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ny\Documents\UT Data Analytics\Week 1\Homework 1\"/>
    </mc:Choice>
  </mc:AlternateContent>
  <xr:revisionPtr revIDLastSave="0" documentId="8_{3EA6745C-E831-4A9A-9F88-65E8297493C4}" xr6:coauthVersionLast="31" xr6:coauthVersionMax="31" xr10:uidLastSave="{00000000-0000-0000-0000-000000000000}"/>
  <bookViews>
    <workbookView xWindow="0" yWindow="0" windowWidth="22500" windowHeight="10785" activeTab="3" xr2:uid="{00000000-000D-0000-FFFF-FFFF00000000}"/>
  </bookViews>
  <sheets>
    <sheet name="Pivot 1" sheetId="3" r:id="rId1"/>
    <sheet name="Pivot 2" sheetId="4" r:id="rId2"/>
    <sheet name="Pivot 3" sheetId="5" r:id="rId3"/>
    <sheet name="Bonus" sheetId="6" r:id="rId4"/>
    <sheet name="Data" sheetId="1" r:id="rId5"/>
  </sheets>
  <definedNames>
    <definedName name="_xlnm._FilterDatabase" localSheetId="4" hidden="1">Data!$A$1:$T$4115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2" i="6" l="1"/>
  <c r="F12" i="6"/>
  <c r="G12" i="6"/>
  <c r="D13" i="6"/>
  <c r="D12" i="6"/>
  <c r="D11" i="6"/>
  <c r="D10" i="6"/>
  <c r="D9" i="6"/>
  <c r="D8" i="6"/>
  <c r="D7" i="6"/>
  <c r="D6" i="6"/>
  <c r="D5" i="6"/>
  <c r="D4" i="6"/>
  <c r="D3" i="6"/>
  <c r="D2" i="6"/>
  <c r="B13" i="6"/>
  <c r="B12" i="6"/>
  <c r="B11" i="6"/>
  <c r="B10" i="6"/>
  <c r="B9" i="6"/>
  <c r="B8" i="6"/>
  <c r="B7" i="6"/>
  <c r="B6" i="6"/>
  <c r="B5" i="6"/>
  <c r="B4" i="6"/>
  <c r="B3" i="6"/>
  <c r="B2" i="6"/>
  <c r="C12" i="6"/>
  <c r="C11" i="6"/>
  <c r="C10" i="6"/>
  <c r="C9" i="6"/>
  <c r="C8" i="6"/>
  <c r="C7" i="6"/>
  <c r="C6" i="6"/>
  <c r="C5" i="6"/>
  <c r="C4" i="6"/>
  <c r="C3" i="6"/>
  <c r="C13" i="6"/>
  <c r="C2" i="6"/>
  <c r="E13" i="6" l="1"/>
  <c r="F13" i="6" s="1"/>
  <c r="E2" i="6"/>
  <c r="E12" i="6"/>
  <c r="E11" i="6"/>
  <c r="G11" i="6" s="1"/>
  <c r="E10" i="6"/>
  <c r="G10" i="6" s="1"/>
  <c r="E9" i="6"/>
  <c r="E8" i="6"/>
  <c r="G8" i="6" s="1"/>
  <c r="E7" i="6"/>
  <c r="G7" i="6" s="1"/>
  <c r="E6" i="6"/>
  <c r="G6" i="6" s="1"/>
  <c r="E5" i="6"/>
  <c r="E4" i="6"/>
  <c r="E3" i="6"/>
  <c r="H13" i="6" l="1"/>
  <c r="G13" i="6"/>
  <c r="H2" i="6"/>
  <c r="G2" i="6"/>
  <c r="F2" i="6"/>
  <c r="H11" i="6"/>
  <c r="F11" i="6"/>
  <c r="H10" i="6"/>
  <c r="F10" i="6"/>
  <c r="H9" i="6"/>
  <c r="F9" i="6"/>
  <c r="G9" i="6"/>
  <c r="H8" i="6"/>
  <c r="F8" i="6"/>
  <c r="H7" i="6"/>
  <c r="F7" i="6"/>
  <c r="F6" i="6"/>
  <c r="H6" i="6"/>
  <c r="H5" i="6"/>
  <c r="F5" i="6"/>
  <c r="G5" i="6"/>
  <c r="H4" i="6"/>
  <c r="F4" i="6"/>
  <c r="G4" i="6"/>
  <c r="H3" i="6"/>
  <c r="F3" i="6"/>
  <c r="G3" i="6"/>
  <c r="T2834" i="1" l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2543" i="1"/>
  <c r="R2834" i="1"/>
  <c r="R175" i="1"/>
  <c r="R2610" i="1"/>
  <c r="R3644" i="1"/>
  <c r="R1720" i="1"/>
  <c r="R2456" i="1"/>
  <c r="R2568" i="1"/>
  <c r="R1619" i="1"/>
  <c r="R176" i="1"/>
  <c r="R1379" i="1"/>
  <c r="R1888" i="1"/>
  <c r="R3463" i="1"/>
  <c r="R1620" i="1"/>
  <c r="R2238" i="1"/>
  <c r="R931" i="1"/>
  <c r="R2861" i="1"/>
  <c r="R740" i="1"/>
  <c r="R3464" i="1"/>
  <c r="R437" i="1"/>
  <c r="R932" i="1"/>
  <c r="R3157" i="1"/>
  <c r="R134" i="1"/>
  <c r="R933" i="1"/>
  <c r="R3547" i="1"/>
  <c r="R310" i="1"/>
  <c r="R712" i="1"/>
  <c r="R3176" i="1"/>
  <c r="R2862" i="1"/>
  <c r="R1380" i="1"/>
  <c r="R1721" i="1"/>
  <c r="R10" i="1"/>
  <c r="R3459" i="1"/>
  <c r="R2189" i="1"/>
  <c r="R1340" i="1"/>
  <c r="R463" i="1"/>
  <c r="R2239" i="1"/>
  <c r="R3294" i="1"/>
  <c r="R1184" i="1"/>
  <c r="R3325" i="1"/>
  <c r="R934" i="1"/>
  <c r="R935" i="1"/>
  <c r="R2952" i="1"/>
  <c r="R2611" i="1"/>
  <c r="R936" i="1"/>
  <c r="R1889" i="1"/>
  <c r="R2541" i="1"/>
  <c r="R1890" i="1"/>
  <c r="R937" i="1"/>
  <c r="R2863" i="1"/>
  <c r="R311" i="1"/>
  <c r="R2843" i="1"/>
  <c r="R2612" i="1"/>
  <c r="R1381" i="1"/>
  <c r="R2613" i="1"/>
  <c r="R2559" i="1"/>
  <c r="R2457" i="1"/>
  <c r="R2971" i="1"/>
  <c r="R2614" i="1"/>
  <c r="R3177" i="1"/>
  <c r="R1845" i="1"/>
  <c r="R1891" i="1"/>
  <c r="R1382" i="1"/>
  <c r="R938" i="1"/>
  <c r="R670" i="1"/>
  <c r="R2354" i="1"/>
  <c r="R939" i="1"/>
  <c r="R940" i="1"/>
  <c r="R312" i="1"/>
  <c r="R2615" i="1"/>
  <c r="R177" i="1"/>
  <c r="R910" i="1"/>
  <c r="R1155" i="1"/>
  <c r="R445" i="1"/>
  <c r="R178" i="1"/>
  <c r="R1621" i="1"/>
  <c r="R97" i="1"/>
  <c r="R147" i="1"/>
  <c r="R17" i="1"/>
  <c r="R723" i="1"/>
  <c r="R2864" i="1"/>
  <c r="R378" i="1"/>
  <c r="R1722" i="1"/>
  <c r="R53" i="1"/>
  <c r="R179" i="1"/>
  <c r="R671" i="1"/>
  <c r="R2240" i="1"/>
  <c r="R1185" i="1"/>
  <c r="R1622" i="1"/>
  <c r="R2241" i="1"/>
  <c r="R180" i="1"/>
  <c r="R1383" i="1"/>
  <c r="R1892" i="1"/>
  <c r="R464" i="1"/>
  <c r="R71" i="1"/>
  <c r="R135" i="1"/>
  <c r="R741" i="1"/>
  <c r="R148" i="1"/>
  <c r="R1580" i="1"/>
  <c r="R742" i="1"/>
  <c r="R1893" i="1"/>
  <c r="R1623" i="1"/>
  <c r="R2242" i="1"/>
  <c r="R724" i="1"/>
  <c r="R181" i="1"/>
  <c r="R1156" i="1"/>
  <c r="R1894" i="1"/>
  <c r="R2401" i="1"/>
  <c r="R743" i="1"/>
  <c r="R465" i="1"/>
  <c r="R725" i="1"/>
  <c r="R1624" i="1"/>
  <c r="R1895" i="1"/>
  <c r="R1896" i="1"/>
  <c r="R1384" i="1"/>
  <c r="R167" i="1"/>
  <c r="R1625" i="1"/>
  <c r="R1846" i="1"/>
  <c r="R1897" i="1"/>
  <c r="R1588" i="1"/>
  <c r="R3828" i="1"/>
  <c r="R1385" i="1"/>
  <c r="R4115" i="1"/>
  <c r="R3781" i="1"/>
  <c r="R1723" i="1"/>
  <c r="R182" i="1"/>
  <c r="R3326" i="1"/>
  <c r="R2458" i="1"/>
  <c r="R3898" i="1"/>
  <c r="R3178" i="1"/>
  <c r="R313" i="1"/>
  <c r="R672" i="1"/>
  <c r="R3860" i="1"/>
  <c r="R3837" i="1"/>
  <c r="R1898" i="1"/>
  <c r="R1386" i="1"/>
  <c r="R1387" i="1"/>
  <c r="R3782" i="1"/>
  <c r="R3990" i="1"/>
  <c r="R183" i="1"/>
  <c r="R4021" i="1"/>
  <c r="R2865" i="1"/>
  <c r="R1388" i="1"/>
  <c r="R2194" i="1"/>
  <c r="R2402" i="1"/>
  <c r="R1847" i="1"/>
  <c r="R3179" i="1"/>
  <c r="R2355" i="1"/>
  <c r="R3667" i="1"/>
  <c r="R2616" i="1"/>
  <c r="R3984" i="1"/>
  <c r="R4042" i="1"/>
  <c r="R4064" i="1"/>
  <c r="R3668" i="1"/>
  <c r="R744" i="1"/>
  <c r="R4099" i="1"/>
  <c r="R3548" i="1"/>
  <c r="R1378" i="1"/>
  <c r="R1899" i="1"/>
  <c r="R4072" i="1"/>
  <c r="R1900" i="1"/>
  <c r="R3669" i="1"/>
  <c r="R1358" i="1"/>
  <c r="R4103" i="1"/>
  <c r="R3974" i="1"/>
  <c r="R3119" i="1"/>
  <c r="R1901" i="1"/>
  <c r="R3963" i="1"/>
  <c r="R2459" i="1"/>
  <c r="R1186" i="1"/>
  <c r="R2617" i="1"/>
  <c r="R3670" i="1"/>
  <c r="R3891" i="1"/>
  <c r="R667" i="1"/>
  <c r="R2243" i="1"/>
  <c r="R3180" i="1"/>
  <c r="R745" i="1"/>
  <c r="R168" i="1"/>
  <c r="R4073" i="1"/>
  <c r="R466" i="1"/>
  <c r="R673" i="1"/>
  <c r="R1617" i="1"/>
  <c r="R467" i="1"/>
  <c r="R2919" i="1"/>
  <c r="R746" i="1"/>
  <c r="R3602" i="1"/>
  <c r="R1902" i="1"/>
  <c r="R1903" i="1"/>
  <c r="R747" i="1"/>
  <c r="R4074" i="1"/>
  <c r="R2866" i="1"/>
  <c r="R1904" i="1"/>
  <c r="R4091" i="1"/>
  <c r="R468" i="1"/>
  <c r="R1187" i="1"/>
  <c r="R4104" i="1"/>
  <c r="R1626" i="1"/>
  <c r="R1188" i="1"/>
  <c r="R3327" i="1"/>
  <c r="R2618" i="1"/>
  <c r="R2244" i="1"/>
  <c r="R345" i="1"/>
  <c r="R2245" i="1"/>
  <c r="R1189" i="1"/>
  <c r="R4054" i="1"/>
  <c r="R2460" i="1"/>
  <c r="R2930" i="1"/>
  <c r="R2953" i="1"/>
  <c r="R3671" i="1"/>
  <c r="R3328" i="1"/>
  <c r="R2867" i="1"/>
  <c r="R1905" i="1"/>
  <c r="R2323" i="1"/>
  <c r="R3672" i="1"/>
  <c r="R2920" i="1"/>
  <c r="R1840" i="1"/>
  <c r="R3673" i="1"/>
  <c r="R3899" i="1"/>
  <c r="R1906" i="1"/>
  <c r="R3674" i="1"/>
  <c r="R3675" i="1"/>
  <c r="R3676" i="1"/>
  <c r="R469" i="1"/>
  <c r="R4100" i="1"/>
  <c r="R4110" i="1"/>
  <c r="R54" i="1"/>
  <c r="R3461" i="1"/>
  <c r="R3452" i="1"/>
  <c r="R2461" i="1"/>
  <c r="R1389" i="1"/>
  <c r="R2972" i="1"/>
  <c r="R4101" i="1"/>
  <c r="R1724" i="1"/>
  <c r="R4060" i="1"/>
  <c r="R470" i="1"/>
  <c r="R2619" i="1"/>
  <c r="R3991" i="1"/>
  <c r="R2973" i="1"/>
  <c r="R3439" i="1"/>
  <c r="R471" i="1"/>
  <c r="R2974" i="1"/>
  <c r="R3589" i="1"/>
  <c r="R2934" i="1"/>
  <c r="R3329" i="1"/>
  <c r="R1627" i="1"/>
  <c r="R1907" i="1"/>
  <c r="R1908" i="1"/>
  <c r="R1909" i="1"/>
  <c r="R3873" i="1"/>
  <c r="R2620" i="1"/>
  <c r="R3465" i="1"/>
  <c r="R1628" i="1"/>
  <c r="R1910" i="1"/>
  <c r="R748" i="1"/>
  <c r="R3318" i="1"/>
  <c r="R2462" i="1"/>
  <c r="R2935" i="1"/>
  <c r="R3549" i="1"/>
  <c r="R3466" i="1"/>
  <c r="R3839" i="1"/>
  <c r="R2621" i="1"/>
  <c r="R3181" i="1"/>
  <c r="R1190" i="1"/>
  <c r="R3330" i="1"/>
  <c r="R1911" i="1"/>
  <c r="R1912" i="1"/>
  <c r="R472" i="1"/>
  <c r="R2606" i="1"/>
  <c r="R1913" i="1"/>
  <c r="R3900" i="1"/>
  <c r="R1171" i="1"/>
  <c r="R3467" i="1"/>
  <c r="R1390" i="1"/>
  <c r="R1914" i="1"/>
  <c r="R1725" i="1"/>
  <c r="R3182" i="1"/>
  <c r="R1726" i="1"/>
  <c r="R3816" i="1"/>
  <c r="R3446" i="1"/>
  <c r="R3120" i="1"/>
  <c r="R3840" i="1"/>
  <c r="R2195" i="1"/>
  <c r="R3646" i="1"/>
  <c r="R3135" i="1"/>
  <c r="R3603" i="1"/>
  <c r="R2954" i="1"/>
  <c r="R2975" i="1"/>
  <c r="R2976" i="1"/>
  <c r="R3677" i="1"/>
  <c r="R2977" i="1"/>
  <c r="R1848" i="1"/>
  <c r="R1915" i="1"/>
  <c r="R3841" i="1"/>
  <c r="R3440" i="1"/>
  <c r="R1916" i="1"/>
  <c r="R3678" i="1"/>
  <c r="R3331" i="1"/>
  <c r="R3183" i="1"/>
  <c r="R3983" i="1"/>
  <c r="R2622" i="1"/>
  <c r="R3332" i="1"/>
  <c r="R2936" i="1"/>
  <c r="R2623" i="1"/>
  <c r="R1391" i="1"/>
  <c r="R1610" i="1"/>
  <c r="R2403" i="1"/>
  <c r="R473" i="1"/>
  <c r="R3295" i="1"/>
  <c r="R2868" i="1"/>
  <c r="R3136" i="1"/>
  <c r="R474" i="1"/>
  <c r="R3184" i="1"/>
  <c r="R2463" i="1"/>
  <c r="R3121" i="1"/>
  <c r="R475" i="1"/>
  <c r="R3333" i="1"/>
  <c r="R2978" i="1"/>
  <c r="R3468" i="1"/>
  <c r="R1917" i="1"/>
  <c r="R1918" i="1"/>
  <c r="R3185" i="1"/>
  <c r="R3550" i="1"/>
  <c r="R3334" i="1"/>
  <c r="R2191" i="1"/>
  <c r="R2544" i="1"/>
  <c r="R3679" i="1"/>
  <c r="R3992" i="1"/>
  <c r="R1727" i="1"/>
  <c r="R3842" i="1"/>
  <c r="R2624" i="1"/>
  <c r="R3551" i="1"/>
  <c r="R3604" i="1"/>
  <c r="R3901" i="1"/>
  <c r="R3605" i="1"/>
  <c r="R2625" i="1"/>
  <c r="R2545" i="1"/>
  <c r="R3335" i="1"/>
  <c r="R1392" i="1"/>
  <c r="R2979" i="1"/>
  <c r="R2246" i="1"/>
  <c r="R3552" i="1"/>
  <c r="R1629" i="1"/>
  <c r="R3783" i="1"/>
  <c r="R3469" i="1"/>
  <c r="R3545" i="1"/>
  <c r="R2966" i="1"/>
  <c r="R2626" i="1"/>
  <c r="R3606" i="1"/>
  <c r="R2627" i="1"/>
  <c r="R2855" i="1"/>
  <c r="R3336" i="1"/>
  <c r="R3546" i="1"/>
  <c r="R2628" i="1"/>
  <c r="R3792" i="1"/>
  <c r="R1630" i="1"/>
  <c r="R3553" i="1"/>
  <c r="R2404" i="1"/>
  <c r="R2980" i="1"/>
  <c r="R3680" i="1"/>
  <c r="R3321" i="1"/>
  <c r="R2869" i="1"/>
  <c r="R3554" i="1"/>
  <c r="R2603" i="1"/>
  <c r="R2567" i="1"/>
  <c r="R2356" i="1"/>
  <c r="R2981" i="1"/>
  <c r="R3594" i="1"/>
  <c r="R2629" i="1"/>
  <c r="R2921" i="1"/>
  <c r="R2327" i="1"/>
  <c r="R3337" i="1"/>
  <c r="R3993" i="1"/>
  <c r="R98" i="1"/>
  <c r="R2405" i="1"/>
  <c r="R2247" i="1"/>
  <c r="R184" i="1"/>
  <c r="R1182" i="1"/>
  <c r="R2870" i="1"/>
  <c r="R1393" i="1"/>
  <c r="R2982" i="1"/>
  <c r="R1728" i="1"/>
  <c r="R3338" i="1"/>
  <c r="R314" i="1"/>
  <c r="R461" i="1"/>
  <c r="R3186" i="1"/>
  <c r="R3339" i="1"/>
  <c r="R315" i="1"/>
  <c r="R3595" i="1"/>
  <c r="R1919" i="1"/>
  <c r="R3825" i="1"/>
  <c r="R476" i="1"/>
  <c r="R3187" i="1"/>
  <c r="R3158" i="1"/>
  <c r="R3681" i="1"/>
  <c r="R1879" i="1"/>
  <c r="R2630" i="1"/>
  <c r="R2983" i="1"/>
  <c r="R2918" i="1"/>
  <c r="R2406" i="1"/>
  <c r="R3188" i="1"/>
  <c r="R2631" i="1"/>
  <c r="R3682" i="1"/>
  <c r="R941" i="1"/>
  <c r="R1920" i="1"/>
  <c r="R3555" i="1"/>
  <c r="R1368" i="1"/>
  <c r="R1359" i="1"/>
  <c r="R942" i="1"/>
  <c r="R2248" i="1"/>
  <c r="R185" i="1"/>
  <c r="R477" i="1"/>
  <c r="R3470" i="1"/>
  <c r="R1191" i="1"/>
  <c r="R2932" i="1"/>
  <c r="R3159" i="1"/>
  <c r="R735" i="1"/>
  <c r="R478" i="1"/>
  <c r="R2835" i="1"/>
  <c r="R3307" i="1"/>
  <c r="R2464" i="1"/>
  <c r="R1595" i="1"/>
  <c r="R2984" i="1"/>
  <c r="R3607" i="1"/>
  <c r="R3189" i="1"/>
  <c r="R1394" i="1"/>
  <c r="R3683" i="1"/>
  <c r="R2632" i="1"/>
  <c r="R2328" i="1"/>
  <c r="R2871" i="1"/>
  <c r="R1921" i="1"/>
  <c r="R479" i="1"/>
  <c r="R1395" i="1"/>
  <c r="R2249" i="1"/>
  <c r="R1396" i="1"/>
  <c r="R1192" i="1"/>
  <c r="R3964" i="1"/>
  <c r="R480" i="1"/>
  <c r="R2357" i="1"/>
  <c r="R3190" i="1"/>
  <c r="R169" i="1"/>
  <c r="R1922" i="1"/>
  <c r="R149" i="1"/>
  <c r="R3122" i="1"/>
  <c r="R2633" i="1"/>
  <c r="R481" i="1"/>
  <c r="R3793" i="1"/>
  <c r="R2836" i="1"/>
  <c r="R3471" i="1"/>
  <c r="R1193" i="1"/>
  <c r="R943" i="1"/>
  <c r="R3684" i="1"/>
  <c r="R3191" i="1"/>
  <c r="R379" i="1"/>
  <c r="R3890" i="1"/>
  <c r="R2634" i="1"/>
  <c r="R3817" i="1"/>
  <c r="R2565" i="1"/>
  <c r="R3192" i="1"/>
  <c r="R2635" i="1"/>
  <c r="R3599" i="1"/>
  <c r="R2546" i="1"/>
  <c r="R299" i="1"/>
  <c r="R3902" i="1"/>
  <c r="R3784" i="1"/>
  <c r="R652" i="1"/>
  <c r="R294" i="1"/>
  <c r="R2636" i="1"/>
  <c r="R3193" i="1"/>
  <c r="R2407" i="1"/>
  <c r="R2250" i="1"/>
  <c r="R1923" i="1"/>
  <c r="R3785" i="1"/>
  <c r="R410" i="1"/>
  <c r="R3472" i="1"/>
  <c r="R1596" i="1"/>
  <c r="R944" i="1"/>
  <c r="R4038" i="1"/>
  <c r="R749" i="1"/>
  <c r="R2637" i="1"/>
  <c r="R2985" i="1"/>
  <c r="R3608" i="1"/>
  <c r="R3473" i="1"/>
  <c r="R2638" i="1"/>
  <c r="R2986" i="1"/>
  <c r="R3861" i="1"/>
  <c r="R3593" i="1"/>
  <c r="R4086" i="1"/>
  <c r="R3685" i="1"/>
  <c r="R2872" i="1"/>
  <c r="R3838" i="1"/>
  <c r="R482" i="1"/>
  <c r="R2639" i="1"/>
  <c r="R4112" i="1"/>
  <c r="R3474" i="1"/>
  <c r="R3194" i="1"/>
  <c r="R2358" i="1"/>
  <c r="R3794" i="1"/>
  <c r="R1844" i="1"/>
  <c r="R3824" i="1"/>
  <c r="R3195" i="1"/>
  <c r="R2329" i="1"/>
  <c r="R2640" i="1"/>
  <c r="R3196" i="1"/>
  <c r="R2330" i="1"/>
  <c r="R3322" i="1"/>
  <c r="R2873" i="1"/>
  <c r="R4022" i="1"/>
  <c r="R3197" i="1"/>
  <c r="R3686" i="1"/>
  <c r="R1924" i="1"/>
  <c r="R2955" i="1"/>
  <c r="R1925" i="1"/>
  <c r="R2465" i="1"/>
  <c r="R3687" i="1"/>
  <c r="R750" i="1"/>
  <c r="R3894" i="1"/>
  <c r="R1926" i="1"/>
  <c r="R2987" i="1"/>
  <c r="R2397" i="1"/>
  <c r="R2915" i="1"/>
  <c r="R1927" i="1"/>
  <c r="R1928" i="1"/>
  <c r="R1397" i="1"/>
  <c r="R1929" i="1"/>
  <c r="R1631" i="1"/>
  <c r="R2874" i="1"/>
  <c r="R751" i="1"/>
  <c r="R2641" i="1"/>
  <c r="R668" i="1"/>
  <c r="R674" i="1"/>
  <c r="R1616" i="1"/>
  <c r="R1729" i="1"/>
  <c r="R2642" i="1"/>
  <c r="R945" i="1"/>
  <c r="R2988" i="1"/>
  <c r="R946" i="1"/>
  <c r="R1597" i="1"/>
  <c r="R947" i="1"/>
  <c r="R1930" i="1"/>
  <c r="R186" i="1"/>
  <c r="R2989" i="1"/>
  <c r="R1849" i="1"/>
  <c r="R4043" i="1"/>
  <c r="R3296" i="1"/>
  <c r="R187" i="1"/>
  <c r="R3688" i="1"/>
  <c r="R3795" i="1"/>
  <c r="R2408" i="1"/>
  <c r="R2643" i="1"/>
  <c r="R1194" i="1"/>
  <c r="R1931" i="1"/>
  <c r="R3843" i="1"/>
  <c r="R3647" i="1"/>
  <c r="R3340" i="1"/>
  <c r="R1714" i="1"/>
  <c r="R2409" i="1"/>
  <c r="R2466" i="1"/>
  <c r="R3994" i="1"/>
  <c r="R380" i="1"/>
  <c r="R4041" i="1"/>
  <c r="R3903" i="1"/>
  <c r="R2990" i="1"/>
  <c r="R3689" i="1"/>
  <c r="R3844" i="1"/>
  <c r="R3137" i="1"/>
  <c r="R3341" i="1"/>
  <c r="R1932" i="1"/>
  <c r="R2644" i="1"/>
  <c r="R3323" i="1"/>
  <c r="R1195" i="1"/>
  <c r="R3874" i="1"/>
  <c r="R3342" i="1"/>
  <c r="R1196" i="1"/>
  <c r="R3881" i="1"/>
  <c r="R2853" i="1"/>
  <c r="R3796" i="1"/>
  <c r="R3862" i="1"/>
  <c r="R1933" i="1"/>
  <c r="R3976" i="1"/>
  <c r="R2875" i="1"/>
  <c r="R1398" i="1"/>
  <c r="R150" i="1"/>
  <c r="R3904" i="1"/>
  <c r="R2569" i="1"/>
  <c r="R483" i="1"/>
  <c r="R2570" i="1"/>
  <c r="R2645" i="1"/>
  <c r="R3475" i="1"/>
  <c r="R2571" i="1"/>
  <c r="R2410" i="1"/>
  <c r="R1934" i="1"/>
  <c r="R3905" i="1"/>
  <c r="R2411" i="1"/>
  <c r="R188" i="1"/>
  <c r="R3343" i="1"/>
  <c r="R3906" i="1"/>
  <c r="R3198" i="1"/>
  <c r="R2412" i="1"/>
  <c r="R1197" i="1"/>
  <c r="R3690" i="1"/>
  <c r="R1935" i="1"/>
  <c r="R2646" i="1"/>
  <c r="R3829" i="1"/>
  <c r="R2991" i="1"/>
  <c r="R752" i="1"/>
  <c r="R1936" i="1"/>
  <c r="R1937" i="1"/>
  <c r="R72" i="1"/>
  <c r="R3995" i="1"/>
  <c r="R409" i="1"/>
  <c r="R2951" i="1"/>
  <c r="R3863" i="1"/>
  <c r="R2647" i="1"/>
  <c r="R3797" i="1"/>
  <c r="R2648" i="1"/>
  <c r="R295" i="1"/>
  <c r="R1938" i="1"/>
  <c r="R948" i="1"/>
  <c r="R151" i="1"/>
  <c r="R4106" i="1"/>
  <c r="R3476" i="1"/>
  <c r="R3344" i="1"/>
  <c r="R2251" i="1"/>
  <c r="R3845" i="1"/>
  <c r="R1939" i="1"/>
  <c r="R3345" i="1"/>
  <c r="R3346" i="1"/>
  <c r="R4069" i="1"/>
  <c r="R1940" i="1"/>
  <c r="R4023" i="1"/>
  <c r="R2860" i="1"/>
  <c r="R3691" i="1"/>
  <c r="R3199" i="1"/>
  <c r="R2649" i="1"/>
  <c r="R1941" i="1"/>
  <c r="R3347" i="1"/>
  <c r="R949" i="1"/>
  <c r="R3907" i="1"/>
  <c r="R4024" i="1"/>
  <c r="R4092" i="1"/>
  <c r="R22" i="1"/>
  <c r="R3609" i="1"/>
  <c r="R3200" i="1"/>
  <c r="R3348" i="1"/>
  <c r="R3349" i="1"/>
  <c r="R950" i="1"/>
  <c r="R411" i="1"/>
  <c r="R951" i="1"/>
  <c r="R3556" i="1"/>
  <c r="R1198" i="1"/>
  <c r="R753" i="1"/>
  <c r="R3350" i="1"/>
  <c r="R1399" i="1"/>
  <c r="R3846" i="1"/>
  <c r="R2876" i="1"/>
  <c r="R2467" i="1"/>
  <c r="R1942" i="1"/>
  <c r="R2992" i="1"/>
  <c r="R3460" i="1"/>
  <c r="R1400" i="1"/>
  <c r="R3692" i="1"/>
  <c r="R2650" i="1"/>
  <c r="R3600" i="1"/>
  <c r="R4025" i="1"/>
  <c r="R2877" i="1"/>
  <c r="R2651" i="1"/>
  <c r="R4026" i="1"/>
  <c r="R3693" i="1"/>
  <c r="R2993" i="1"/>
  <c r="R4027" i="1"/>
  <c r="R3884" i="1"/>
  <c r="R3477" i="1"/>
  <c r="R3694" i="1"/>
  <c r="R3908" i="1"/>
  <c r="R3695" i="1"/>
  <c r="R2252" i="1"/>
  <c r="R3909" i="1"/>
  <c r="R3696" i="1"/>
  <c r="R3462" i="1"/>
  <c r="R3791" i="1"/>
  <c r="R3847" i="1"/>
  <c r="R1199" i="1"/>
  <c r="R3697" i="1"/>
  <c r="R3557" i="1"/>
  <c r="R4059" i="1"/>
  <c r="R952" i="1"/>
  <c r="R4075" i="1"/>
  <c r="R3910" i="1"/>
  <c r="R3201" i="1"/>
  <c r="R4028" i="1"/>
  <c r="R3202" i="1"/>
  <c r="R3698" i="1"/>
  <c r="R3203" i="1"/>
  <c r="R3911" i="1"/>
  <c r="R3996" i="1"/>
  <c r="R3798" i="1"/>
  <c r="R4011" i="1"/>
  <c r="R1943" i="1"/>
  <c r="R3912" i="1"/>
  <c r="R3985" i="1"/>
  <c r="R2994" i="1"/>
  <c r="R3311" i="1"/>
  <c r="R2995" i="1"/>
  <c r="R2996" i="1"/>
  <c r="R3786" i="1"/>
  <c r="R3913" i="1"/>
  <c r="R3914" i="1"/>
  <c r="R3826" i="1"/>
  <c r="R3610" i="1"/>
  <c r="R2997" i="1"/>
  <c r="R675" i="1"/>
  <c r="R3915" i="1"/>
  <c r="R3663" i="1"/>
  <c r="R3351" i="1"/>
  <c r="R2998" i="1"/>
  <c r="R3450" i="1"/>
  <c r="R2359" i="1"/>
  <c r="R3916" i="1"/>
  <c r="R2878" i="1"/>
  <c r="R2999" i="1"/>
  <c r="R924" i="1"/>
  <c r="R2539" i="1"/>
  <c r="R3352" i="1"/>
  <c r="R1944" i="1"/>
  <c r="R2360" i="1"/>
  <c r="R3204" i="1"/>
  <c r="R1200" i="1"/>
  <c r="R1632" i="1"/>
  <c r="R2413" i="1"/>
  <c r="R1730" i="1"/>
  <c r="R3205" i="1"/>
  <c r="R1945" i="1"/>
  <c r="R16" i="1"/>
  <c r="R1201" i="1"/>
  <c r="R2547" i="1"/>
  <c r="R3658" i="1"/>
  <c r="R1700" i="1"/>
  <c r="R1946" i="1"/>
  <c r="R754" i="1"/>
  <c r="R2253" i="1"/>
  <c r="R1401" i="1"/>
  <c r="R2937" i="1"/>
  <c r="R736" i="1"/>
  <c r="R300" i="1"/>
  <c r="R1947" i="1"/>
  <c r="R1167" i="1"/>
  <c r="R1377" i="1"/>
  <c r="R2361" i="1"/>
  <c r="R953" i="1"/>
  <c r="R2652" i="1"/>
  <c r="R1843" i="1"/>
  <c r="R1402" i="1"/>
  <c r="R1948" i="1"/>
  <c r="R2653" i="1"/>
  <c r="R954" i="1"/>
  <c r="R1202" i="1"/>
  <c r="R356" i="1"/>
  <c r="R73" i="1"/>
  <c r="R1203" i="1"/>
  <c r="R1949" i="1"/>
  <c r="R1157" i="1"/>
  <c r="R1950" i="1"/>
  <c r="R1633" i="1"/>
  <c r="R1835" i="1"/>
  <c r="R1951" i="1"/>
  <c r="R2362" i="1"/>
  <c r="R1731" i="1"/>
  <c r="R1952" i="1"/>
  <c r="R1204" i="1"/>
  <c r="R1732" i="1"/>
  <c r="R3129" i="1"/>
  <c r="R3596" i="1"/>
  <c r="R755" i="1"/>
  <c r="R1710" i="1"/>
  <c r="R189" i="1"/>
  <c r="R2654" i="1"/>
  <c r="R2363" i="1"/>
  <c r="R1403" i="1"/>
  <c r="R190" i="1"/>
  <c r="R3000" i="1"/>
  <c r="R484" i="1"/>
  <c r="R412" i="1"/>
  <c r="R357" i="1"/>
  <c r="R756" i="1"/>
  <c r="R485" i="1"/>
  <c r="R191" i="1"/>
  <c r="R1953" i="1"/>
  <c r="R676" i="1"/>
  <c r="R486" i="1"/>
  <c r="R897" i="1"/>
  <c r="R2655" i="1"/>
  <c r="R2414" i="1"/>
  <c r="R1205" i="1"/>
  <c r="R1351" i="1"/>
  <c r="R2468" i="1"/>
  <c r="R2956" i="1"/>
  <c r="R2656" i="1"/>
  <c r="R1404" i="1"/>
  <c r="R1634" i="1"/>
  <c r="R1954" i="1"/>
  <c r="R757" i="1"/>
  <c r="R955" i="1"/>
  <c r="R2254" i="1"/>
  <c r="R1172" i="1"/>
  <c r="R2196" i="1"/>
  <c r="R1405" i="1"/>
  <c r="R2469" i="1"/>
  <c r="R1733" i="1"/>
  <c r="R1850" i="1"/>
  <c r="R1734" i="1"/>
  <c r="R758" i="1"/>
  <c r="R487" i="1"/>
  <c r="R316" i="1"/>
  <c r="R759" i="1"/>
  <c r="R488" i="1"/>
  <c r="R1735" i="1"/>
  <c r="R2364" i="1"/>
  <c r="R760" i="1"/>
  <c r="R136" i="1"/>
  <c r="R152" i="1"/>
  <c r="R956" i="1"/>
  <c r="R3128" i="1"/>
  <c r="R1406" i="1"/>
  <c r="R413" i="1"/>
  <c r="R885" i="1"/>
  <c r="R2922" i="1"/>
  <c r="R2197" i="1"/>
  <c r="R99" i="1"/>
  <c r="R726" i="1"/>
  <c r="R192" i="1"/>
  <c r="R911" i="1"/>
  <c r="R761" i="1"/>
  <c r="R3001" i="1"/>
  <c r="R2255" i="1"/>
  <c r="R2198" i="1"/>
  <c r="R957" i="1"/>
  <c r="R1955" i="1"/>
  <c r="R1206" i="1"/>
  <c r="R958" i="1"/>
  <c r="R1956" i="1"/>
  <c r="R2657" i="1"/>
  <c r="R1957" i="1"/>
  <c r="R1207" i="1"/>
  <c r="R1407" i="1"/>
  <c r="R1408" i="1"/>
  <c r="R1958" i="1"/>
  <c r="R656" i="1"/>
  <c r="R7" i="1"/>
  <c r="R100" i="1"/>
  <c r="R1736" i="1"/>
  <c r="R1737" i="1"/>
  <c r="R959" i="1"/>
  <c r="R1635" i="1"/>
  <c r="R101" i="1"/>
  <c r="R3451" i="1"/>
  <c r="R739" i="1"/>
  <c r="R74" i="1"/>
  <c r="R677" i="1"/>
  <c r="R678" i="1"/>
  <c r="R1738" i="1"/>
  <c r="R2957" i="1"/>
  <c r="R1851" i="1"/>
  <c r="R3699" i="1"/>
  <c r="R960" i="1"/>
  <c r="R2331" i="1"/>
  <c r="R1158" i="1"/>
  <c r="R1636" i="1"/>
  <c r="R1959" i="1"/>
  <c r="R3648" i="1"/>
  <c r="R2563" i="1"/>
  <c r="R3206" i="1"/>
  <c r="R2256" i="1"/>
  <c r="R2470" i="1"/>
  <c r="R1637" i="1"/>
  <c r="R1409" i="1"/>
  <c r="R1960" i="1"/>
  <c r="R1579" i="1"/>
  <c r="R961" i="1"/>
  <c r="R1961" i="1"/>
  <c r="R1148" i="1"/>
  <c r="R1711" i="1"/>
  <c r="R1704" i="1"/>
  <c r="R762" i="1"/>
  <c r="R1962" i="1"/>
  <c r="R962" i="1"/>
  <c r="R489" i="1"/>
  <c r="R193" i="1"/>
  <c r="R490" i="1"/>
  <c r="R491" i="1"/>
  <c r="R3353" i="1"/>
  <c r="R1410" i="1"/>
  <c r="R2471" i="1"/>
  <c r="R2257" i="1"/>
  <c r="R963" i="1"/>
  <c r="R3207" i="1"/>
  <c r="R2472" i="1"/>
  <c r="R2473" i="1"/>
  <c r="R1411" i="1"/>
  <c r="R1208" i="1"/>
  <c r="R381" i="1"/>
  <c r="R1963" i="1"/>
  <c r="R2332" i="1"/>
  <c r="R3478" i="1"/>
  <c r="R1964" i="1"/>
  <c r="R3700" i="1"/>
  <c r="R2333" i="1"/>
  <c r="R3002" i="1"/>
  <c r="R1374" i="1"/>
  <c r="R1209" i="1"/>
  <c r="R3102" i="1"/>
  <c r="R301" i="1"/>
  <c r="R3917" i="1"/>
  <c r="R1638" i="1"/>
  <c r="R3479" i="1"/>
  <c r="R763" i="1"/>
  <c r="R2334" i="1"/>
  <c r="R1598" i="1"/>
  <c r="R1965" i="1"/>
  <c r="R1716" i="1"/>
  <c r="R3208" i="1"/>
  <c r="R2199" i="1"/>
  <c r="R3003" i="1"/>
  <c r="R3447" i="1"/>
  <c r="R3004" i="1"/>
  <c r="R1412" i="1"/>
  <c r="R2258" i="1"/>
  <c r="R2365" i="1"/>
  <c r="R3209" i="1"/>
  <c r="R2967" i="1"/>
  <c r="R194" i="1"/>
  <c r="R446" i="1"/>
  <c r="R964" i="1"/>
  <c r="R2592" i="1"/>
  <c r="R965" i="1"/>
  <c r="R1966" i="1"/>
  <c r="R1639" i="1"/>
  <c r="R737" i="1"/>
  <c r="R1640" i="1"/>
  <c r="R2366" i="1"/>
  <c r="R1352" i="1"/>
  <c r="R2572" i="1"/>
  <c r="R3701" i="1"/>
  <c r="R2415" i="1"/>
  <c r="R1413" i="1"/>
  <c r="R3702" i="1"/>
  <c r="R3918" i="1"/>
  <c r="R3005" i="1"/>
  <c r="R438" i="1"/>
  <c r="R1739" i="1"/>
  <c r="R3210" i="1"/>
  <c r="R1967" i="1"/>
  <c r="R3703" i="1"/>
  <c r="R3665" i="1"/>
  <c r="R3006" i="1"/>
  <c r="R3007" i="1"/>
  <c r="R4055" i="1"/>
  <c r="R3704" i="1"/>
  <c r="R2879" i="1"/>
  <c r="R2451" i="1"/>
  <c r="R3705" i="1"/>
  <c r="R3789" i="1"/>
  <c r="R3892" i="1"/>
  <c r="R1210" i="1"/>
  <c r="R3558" i="1"/>
  <c r="R3965" i="1"/>
  <c r="R3354" i="1"/>
  <c r="R2880" i="1"/>
  <c r="R3211" i="1"/>
  <c r="R2474" i="1"/>
  <c r="R3480" i="1"/>
  <c r="R1968" i="1"/>
  <c r="R3919" i="1"/>
  <c r="R3212" i="1"/>
  <c r="R3213" i="1"/>
  <c r="R3706" i="1"/>
  <c r="R3920" i="1"/>
  <c r="R3997" i="1"/>
  <c r="R1345" i="1"/>
  <c r="R4010" i="1"/>
  <c r="R3559" i="1"/>
  <c r="R2658" i="1"/>
  <c r="R3882" i="1"/>
  <c r="R3130" i="1"/>
  <c r="R3961" i="1"/>
  <c r="R2659" i="1"/>
  <c r="R3481" i="1"/>
  <c r="R3214" i="1"/>
  <c r="R3707" i="1"/>
  <c r="R1969" i="1"/>
  <c r="R2660" i="1"/>
  <c r="R3355" i="1"/>
  <c r="R1970" i="1"/>
  <c r="R3921" i="1"/>
  <c r="R3830" i="1"/>
  <c r="R4029" i="1"/>
  <c r="R2661" i="1"/>
  <c r="R1740" i="1"/>
  <c r="R1971" i="1"/>
  <c r="R3799" i="1"/>
  <c r="R3998" i="1"/>
  <c r="R4089" i="1"/>
  <c r="R1972" i="1"/>
  <c r="R2607" i="1"/>
  <c r="R3215" i="1"/>
  <c r="R3356" i="1"/>
  <c r="R4030" i="1"/>
  <c r="R1741" i="1"/>
  <c r="R3482" i="1"/>
  <c r="R3889" i="1"/>
  <c r="R3708" i="1"/>
  <c r="R3971" i="1"/>
  <c r="R3216" i="1"/>
  <c r="R1973" i="1"/>
  <c r="R3357" i="1"/>
  <c r="R2662" i="1"/>
  <c r="R2573" i="1"/>
  <c r="R3922" i="1"/>
  <c r="R4044" i="1"/>
  <c r="R3217" i="1"/>
  <c r="R3649" i="1"/>
  <c r="R881" i="1"/>
  <c r="R1414" i="1"/>
  <c r="R966" i="1"/>
  <c r="R967" i="1"/>
  <c r="R3218" i="1"/>
  <c r="R3831" i="1"/>
  <c r="R2367" i="1"/>
  <c r="R2448" i="1"/>
  <c r="R2663" i="1"/>
  <c r="R2664" i="1"/>
  <c r="R968" i="1"/>
  <c r="R2665" i="1"/>
  <c r="R2192" i="1"/>
  <c r="R731" i="1"/>
  <c r="R1974" i="1"/>
  <c r="R1876" i="1"/>
  <c r="R1852" i="1"/>
  <c r="R492" i="1"/>
  <c r="R764" i="1"/>
  <c r="R195" i="1"/>
  <c r="R3875" i="1"/>
  <c r="R18" i="1"/>
  <c r="R346" i="1"/>
  <c r="R3923" i="1"/>
  <c r="R2368" i="1"/>
  <c r="R2666" i="1"/>
  <c r="R1415" i="1"/>
  <c r="R969" i="1"/>
  <c r="R3008" i="1"/>
  <c r="R2881" i="1"/>
  <c r="R1211" i="1"/>
  <c r="R196" i="1"/>
  <c r="R1839" i="1"/>
  <c r="R765" i="1"/>
  <c r="R1212" i="1"/>
  <c r="R1641" i="1"/>
  <c r="R2667" i="1"/>
  <c r="R2668" i="1"/>
  <c r="R3611" i="1"/>
  <c r="R657" i="1"/>
  <c r="R1975" i="1"/>
  <c r="R1742" i="1"/>
  <c r="R51" i="1"/>
  <c r="R493" i="1"/>
  <c r="R3885" i="1"/>
  <c r="R1416" i="1"/>
  <c r="R3999" i="1"/>
  <c r="R197" i="1"/>
  <c r="R3483" i="1"/>
  <c r="R1159" i="1"/>
  <c r="R2669" i="1"/>
  <c r="R25" i="1"/>
  <c r="R3848" i="1"/>
  <c r="R382" i="1"/>
  <c r="R3779" i="1"/>
  <c r="R494" i="1"/>
  <c r="R3849" i="1"/>
  <c r="R3358" i="1"/>
  <c r="R317" i="1"/>
  <c r="R3441" i="1"/>
  <c r="R3219" i="1"/>
  <c r="R3827" i="1"/>
  <c r="R2670" i="1"/>
  <c r="R3709" i="1"/>
  <c r="R302" i="1"/>
  <c r="R3484" i="1"/>
  <c r="R3138" i="1"/>
  <c r="R658" i="1"/>
  <c r="R3650" i="1"/>
  <c r="R3009" i="1"/>
  <c r="R2933" i="1"/>
  <c r="R55" i="1"/>
  <c r="R970" i="1"/>
  <c r="R102" i="1"/>
  <c r="R3139" i="1"/>
  <c r="R4076" i="1"/>
  <c r="R2882" i="1"/>
  <c r="R3924" i="1"/>
  <c r="R3359" i="1"/>
  <c r="R1976" i="1"/>
  <c r="R1743" i="1"/>
  <c r="R3925" i="1"/>
  <c r="R2475" i="1"/>
  <c r="R3010" i="1"/>
  <c r="R3800" i="1"/>
  <c r="R4090" i="1"/>
  <c r="R153" i="1"/>
  <c r="R2671" i="1"/>
  <c r="R3360" i="1"/>
  <c r="R2672" i="1"/>
  <c r="R3710" i="1"/>
  <c r="R1213" i="1"/>
  <c r="R3880" i="1"/>
  <c r="R495" i="1"/>
  <c r="R2259" i="1"/>
  <c r="R3612" i="1"/>
  <c r="R4077" i="1"/>
  <c r="R496" i="1"/>
  <c r="R1853" i="1"/>
  <c r="R1149" i="1"/>
  <c r="R3361" i="1"/>
  <c r="R4045" i="1"/>
  <c r="R1581" i="1"/>
  <c r="R1977" i="1"/>
  <c r="R3886" i="1"/>
  <c r="R1417" i="1"/>
  <c r="R971" i="1"/>
  <c r="R3560" i="1"/>
  <c r="R497" i="1"/>
  <c r="R3220" i="1"/>
  <c r="R1978" i="1"/>
  <c r="R3613" i="1"/>
  <c r="R2673" i="1"/>
  <c r="R1418" i="1"/>
  <c r="R3362" i="1"/>
  <c r="R498" i="1"/>
  <c r="R1829" i="1"/>
  <c r="R3363" i="1"/>
  <c r="R3561" i="1"/>
  <c r="R2476" i="1"/>
  <c r="R1979" i="1"/>
  <c r="R198" i="1"/>
  <c r="R1744" i="1"/>
  <c r="R3651" i="1"/>
  <c r="R2591" i="1"/>
  <c r="R3864" i="1"/>
  <c r="R2260" i="1"/>
  <c r="R3364" i="1"/>
  <c r="R3011" i="1"/>
  <c r="R3711" i="1"/>
  <c r="R1214" i="1"/>
  <c r="R3365" i="1"/>
  <c r="R3103" i="1"/>
  <c r="R2477" i="1"/>
  <c r="R1980" i="1"/>
  <c r="R3366" i="1"/>
  <c r="R2335" i="1"/>
  <c r="R2674" i="1"/>
  <c r="R2416" i="1"/>
  <c r="R2351" i="1"/>
  <c r="R3485" i="1"/>
  <c r="R3140" i="1"/>
  <c r="R3801" i="1"/>
  <c r="R2188" i="1"/>
  <c r="R2675" i="1"/>
  <c r="R2676" i="1"/>
  <c r="R3012" i="1"/>
  <c r="R3802" i="1"/>
  <c r="R3141" i="1"/>
  <c r="R2677" i="1"/>
  <c r="R3367" i="1"/>
  <c r="R3368" i="1"/>
  <c r="R2574" i="1"/>
  <c r="R3977" i="1"/>
  <c r="R3013" i="1"/>
  <c r="R3221" i="1"/>
  <c r="R4012" i="1"/>
  <c r="R2261" i="1"/>
  <c r="R3850" i="1"/>
  <c r="R3803" i="1"/>
  <c r="R3712" i="1"/>
  <c r="R3713" i="1"/>
  <c r="R499" i="1"/>
  <c r="R1215" i="1"/>
  <c r="R3297" i="1"/>
  <c r="R2923" i="1"/>
  <c r="R2417" i="1"/>
  <c r="R2560" i="1"/>
  <c r="R972" i="1"/>
  <c r="R2575" i="1"/>
  <c r="R199" i="1"/>
  <c r="R1346" i="1"/>
  <c r="R26" i="1"/>
  <c r="R3290" i="1"/>
  <c r="R2924" i="1"/>
  <c r="R2678" i="1"/>
  <c r="R2968" i="1"/>
  <c r="R3014" i="1"/>
  <c r="R1642" i="1"/>
  <c r="R1344" i="1"/>
  <c r="R1880" i="1"/>
  <c r="R2262" i="1"/>
  <c r="R3369" i="1"/>
  <c r="R3113" i="1"/>
  <c r="R2938" i="1"/>
  <c r="R2939" i="1"/>
  <c r="R447" i="1"/>
  <c r="R3117" i="1"/>
  <c r="R2679" i="1"/>
  <c r="R2263" i="1"/>
  <c r="R3222" i="1"/>
  <c r="R500" i="1"/>
  <c r="R1216" i="1"/>
  <c r="R2336" i="1"/>
  <c r="R973" i="1"/>
  <c r="R1981" i="1"/>
  <c r="R2958" i="1"/>
  <c r="R3444" i="1"/>
  <c r="R2576" i="1"/>
  <c r="R3114" i="1"/>
  <c r="R3015" i="1"/>
  <c r="R1160" i="1"/>
  <c r="R1745" i="1"/>
  <c r="R3174" i="1"/>
  <c r="R3016" i="1"/>
  <c r="R1419" i="1"/>
  <c r="R3714" i="1"/>
  <c r="R974" i="1"/>
  <c r="R1982" i="1"/>
  <c r="R1353" i="1"/>
  <c r="R4078" i="1"/>
  <c r="R1983" i="1"/>
  <c r="R1984" i="1"/>
  <c r="R501" i="1"/>
  <c r="R3715" i="1"/>
  <c r="R2449" i="1"/>
  <c r="R1217" i="1"/>
  <c r="R3370" i="1"/>
  <c r="R502" i="1"/>
  <c r="R1218" i="1"/>
  <c r="R2478" i="1"/>
  <c r="R1985" i="1"/>
  <c r="R457" i="1"/>
  <c r="R2883" i="1"/>
  <c r="R975" i="1"/>
  <c r="R976" i="1"/>
  <c r="R977" i="1"/>
  <c r="R1643" i="1"/>
  <c r="R1219" i="1"/>
  <c r="R1986" i="1"/>
  <c r="R3486" i="1"/>
  <c r="R2264" i="1"/>
  <c r="R1644" i="1"/>
  <c r="R8" i="1"/>
  <c r="R2349" i="1"/>
  <c r="R1420" i="1"/>
  <c r="R3487" i="1"/>
  <c r="R2200" i="1"/>
  <c r="R2884" i="1"/>
  <c r="R1220" i="1"/>
  <c r="R1599" i="1"/>
  <c r="R978" i="1"/>
  <c r="R2337" i="1"/>
  <c r="R766" i="1"/>
  <c r="R347" i="1"/>
  <c r="R1645" i="1"/>
  <c r="R2593" i="1"/>
  <c r="R3298" i="1"/>
  <c r="R2885" i="1"/>
  <c r="R3164" i="1"/>
  <c r="R2680" i="1"/>
  <c r="R2418" i="1"/>
  <c r="R1987" i="1"/>
  <c r="R1746" i="1"/>
  <c r="R3371" i="1"/>
  <c r="R3017" i="1"/>
  <c r="R1421" i="1"/>
  <c r="R3018" i="1"/>
  <c r="R2338" i="1"/>
  <c r="R2929" i="1"/>
  <c r="R3019" i="1"/>
  <c r="R2369" i="1"/>
  <c r="R3020" i="1"/>
  <c r="R503" i="1"/>
  <c r="R979" i="1"/>
  <c r="R980" i="1"/>
  <c r="R767" i="1"/>
  <c r="R75" i="1"/>
  <c r="R1747" i="1"/>
  <c r="R768" i="1"/>
  <c r="R1646" i="1"/>
  <c r="R1422" i="1"/>
  <c r="R898" i="1"/>
  <c r="R3021" i="1"/>
  <c r="R200" i="1"/>
  <c r="R1221" i="1"/>
  <c r="R439" i="1"/>
  <c r="R3223" i="1"/>
  <c r="R981" i="1"/>
  <c r="R1647" i="1"/>
  <c r="R1423" i="1"/>
  <c r="R982" i="1"/>
  <c r="R1222" i="1"/>
  <c r="R1648" i="1"/>
  <c r="R3614" i="1"/>
  <c r="R3488" i="1"/>
  <c r="R3966" i="1"/>
  <c r="R3716" i="1"/>
  <c r="R2681" i="1"/>
  <c r="R2856" i="1"/>
  <c r="R3224" i="1"/>
  <c r="R4046" i="1"/>
  <c r="R1877" i="1"/>
  <c r="R3615" i="1"/>
  <c r="R4015" i="1"/>
  <c r="R3926" i="1"/>
  <c r="R3851" i="1"/>
  <c r="R4031" i="1"/>
  <c r="R3616" i="1"/>
  <c r="R2231" i="1"/>
  <c r="R3927" i="1"/>
  <c r="R4070" i="1"/>
  <c r="R3562" i="1"/>
  <c r="R3022" i="1"/>
  <c r="R3717" i="1"/>
  <c r="R3225" i="1"/>
  <c r="R3928" i="1"/>
  <c r="R3659" i="1"/>
  <c r="R3852" i="1"/>
  <c r="R3718" i="1"/>
  <c r="R3563" i="1"/>
  <c r="R4047" i="1"/>
  <c r="R2833" i="1"/>
  <c r="R1223" i="1"/>
  <c r="R3987" i="1"/>
  <c r="R3372" i="1"/>
  <c r="R3929" i="1"/>
  <c r="R3719" i="1"/>
  <c r="R3489" i="1"/>
  <c r="R3720" i="1"/>
  <c r="R896" i="1"/>
  <c r="R3373" i="1"/>
  <c r="R3721" i="1"/>
  <c r="R3722" i="1"/>
  <c r="R769" i="1"/>
  <c r="R103" i="1"/>
  <c r="R1883" i="1"/>
  <c r="R1224" i="1"/>
  <c r="R2236" i="1"/>
  <c r="R1988" i="1"/>
  <c r="R1989" i="1"/>
  <c r="R3226" i="1"/>
  <c r="R2682" i="1"/>
  <c r="R504" i="1"/>
  <c r="R679" i="1"/>
  <c r="R1225" i="1"/>
  <c r="R1611" i="1"/>
  <c r="R983" i="1"/>
  <c r="R1424" i="1"/>
  <c r="R352" i="1"/>
  <c r="R770" i="1"/>
  <c r="R2265" i="1"/>
  <c r="R505" i="1"/>
  <c r="R56" i="1"/>
  <c r="R3638" i="1"/>
  <c r="R2419" i="1"/>
  <c r="R2420" i="1"/>
  <c r="R1990" i="1"/>
  <c r="R1991" i="1"/>
  <c r="R3538" i="1"/>
  <c r="R771" i="1"/>
  <c r="R2353" i="1"/>
  <c r="R201" i="1"/>
  <c r="R2683" i="1"/>
  <c r="R772" i="1"/>
  <c r="R1748" i="1"/>
  <c r="R1703" i="1"/>
  <c r="R727" i="1"/>
  <c r="R984" i="1"/>
  <c r="R2684" i="1"/>
  <c r="R12" i="1"/>
  <c r="R1992" i="1"/>
  <c r="R2479" i="1"/>
  <c r="R1161" i="1"/>
  <c r="R1649" i="1"/>
  <c r="R2480" i="1"/>
  <c r="R154" i="1"/>
  <c r="R1749" i="1"/>
  <c r="R1993" i="1"/>
  <c r="R202" i="1"/>
  <c r="R1360" i="1"/>
  <c r="R203" i="1"/>
  <c r="R1226" i="1"/>
  <c r="R2685" i="1"/>
  <c r="R383" i="1"/>
  <c r="R1650" i="1"/>
  <c r="R2266" i="1"/>
  <c r="R2686" i="1"/>
  <c r="R1841" i="1"/>
  <c r="R2577" i="1"/>
  <c r="R137" i="1"/>
  <c r="R1227" i="1"/>
  <c r="R1228" i="1"/>
  <c r="R1750" i="1"/>
  <c r="R2969" i="1"/>
  <c r="R3374" i="1"/>
  <c r="R2886" i="1"/>
  <c r="R1425" i="1"/>
  <c r="R506" i="1"/>
  <c r="R1751" i="1"/>
  <c r="R2267" i="1"/>
  <c r="R1426" i="1"/>
  <c r="R2370" i="1"/>
  <c r="R985" i="1"/>
  <c r="R204" i="1"/>
  <c r="R1842" i="1"/>
  <c r="R3723" i="1"/>
  <c r="R1854" i="1"/>
  <c r="R1427" i="1"/>
  <c r="R2324" i="1"/>
  <c r="R38" i="1"/>
  <c r="R4032" i="1"/>
  <c r="R3375" i="1"/>
  <c r="R3490" i="1"/>
  <c r="R2421" i="1"/>
  <c r="R2940" i="1"/>
  <c r="R507" i="1"/>
  <c r="R1994" i="1"/>
  <c r="R508" i="1"/>
  <c r="R2687" i="1"/>
  <c r="R1995" i="1"/>
  <c r="R3123" i="1"/>
  <c r="R3617" i="1"/>
  <c r="R2887" i="1"/>
  <c r="R3872" i="1"/>
  <c r="R3023" i="1"/>
  <c r="R2688" i="1"/>
  <c r="R1428" i="1"/>
  <c r="R3227" i="1"/>
  <c r="R1350" i="1"/>
  <c r="R2941" i="1"/>
  <c r="R4016" i="1"/>
  <c r="R773" i="1"/>
  <c r="R2942" i="1"/>
  <c r="R1886" i="1"/>
  <c r="R3986" i="1"/>
  <c r="R448" i="1"/>
  <c r="R4079" i="1"/>
  <c r="R4033" i="1"/>
  <c r="R2566" i="1"/>
  <c r="R3930" i="1"/>
  <c r="R3166" i="1"/>
  <c r="R2959" i="1"/>
  <c r="R3376" i="1"/>
  <c r="R902" i="1"/>
  <c r="R3024" i="1"/>
  <c r="R1996" i="1"/>
  <c r="R2268" i="1"/>
  <c r="R1997" i="1"/>
  <c r="R3590" i="1"/>
  <c r="R4113" i="1"/>
  <c r="R3025" i="1"/>
  <c r="R1752" i="1"/>
  <c r="R318" i="1"/>
  <c r="R1998" i="1"/>
  <c r="R3491" i="1"/>
  <c r="R3104" i="1"/>
  <c r="R3618" i="1"/>
  <c r="R2594" i="1"/>
  <c r="R3645" i="1"/>
  <c r="R774" i="1"/>
  <c r="R3536" i="1"/>
  <c r="R3377" i="1"/>
  <c r="R775" i="1"/>
  <c r="R1429" i="1"/>
  <c r="R3026" i="1"/>
  <c r="R2269" i="1"/>
  <c r="R3492" i="1"/>
  <c r="R3724" i="1"/>
  <c r="R886" i="1"/>
  <c r="R3725" i="1"/>
  <c r="R1999" i="1"/>
  <c r="R2000" i="1"/>
  <c r="R2371" i="1"/>
  <c r="R986" i="1"/>
  <c r="R2350" i="1"/>
  <c r="R3228" i="1"/>
  <c r="R2689" i="1"/>
  <c r="R3027" i="1"/>
  <c r="R2001" i="1"/>
  <c r="R1375" i="1"/>
  <c r="R680" i="1"/>
  <c r="R1753" i="1"/>
  <c r="R1176" i="1"/>
  <c r="R2002" i="1"/>
  <c r="R987" i="1"/>
  <c r="R776" i="1"/>
  <c r="R3028" i="1"/>
  <c r="R1430" i="1"/>
  <c r="R988" i="1"/>
  <c r="R1361" i="1"/>
  <c r="R3778" i="1"/>
  <c r="R3299" i="1"/>
  <c r="R1705" i="1"/>
  <c r="R2339" i="1"/>
  <c r="R3105" i="1"/>
  <c r="R777" i="1"/>
  <c r="R681" i="1"/>
  <c r="R3160" i="1"/>
  <c r="R3131" i="1"/>
  <c r="R3106" i="1"/>
  <c r="R2960" i="1"/>
  <c r="R1651" i="1"/>
  <c r="R2481" i="1"/>
  <c r="R3378" i="1"/>
  <c r="R4056" i="1"/>
  <c r="R3124" i="1"/>
  <c r="R3029" i="1"/>
  <c r="R3030" i="1"/>
  <c r="R2578" i="1"/>
  <c r="R3142" i="1"/>
  <c r="R3592" i="1"/>
  <c r="R3643" i="1"/>
  <c r="R3161" i="1"/>
  <c r="R1431" i="1"/>
  <c r="R1341" i="1"/>
  <c r="R3312" i="1"/>
  <c r="R1652" i="1"/>
  <c r="R1432" i="1"/>
  <c r="R3167" i="1"/>
  <c r="R3564" i="1"/>
  <c r="R1175" i="1"/>
  <c r="R2003" i="1"/>
  <c r="R3652" i="1"/>
  <c r="R2422" i="1"/>
  <c r="R1754" i="1"/>
  <c r="R2888" i="1"/>
  <c r="R2889" i="1"/>
  <c r="R2372" i="1"/>
  <c r="R3229" i="1"/>
  <c r="R3031" i="1"/>
  <c r="R3143" i="1"/>
  <c r="R205" i="1"/>
  <c r="R1169" i="1"/>
  <c r="R509" i="1"/>
  <c r="R1433" i="1"/>
  <c r="R510" i="1"/>
  <c r="R11" i="1"/>
  <c r="R358" i="1"/>
  <c r="R206" i="1"/>
  <c r="R384" i="1"/>
  <c r="R1653" i="1"/>
  <c r="R1836" i="1"/>
  <c r="R2270" i="1"/>
  <c r="R3230" i="1"/>
  <c r="R385" i="1"/>
  <c r="R778" i="1"/>
  <c r="R1229" i="1"/>
  <c r="R386" i="1"/>
  <c r="R3032" i="1"/>
  <c r="R1230" i="1"/>
  <c r="R2690" i="1"/>
  <c r="R1755" i="1"/>
  <c r="R2271" i="1"/>
  <c r="R2691" i="1"/>
  <c r="R1756" i="1"/>
  <c r="R3493" i="1"/>
  <c r="R2548" i="1"/>
  <c r="R3379" i="1"/>
  <c r="R3494" i="1"/>
  <c r="R2272" i="1"/>
  <c r="R2916" i="1"/>
  <c r="R1231" i="1"/>
  <c r="R2579" i="1"/>
  <c r="R2692" i="1"/>
  <c r="R2693" i="1"/>
  <c r="R2004" i="1"/>
  <c r="R2694" i="1"/>
  <c r="R923" i="1"/>
  <c r="R1606" i="1"/>
  <c r="R903" i="1"/>
  <c r="R511" i="1"/>
  <c r="R512" i="1"/>
  <c r="R3231" i="1"/>
  <c r="R682" i="1"/>
  <c r="R989" i="1"/>
  <c r="R779" i="1"/>
  <c r="R2423" i="1"/>
  <c r="R296" i="1"/>
  <c r="R683" i="1"/>
  <c r="R3804" i="1"/>
  <c r="R2961" i="1"/>
  <c r="R13" i="1"/>
  <c r="R3300" i="1"/>
  <c r="R513" i="1"/>
  <c r="R3931" i="1"/>
  <c r="R1589" i="1"/>
  <c r="R3033" i="1"/>
  <c r="R414" i="1"/>
  <c r="R207" i="1"/>
  <c r="R2005" i="1"/>
  <c r="R1232" i="1"/>
  <c r="R780" i="1"/>
  <c r="R990" i="1"/>
  <c r="R1362" i="1"/>
  <c r="R2273" i="1"/>
  <c r="R2482" i="1"/>
  <c r="R2695" i="1"/>
  <c r="R684" i="1"/>
  <c r="R781" i="1"/>
  <c r="R991" i="1"/>
  <c r="R415" i="1"/>
  <c r="R208" i="1"/>
  <c r="R514" i="1"/>
  <c r="R2006" i="1"/>
  <c r="R2483" i="1"/>
  <c r="R2696" i="1"/>
  <c r="R2373" i="1"/>
  <c r="R782" i="1"/>
  <c r="R783" i="1"/>
  <c r="R515" i="1"/>
  <c r="R2007" i="1"/>
  <c r="R2352" i="1"/>
  <c r="R387" i="1"/>
  <c r="R516" i="1"/>
  <c r="R2424" i="1"/>
  <c r="R2484" i="1"/>
  <c r="R992" i="1"/>
  <c r="R1757" i="1"/>
  <c r="R2274" i="1"/>
  <c r="R1758" i="1"/>
  <c r="R2697" i="1"/>
  <c r="R1759" i="1"/>
  <c r="R2698" i="1"/>
  <c r="R993" i="1"/>
  <c r="R994" i="1"/>
  <c r="R1855" i="1"/>
  <c r="R209" i="1"/>
  <c r="R517" i="1"/>
  <c r="R912" i="1"/>
  <c r="R155" i="1"/>
  <c r="R1233" i="1"/>
  <c r="R685" i="1"/>
  <c r="R2008" i="1"/>
  <c r="R2699" i="1"/>
  <c r="R2009" i="1"/>
  <c r="R995" i="1"/>
  <c r="R2010" i="1"/>
  <c r="R1173" i="1"/>
  <c r="R1712" i="1"/>
  <c r="R996" i="1"/>
  <c r="R997" i="1"/>
  <c r="R1856" i="1"/>
  <c r="R2011" i="1"/>
  <c r="R659" i="1"/>
  <c r="R784" i="1"/>
  <c r="R2425" i="1"/>
  <c r="R3380" i="1"/>
  <c r="R2275" i="1"/>
  <c r="R210" i="1"/>
  <c r="R24" i="1"/>
  <c r="R2453" i="1"/>
  <c r="R2485" i="1"/>
  <c r="R518" i="1"/>
  <c r="R1234" i="1"/>
  <c r="R1654" i="1"/>
  <c r="R1235" i="1"/>
  <c r="R1612" i="1"/>
  <c r="R2486" i="1"/>
  <c r="R998" i="1"/>
  <c r="R519" i="1"/>
  <c r="R999" i="1"/>
  <c r="R899" i="1"/>
  <c r="R1150" i="1"/>
  <c r="R2012" i="1"/>
  <c r="R520" i="1"/>
  <c r="R1434" i="1"/>
  <c r="R2276" i="1"/>
  <c r="R785" i="1"/>
  <c r="R1000" i="1"/>
  <c r="R521" i="1"/>
  <c r="R3818" i="1"/>
  <c r="R2277" i="1"/>
  <c r="R1655" i="1"/>
  <c r="R2487" i="1"/>
  <c r="R138" i="1"/>
  <c r="R2013" i="1"/>
  <c r="R2700" i="1"/>
  <c r="R1760" i="1"/>
  <c r="R1177" i="1"/>
  <c r="R1236" i="1"/>
  <c r="R3495" i="1"/>
  <c r="R2014" i="1"/>
  <c r="R1435" i="1"/>
  <c r="R2701" i="1"/>
  <c r="R2890" i="1"/>
  <c r="R4057" i="1"/>
  <c r="R2925" i="1"/>
  <c r="R3978" i="1"/>
  <c r="R2187" i="1"/>
  <c r="R3232" i="1"/>
  <c r="R2186" i="1"/>
  <c r="R3115" i="1"/>
  <c r="R2015" i="1"/>
  <c r="R1001" i="1"/>
  <c r="R1002" i="1"/>
  <c r="R2201" i="1"/>
  <c r="R2016" i="1"/>
  <c r="R2374" i="1"/>
  <c r="R904" i="1"/>
  <c r="R2017" i="1"/>
  <c r="R2702" i="1"/>
  <c r="R2018" i="1"/>
  <c r="R1436" i="1"/>
  <c r="R3381" i="1"/>
  <c r="R2019" i="1"/>
  <c r="R1003" i="1"/>
  <c r="R1593" i="1"/>
  <c r="R3565" i="1"/>
  <c r="R1761" i="1"/>
  <c r="R1762" i="1"/>
  <c r="R2020" i="1"/>
  <c r="R1371" i="1"/>
  <c r="R2703" i="1"/>
  <c r="R2278" i="1"/>
  <c r="R2202" i="1"/>
  <c r="R2340" i="1"/>
  <c r="R1437" i="1"/>
  <c r="R713" i="1"/>
  <c r="R2704" i="1"/>
  <c r="R1438" i="1"/>
  <c r="R522" i="1"/>
  <c r="R1763" i="1"/>
  <c r="R2705" i="1"/>
  <c r="R1857" i="1"/>
  <c r="R523" i="1"/>
  <c r="R1439" i="1"/>
  <c r="R1764" i="1"/>
  <c r="R2021" i="1"/>
  <c r="R524" i="1"/>
  <c r="R1440" i="1"/>
  <c r="R686" i="1"/>
  <c r="R1004" i="1"/>
  <c r="R2279" i="1"/>
  <c r="R2203" i="1"/>
  <c r="R2375" i="1"/>
  <c r="R3034" i="1"/>
  <c r="R2580" i="1"/>
  <c r="R3726" i="1"/>
  <c r="R2832" i="1"/>
  <c r="R2022" i="1"/>
  <c r="R2706" i="1"/>
  <c r="R687" i="1"/>
  <c r="R3035" i="1"/>
  <c r="R2549" i="1"/>
  <c r="R14" i="1"/>
  <c r="R2204" i="1"/>
  <c r="R2023" i="1"/>
  <c r="R525" i="1"/>
  <c r="R2024" i="1"/>
  <c r="R2025" i="1"/>
  <c r="R27" i="1"/>
  <c r="R28" i="1"/>
  <c r="R2891" i="1"/>
  <c r="R2844" i="1"/>
  <c r="R2926" i="1"/>
  <c r="R786" i="1"/>
  <c r="R2026" i="1"/>
  <c r="R2027" i="1"/>
  <c r="R3619" i="1"/>
  <c r="R3324" i="1"/>
  <c r="R1830" i="1"/>
  <c r="R2205" i="1"/>
  <c r="R3496" i="1"/>
  <c r="R1237" i="1"/>
  <c r="R3539" i="1"/>
  <c r="R2028" i="1"/>
  <c r="R1881" i="1"/>
  <c r="R3727" i="1"/>
  <c r="R2845" i="1"/>
  <c r="R3497" i="1"/>
  <c r="R2206" i="1"/>
  <c r="R3566" i="1"/>
  <c r="R3620" i="1"/>
  <c r="R2029" i="1"/>
  <c r="R3319" i="1"/>
  <c r="R925" i="1"/>
  <c r="R2707" i="1"/>
  <c r="R2207" i="1"/>
  <c r="R2488" i="1"/>
  <c r="R3541" i="1"/>
  <c r="R1441" i="1"/>
  <c r="R3382" i="1"/>
  <c r="R1442" i="1"/>
  <c r="R2581" i="1"/>
  <c r="R3453" i="1"/>
  <c r="R3168" i="1"/>
  <c r="R2708" i="1"/>
  <c r="R3107" i="1"/>
  <c r="R1765" i="1"/>
  <c r="R3657" i="1"/>
  <c r="R3125" i="1"/>
  <c r="R1656" i="1"/>
  <c r="R3132" i="1"/>
  <c r="R3100" i="1"/>
  <c r="R3308" i="1"/>
  <c r="R3233" i="1"/>
  <c r="R2030" i="1"/>
  <c r="R3454" i="1"/>
  <c r="R1657" i="1"/>
  <c r="R170" i="1"/>
  <c r="R3780" i="1"/>
  <c r="R2341" i="1"/>
  <c r="R2561" i="1"/>
  <c r="R2892" i="1"/>
  <c r="R1443" i="1"/>
  <c r="R3383" i="1"/>
  <c r="R3144" i="1"/>
  <c r="R3036" i="1"/>
  <c r="R688" i="1"/>
  <c r="R3442" i="1"/>
  <c r="R1238" i="1"/>
  <c r="R104" i="1"/>
  <c r="R359" i="1"/>
  <c r="R1444" i="1"/>
  <c r="R1005" i="1"/>
  <c r="R1006" i="1"/>
  <c r="R2489" i="1"/>
  <c r="R3234" i="1"/>
  <c r="R787" i="1"/>
  <c r="R3037" i="1"/>
  <c r="R526" i="1"/>
  <c r="R139" i="1"/>
  <c r="R156" i="1"/>
  <c r="R2709" i="1"/>
  <c r="R211" i="1"/>
  <c r="R2031" i="1"/>
  <c r="R319" i="1"/>
  <c r="R527" i="1"/>
  <c r="R528" i="1"/>
  <c r="R449" i="1"/>
  <c r="R1007" i="1"/>
  <c r="R1008" i="1"/>
  <c r="R2710" i="1"/>
  <c r="R788" i="1"/>
  <c r="R529" i="1"/>
  <c r="R3038" i="1"/>
  <c r="R1239" i="1"/>
  <c r="R1445" i="1"/>
  <c r="R105" i="1"/>
  <c r="R2582" i="1"/>
  <c r="R728" i="1"/>
  <c r="R3039" i="1"/>
  <c r="R416" i="1"/>
  <c r="R3040" i="1"/>
  <c r="R2562" i="1"/>
  <c r="R1009" i="1"/>
  <c r="R1446" i="1"/>
  <c r="R2229" i="1"/>
  <c r="R1447" i="1"/>
  <c r="R388" i="1"/>
  <c r="R4048" i="1"/>
  <c r="R3145" i="1"/>
  <c r="R1240" i="1"/>
  <c r="R2342" i="1"/>
  <c r="R3967" i="1"/>
  <c r="R3384" i="1"/>
  <c r="R3235" i="1"/>
  <c r="R3385" i="1"/>
  <c r="R2711" i="1"/>
  <c r="R1658" i="1"/>
  <c r="R2343" i="1"/>
  <c r="R3236" i="1"/>
  <c r="R2490" i="1"/>
  <c r="R4008" i="1"/>
  <c r="R2712" i="1"/>
  <c r="R96" i="1"/>
  <c r="R21" i="1"/>
  <c r="R2491" i="1"/>
  <c r="R2032" i="1"/>
  <c r="R2033" i="1"/>
  <c r="R1010" i="1"/>
  <c r="R1607" i="1"/>
  <c r="R462" i="1"/>
  <c r="R530" i="1"/>
  <c r="R1874" i="1"/>
  <c r="R689" i="1"/>
  <c r="R1448" i="1"/>
  <c r="R1241" i="1"/>
  <c r="R1011" i="1"/>
  <c r="R2893" i="1"/>
  <c r="R2713" i="1"/>
  <c r="R212" i="1"/>
  <c r="R1242" i="1"/>
  <c r="R531" i="1"/>
  <c r="R2590" i="1"/>
  <c r="R172" i="1"/>
  <c r="R2325" i="1"/>
  <c r="R532" i="1"/>
  <c r="R450" i="1"/>
  <c r="R1243" i="1"/>
  <c r="R3897" i="1"/>
  <c r="R533" i="1"/>
  <c r="R1449" i="1"/>
  <c r="R3728" i="1"/>
  <c r="R3386" i="1"/>
  <c r="R3729" i="1"/>
  <c r="R3498" i="1"/>
  <c r="R3387" i="1"/>
  <c r="R3567" i="1"/>
  <c r="R3876" i="1"/>
  <c r="R3641" i="1"/>
  <c r="R2034" i="1"/>
  <c r="R3660" i="1"/>
  <c r="R353" i="1"/>
  <c r="R213" i="1"/>
  <c r="R3237" i="1"/>
  <c r="R4065" i="1"/>
  <c r="R3388" i="1"/>
  <c r="R214" i="1"/>
  <c r="R2714" i="1"/>
  <c r="R789" i="1"/>
  <c r="R1012" i="1"/>
  <c r="R40" i="1"/>
  <c r="R1450" i="1"/>
  <c r="R790" i="1"/>
  <c r="R791" i="1"/>
  <c r="R320" i="1"/>
  <c r="R1338" i="1"/>
  <c r="R1582" i="1"/>
  <c r="R534" i="1"/>
  <c r="R1013" i="1"/>
  <c r="R2190" i="1"/>
  <c r="R2280" i="1"/>
  <c r="R2035" i="1"/>
  <c r="R1244" i="1"/>
  <c r="R2426" i="1"/>
  <c r="R321" i="1"/>
  <c r="R3041" i="1"/>
  <c r="R2715" i="1"/>
  <c r="R348" i="1"/>
  <c r="R4049" i="1"/>
  <c r="R2281" i="1"/>
  <c r="R2716" i="1"/>
  <c r="R3621" i="1"/>
  <c r="R3932" i="1"/>
  <c r="R2427" i="1"/>
  <c r="R417" i="1"/>
  <c r="R3933" i="1"/>
  <c r="R3730" i="1"/>
  <c r="R3661" i="1"/>
  <c r="R3731" i="1"/>
  <c r="R3568" i="1"/>
  <c r="R3042" i="1"/>
  <c r="R3732" i="1"/>
  <c r="R3639" i="1"/>
  <c r="R3805" i="1"/>
  <c r="R3499" i="1"/>
  <c r="R2376" i="1"/>
  <c r="R2717" i="1"/>
  <c r="R3832" i="1"/>
  <c r="R2718" i="1"/>
  <c r="R2719" i="1"/>
  <c r="R3169" i="1"/>
  <c r="R3883" i="1"/>
  <c r="R2036" i="1"/>
  <c r="R3934" i="1"/>
  <c r="R3238" i="1"/>
  <c r="R3733" i="1"/>
  <c r="R3239" i="1"/>
  <c r="R2037" i="1"/>
  <c r="R4067" i="1"/>
  <c r="R1245" i="1"/>
  <c r="R4020" i="1"/>
  <c r="R3240" i="1"/>
  <c r="R3108" i="1"/>
  <c r="R1766" i="1"/>
  <c r="R3734" i="1"/>
  <c r="R3735" i="1"/>
  <c r="R4034" i="1"/>
  <c r="R3736" i="1"/>
  <c r="R2428" i="1"/>
  <c r="R4017" i="1"/>
  <c r="R3542" i="1"/>
  <c r="R3043" i="1"/>
  <c r="R887" i="1"/>
  <c r="R1014" i="1"/>
  <c r="R2208" i="1"/>
  <c r="R2282" i="1"/>
  <c r="R2038" i="1"/>
  <c r="R1451" i="1"/>
  <c r="R1015" i="1"/>
  <c r="R792" i="1"/>
  <c r="R1016" i="1"/>
  <c r="R1583" i="1"/>
  <c r="R535" i="1"/>
  <c r="R3988" i="1"/>
  <c r="R2344" i="1"/>
  <c r="R1246" i="1"/>
  <c r="R3534" i="1"/>
  <c r="R2039" i="1"/>
  <c r="R3787" i="1"/>
  <c r="R3737" i="1"/>
  <c r="R215" i="1"/>
  <c r="R3738" i="1"/>
  <c r="R3500" i="1"/>
  <c r="R3739" i="1"/>
  <c r="R2720" i="1"/>
  <c r="R884" i="1"/>
  <c r="R3740" i="1"/>
  <c r="R3501" i="1"/>
  <c r="R3741" i="1"/>
  <c r="R2040" i="1"/>
  <c r="R4009" i="1"/>
  <c r="R3502" i="1"/>
  <c r="R2398" i="1"/>
  <c r="R2721" i="1"/>
  <c r="R3389" i="1"/>
  <c r="R3819" i="1"/>
  <c r="R3622" i="1"/>
  <c r="R793" i="1"/>
  <c r="R2041" i="1"/>
  <c r="R3935" i="1"/>
  <c r="R3936" i="1"/>
  <c r="R1767" i="1"/>
  <c r="R3865" i="1"/>
  <c r="R3390" i="1"/>
  <c r="R3937" i="1"/>
  <c r="R1452" i="1"/>
  <c r="R1247" i="1"/>
  <c r="R3540" i="1"/>
  <c r="R3742" i="1"/>
  <c r="R3391" i="1"/>
  <c r="R3392" i="1"/>
  <c r="R3859" i="1"/>
  <c r="R3866" i="1"/>
  <c r="R3503" i="1"/>
  <c r="R2722" i="1"/>
  <c r="R2492" i="1"/>
  <c r="R3979" i="1"/>
  <c r="R1453" i="1"/>
  <c r="R2595" i="1"/>
  <c r="R2723" i="1"/>
  <c r="R733" i="1"/>
  <c r="R3044" i="1"/>
  <c r="R1884" i="1"/>
  <c r="R2724" i="1"/>
  <c r="R3895" i="1"/>
  <c r="R3877" i="1"/>
  <c r="R3743" i="1"/>
  <c r="R2725" i="1"/>
  <c r="R2493" i="1"/>
  <c r="R3744" i="1"/>
  <c r="R2042" i="1"/>
  <c r="R3569" i="1"/>
  <c r="R2283" i="1"/>
  <c r="R3745" i="1"/>
  <c r="R3045" i="1"/>
  <c r="R1339" i="1"/>
  <c r="R3504" i="1"/>
  <c r="R3393" i="1"/>
  <c r="R2043" i="1"/>
  <c r="R3938" i="1"/>
  <c r="R1768" i="1"/>
  <c r="R4052" i="1"/>
  <c r="R3623" i="1"/>
  <c r="R1017" i="1"/>
  <c r="R174" i="1"/>
  <c r="R3394" i="1"/>
  <c r="R3746" i="1"/>
  <c r="R3980" i="1"/>
  <c r="R3241" i="1"/>
  <c r="R3836" i="1"/>
  <c r="R3939" i="1"/>
  <c r="R322" i="1"/>
  <c r="R2608" i="1"/>
  <c r="R4014" i="1"/>
  <c r="R3747" i="1"/>
  <c r="R3242" i="1"/>
  <c r="R2726" i="1"/>
  <c r="R536" i="1"/>
  <c r="R1659" i="1"/>
  <c r="R794" i="1"/>
  <c r="R389" i="1"/>
  <c r="R1454" i="1"/>
  <c r="R2284" i="1"/>
  <c r="R1769" i="1"/>
  <c r="R795" i="1"/>
  <c r="R1455" i="1"/>
  <c r="R1248" i="1"/>
  <c r="R2494" i="1"/>
  <c r="R3146" i="1"/>
  <c r="R2285" i="1"/>
  <c r="R796" i="1"/>
  <c r="R1660" i="1"/>
  <c r="R1249" i="1"/>
  <c r="R323" i="1"/>
  <c r="R1456" i="1"/>
  <c r="R2286" i="1"/>
  <c r="R1457" i="1"/>
  <c r="R324" i="1"/>
  <c r="R1018" i="1"/>
  <c r="R537" i="1"/>
  <c r="R2452" i="1"/>
  <c r="R418" i="1"/>
  <c r="R1019" i="1"/>
  <c r="R1162" i="1"/>
  <c r="R1020" i="1"/>
  <c r="R3109" i="1"/>
  <c r="R1770" i="1"/>
  <c r="R1021" i="1"/>
  <c r="R1022" i="1"/>
  <c r="R106" i="1"/>
  <c r="R2377" i="1"/>
  <c r="R2044" i="1"/>
  <c r="R797" i="1"/>
  <c r="R3662" i="1"/>
  <c r="R690" i="1"/>
  <c r="R538" i="1"/>
  <c r="R1023" i="1"/>
  <c r="R2495" i="1"/>
  <c r="R3748" i="1"/>
  <c r="R3867" i="1"/>
  <c r="R216" i="1"/>
  <c r="R660" i="1"/>
  <c r="R3806" i="1"/>
  <c r="R3243" i="1"/>
  <c r="R3455" i="1"/>
  <c r="R3046" i="1"/>
  <c r="R1024" i="1"/>
  <c r="R3640" i="1"/>
  <c r="R217" i="1"/>
  <c r="R3940" i="1"/>
  <c r="R539" i="1"/>
  <c r="R2287" i="1"/>
  <c r="R2045" i="1"/>
  <c r="R3868" i="1"/>
  <c r="R3749" i="1"/>
  <c r="R540" i="1"/>
  <c r="R3505" i="1"/>
  <c r="R4080" i="1"/>
  <c r="R3047" i="1"/>
  <c r="R2837" i="1"/>
  <c r="R1025" i="1"/>
  <c r="R3588" i="1"/>
  <c r="R3048" i="1"/>
  <c r="R2046" i="1"/>
  <c r="R4066" i="1"/>
  <c r="R29" i="1"/>
  <c r="R1026" i="1"/>
  <c r="R3750" i="1"/>
  <c r="R3653" i="1"/>
  <c r="R3506" i="1"/>
  <c r="R4062" i="1"/>
  <c r="R76" i="1"/>
  <c r="R2047" i="1"/>
  <c r="R3790" i="1"/>
  <c r="R3853" i="1"/>
  <c r="R4058" i="1"/>
  <c r="R1701" i="1"/>
  <c r="R2727" i="1"/>
  <c r="R157" i="1"/>
  <c r="R1858" i="1"/>
  <c r="R1250" i="1"/>
  <c r="R2209" i="1"/>
  <c r="R1251" i="1"/>
  <c r="R1027" i="1"/>
  <c r="R42" i="1"/>
  <c r="R3147" i="1"/>
  <c r="R50" i="1"/>
  <c r="R140" i="1"/>
  <c r="R1771" i="1"/>
  <c r="R541" i="1"/>
  <c r="R1831" i="1"/>
  <c r="R1772" i="1"/>
  <c r="R360" i="1"/>
  <c r="R2048" i="1"/>
  <c r="R1252" i="1"/>
  <c r="R3395" i="1"/>
  <c r="R542" i="1"/>
  <c r="R2049" i="1"/>
  <c r="R1028" i="1"/>
  <c r="R1458" i="1"/>
  <c r="R913" i="1"/>
  <c r="R2728" i="1"/>
  <c r="R2050" i="1"/>
  <c r="R3244" i="1"/>
  <c r="R3245" i="1"/>
  <c r="R2193" i="1"/>
  <c r="R691" i="1"/>
  <c r="R3170" i="1"/>
  <c r="R390" i="1"/>
  <c r="R2894" i="1"/>
  <c r="R3049" i="1"/>
  <c r="R2729" i="1"/>
  <c r="R1878" i="1"/>
  <c r="R2962" i="1"/>
  <c r="R3507" i="1"/>
  <c r="R3624" i="1"/>
  <c r="R2583" i="1"/>
  <c r="R1029" i="1"/>
  <c r="R39" i="1"/>
  <c r="R1773" i="1"/>
  <c r="R1030" i="1"/>
  <c r="R798" i="1"/>
  <c r="R391" i="1"/>
  <c r="R661" i="1"/>
  <c r="R1031" i="1"/>
  <c r="R543" i="1"/>
  <c r="R218" i="1"/>
  <c r="R1774" i="1"/>
  <c r="R1253" i="1"/>
  <c r="R2288" i="1"/>
  <c r="R6" i="1"/>
  <c r="R325" i="1"/>
  <c r="R303" i="1"/>
  <c r="R107" i="1"/>
  <c r="R165" i="1"/>
  <c r="R1032" i="1"/>
  <c r="R544" i="1"/>
  <c r="R1661" i="1"/>
  <c r="R2429" i="1"/>
  <c r="R219" i="1"/>
  <c r="R3172" i="1"/>
  <c r="R2730" i="1"/>
  <c r="R3291" i="1"/>
  <c r="R3148" i="1"/>
  <c r="R2943" i="1"/>
  <c r="R545" i="1"/>
  <c r="R2538" i="1"/>
  <c r="R2550" i="1"/>
  <c r="R1254" i="1"/>
  <c r="R2051" i="1"/>
  <c r="R1255" i="1"/>
  <c r="R30" i="1"/>
  <c r="R2944" i="1"/>
  <c r="R1363" i="1"/>
  <c r="R3149" i="1"/>
  <c r="R1775" i="1"/>
  <c r="R3396" i="1"/>
  <c r="R2052" i="1"/>
  <c r="R546" i="1"/>
  <c r="R2731" i="1"/>
  <c r="R2" i="1"/>
  <c r="R2053" i="1"/>
  <c r="R1776" i="1"/>
  <c r="R1256" i="1"/>
  <c r="R3162" i="1"/>
  <c r="R2378" i="1"/>
  <c r="R1662" i="1"/>
  <c r="R3397" i="1"/>
  <c r="R2551" i="1"/>
  <c r="R2584" i="1"/>
  <c r="R2496" i="1"/>
  <c r="R220" i="1"/>
  <c r="R1719" i="1"/>
  <c r="R173" i="1"/>
  <c r="R1257" i="1"/>
  <c r="R1163" i="1"/>
  <c r="R547" i="1"/>
  <c r="R1258" i="1"/>
  <c r="R548" i="1"/>
  <c r="R1600" i="1"/>
  <c r="R2430" i="1"/>
  <c r="R2289" i="1"/>
  <c r="R57" i="1"/>
  <c r="R799" i="1"/>
  <c r="R3246" i="1"/>
  <c r="R3456" i="1"/>
  <c r="R1259" i="1"/>
  <c r="R3398" i="1"/>
  <c r="R3247" i="1"/>
  <c r="R549" i="1"/>
  <c r="R1260" i="1"/>
  <c r="R1261" i="1"/>
  <c r="R349" i="1"/>
  <c r="R1875" i="1"/>
  <c r="R2552" i="1"/>
  <c r="R1033" i="1"/>
  <c r="R550" i="1"/>
  <c r="R2604" i="1"/>
  <c r="R108" i="1"/>
  <c r="R392" i="1"/>
  <c r="R1459" i="1"/>
  <c r="R2290" i="1"/>
  <c r="R1460" i="1"/>
  <c r="R800" i="1"/>
  <c r="R1859" i="1"/>
  <c r="R551" i="1"/>
  <c r="R801" i="1"/>
  <c r="R802" i="1"/>
  <c r="R1262" i="1"/>
  <c r="R1034" i="1"/>
  <c r="R440" i="1"/>
  <c r="R2054" i="1"/>
  <c r="R692" i="1"/>
  <c r="R2379" i="1"/>
  <c r="R552" i="1"/>
  <c r="R3508" i="1"/>
  <c r="R109" i="1"/>
  <c r="R419" i="1"/>
  <c r="R2055" i="1"/>
  <c r="R1174" i="1"/>
  <c r="R2326" i="1"/>
  <c r="R2291" i="1"/>
  <c r="R3150" i="1"/>
  <c r="R1663" i="1"/>
  <c r="R929" i="1"/>
  <c r="R3751" i="1"/>
  <c r="R2292" i="1"/>
  <c r="R3163" i="1"/>
  <c r="R2585" i="1"/>
  <c r="R1461" i="1"/>
  <c r="R2056" i="1"/>
  <c r="R693" i="1"/>
  <c r="R1263" i="1"/>
  <c r="R3050" i="1"/>
  <c r="R158" i="1"/>
  <c r="R2057" i="1"/>
  <c r="R1462" i="1"/>
  <c r="R2058" i="1"/>
  <c r="R2841" i="1"/>
  <c r="R1347" i="1"/>
  <c r="R77" i="1"/>
  <c r="R2431" i="1"/>
  <c r="R553" i="1"/>
  <c r="R3051" i="1"/>
  <c r="R3570" i="1"/>
  <c r="R2732" i="1"/>
  <c r="R3399" i="1"/>
  <c r="R3571" i="1"/>
  <c r="R2497" i="1"/>
  <c r="R3400" i="1"/>
  <c r="R326" i="1"/>
  <c r="R1777" i="1"/>
  <c r="R3401" i="1"/>
  <c r="R3248" i="1"/>
  <c r="R2895" i="1"/>
  <c r="R3052" i="1"/>
  <c r="R3402" i="1"/>
  <c r="R3625" i="1"/>
  <c r="R2059" i="1"/>
  <c r="R2210" i="1"/>
  <c r="R2733" i="1"/>
  <c r="R554" i="1"/>
  <c r="R1463" i="1"/>
  <c r="R3807" i="1"/>
  <c r="R555" i="1"/>
  <c r="R3833" i="1"/>
  <c r="R4071" i="1"/>
  <c r="R3752" i="1"/>
  <c r="R3165" i="1"/>
  <c r="R1035" i="1"/>
  <c r="R556" i="1"/>
  <c r="R3572" i="1"/>
  <c r="R2498" i="1"/>
  <c r="R2734" i="1"/>
  <c r="R3448" i="1"/>
  <c r="R803" i="1"/>
  <c r="R2432" i="1"/>
  <c r="R2060" i="1"/>
  <c r="R58" i="1"/>
  <c r="R166" i="1"/>
  <c r="R4013" i="1"/>
  <c r="R41" i="1"/>
  <c r="R557" i="1"/>
  <c r="R3403" i="1"/>
  <c r="R3753" i="1"/>
  <c r="R3626" i="1"/>
  <c r="R3404" i="1"/>
  <c r="R3405" i="1"/>
  <c r="R1036" i="1"/>
  <c r="R2211" i="1"/>
  <c r="R4088" i="1"/>
  <c r="R3301" i="1"/>
  <c r="R2735" i="1"/>
  <c r="R1464" i="1"/>
  <c r="R1264" i="1"/>
  <c r="R3968" i="1"/>
  <c r="R3509" i="1"/>
  <c r="R3053" i="1"/>
  <c r="R3879" i="1"/>
  <c r="R1465" i="1"/>
  <c r="R2736" i="1"/>
  <c r="R558" i="1"/>
  <c r="R3820" i="1"/>
  <c r="R3510" i="1"/>
  <c r="R4000" i="1"/>
  <c r="R3591" i="1"/>
  <c r="R3110" i="1"/>
  <c r="R4085" i="1"/>
  <c r="R3249" i="1"/>
  <c r="R1832" i="1"/>
  <c r="R3941" i="1"/>
  <c r="R2061" i="1"/>
  <c r="R3543" i="1"/>
  <c r="R2062" i="1"/>
  <c r="R3975" i="1"/>
  <c r="R1778" i="1"/>
  <c r="R2945" i="1"/>
  <c r="R3754" i="1"/>
  <c r="R3457" i="1"/>
  <c r="R2896" i="1"/>
  <c r="R694" i="1"/>
  <c r="R3054" i="1"/>
  <c r="R2063" i="1"/>
  <c r="R1590" i="1"/>
  <c r="R3302" i="1"/>
  <c r="R3055" i="1"/>
  <c r="R3406" i="1"/>
  <c r="R3056" i="1"/>
  <c r="R3407" i="1"/>
  <c r="R2499" i="1"/>
  <c r="R1466" i="1"/>
  <c r="R3057" i="1"/>
  <c r="R3808" i="1"/>
  <c r="R3250" i="1"/>
  <c r="R559" i="1"/>
  <c r="R3408" i="1"/>
  <c r="R1467" i="1"/>
  <c r="R3118" i="1"/>
  <c r="R2293" i="1"/>
  <c r="R221" i="1"/>
  <c r="R3809" i="1"/>
  <c r="R3409" i="1"/>
  <c r="R1664" i="1"/>
  <c r="R3251" i="1"/>
  <c r="R3755" i="1"/>
  <c r="R3573" i="1"/>
  <c r="R3989" i="1"/>
  <c r="R1468" i="1"/>
  <c r="R3942" i="1"/>
  <c r="R2963" i="1"/>
  <c r="R2737" i="1"/>
  <c r="R3252" i="1"/>
  <c r="R4050" i="1"/>
  <c r="R3973" i="1"/>
  <c r="R2500" i="1"/>
  <c r="R3058" i="1"/>
  <c r="R2738" i="1"/>
  <c r="R2064" i="1"/>
  <c r="R2433" i="1"/>
  <c r="R3320" i="1"/>
  <c r="R3253" i="1"/>
  <c r="R1469" i="1"/>
  <c r="R2065" i="1"/>
  <c r="R2066" i="1"/>
  <c r="R1265" i="1"/>
  <c r="R159" i="1"/>
  <c r="R2739" i="1"/>
  <c r="R3059" i="1"/>
  <c r="R2740" i="1"/>
  <c r="R327" i="1"/>
  <c r="R1470" i="1"/>
  <c r="R3574" i="1"/>
  <c r="R110" i="1"/>
  <c r="R804" i="1"/>
  <c r="R3313" i="1"/>
  <c r="R2067" i="1"/>
  <c r="R3511" i="1"/>
  <c r="R2553" i="1"/>
  <c r="R2434" i="1"/>
  <c r="R1471" i="1"/>
  <c r="R1037" i="1"/>
  <c r="R1038" i="1"/>
  <c r="R361" i="1"/>
  <c r="R1266" i="1"/>
  <c r="R560" i="1"/>
  <c r="R1039" i="1"/>
  <c r="R695" i="1"/>
  <c r="R561" i="1"/>
  <c r="R222" i="1"/>
  <c r="R2435" i="1"/>
  <c r="R1040" i="1"/>
  <c r="R2068" i="1"/>
  <c r="R1267" i="1"/>
  <c r="R1584" i="1"/>
  <c r="R393" i="1"/>
  <c r="R2501" i="1"/>
  <c r="R111" i="1"/>
  <c r="R1041" i="1"/>
  <c r="R1779" i="1"/>
  <c r="R562" i="1"/>
  <c r="R662" i="1"/>
  <c r="R1665" i="1"/>
  <c r="R1042" i="1"/>
  <c r="R112" i="1"/>
  <c r="R805" i="1"/>
  <c r="R1472" i="1"/>
  <c r="R1666" i="1"/>
  <c r="R223" i="1"/>
  <c r="R224" i="1"/>
  <c r="R328" i="1"/>
  <c r="R3254" i="1"/>
  <c r="R806" i="1"/>
  <c r="R807" i="1"/>
  <c r="R2294" i="1"/>
  <c r="R1780" i="1"/>
  <c r="R563" i="1"/>
  <c r="R1781" i="1"/>
  <c r="R329" i="1"/>
  <c r="R2846" i="1"/>
  <c r="R3969" i="1"/>
  <c r="R2741" i="1"/>
  <c r="R3575" i="1"/>
  <c r="R2380" i="1"/>
  <c r="R2069" i="1"/>
  <c r="R3642" i="1"/>
  <c r="R3255" i="1"/>
  <c r="R3893" i="1"/>
  <c r="R3756" i="1"/>
  <c r="R3943" i="1"/>
  <c r="R669" i="1"/>
  <c r="R4018" i="1"/>
  <c r="R2897" i="1"/>
  <c r="R2070" i="1"/>
  <c r="R3303" i="1"/>
  <c r="R3151" i="1"/>
  <c r="R2071" i="1"/>
  <c r="R4001" i="1"/>
  <c r="R3944" i="1"/>
  <c r="R2927" i="1"/>
  <c r="R2072" i="1"/>
  <c r="R451" i="1"/>
  <c r="R2436" i="1"/>
  <c r="R2502" i="1"/>
  <c r="R1782" i="1"/>
  <c r="R1783" i="1"/>
  <c r="R1784" i="1"/>
  <c r="R2295" i="1"/>
  <c r="R2345" i="1"/>
  <c r="R1860" i="1"/>
  <c r="R1785" i="1"/>
  <c r="R2437" i="1"/>
  <c r="R1043" i="1"/>
  <c r="R3256" i="1"/>
  <c r="R15" i="1"/>
  <c r="R564" i="1"/>
  <c r="R3152" i="1"/>
  <c r="R2742" i="1"/>
  <c r="R1268" i="1"/>
  <c r="R1667" i="1"/>
  <c r="R362" i="1"/>
  <c r="R78" i="1"/>
  <c r="R2073" i="1"/>
  <c r="R1044" i="1"/>
  <c r="R1668" i="1"/>
  <c r="R2212" i="1"/>
  <c r="R2296" i="1"/>
  <c r="R883" i="1"/>
  <c r="R2346" i="1"/>
  <c r="R1702" i="1"/>
  <c r="R1473" i="1"/>
  <c r="R808" i="1"/>
  <c r="R1474" i="1"/>
  <c r="R1045" i="1"/>
  <c r="R377" i="1"/>
  <c r="R452" i="1"/>
  <c r="R714" i="1"/>
  <c r="R420" i="1"/>
  <c r="R1475" i="1"/>
  <c r="R3945" i="1"/>
  <c r="R2743" i="1"/>
  <c r="R3257" i="1"/>
  <c r="R3627" i="1"/>
  <c r="R2744" i="1"/>
  <c r="R3576" i="1"/>
  <c r="R3654" i="1"/>
  <c r="R2745" i="1"/>
  <c r="R2347" i="1"/>
  <c r="R2381" i="1"/>
  <c r="R3946" i="1"/>
  <c r="R3512" i="1"/>
  <c r="R2503" i="1"/>
  <c r="R2746" i="1"/>
  <c r="R3878" i="1"/>
  <c r="R2747" i="1"/>
  <c r="R3060" i="1"/>
  <c r="R2297" i="1"/>
  <c r="R4035" i="1"/>
  <c r="R2554" i="1"/>
  <c r="R2074" i="1"/>
  <c r="R3887" i="1"/>
  <c r="R565" i="1"/>
  <c r="R2748" i="1"/>
  <c r="R3513" i="1"/>
  <c r="R1476" i="1"/>
  <c r="R3757" i="1"/>
  <c r="R2298" i="1"/>
  <c r="R3758" i="1"/>
  <c r="R1477" i="1"/>
  <c r="R809" i="1"/>
  <c r="R3514" i="1"/>
  <c r="R2749" i="1"/>
  <c r="R3869" i="1"/>
  <c r="R3061" i="1"/>
  <c r="R3577" i="1"/>
  <c r="R810" i="1"/>
  <c r="R1478" i="1"/>
  <c r="R2589" i="1"/>
  <c r="R3759" i="1"/>
  <c r="R225" i="1"/>
  <c r="R2898" i="1"/>
  <c r="R905" i="1"/>
  <c r="R3258" i="1"/>
  <c r="R3947" i="1"/>
  <c r="R2847" i="1"/>
  <c r="R2504" i="1"/>
  <c r="R2505" i="1"/>
  <c r="R3578" i="1"/>
  <c r="R3310" i="1"/>
  <c r="R2848" i="1"/>
  <c r="R2750" i="1"/>
  <c r="R2438" i="1"/>
  <c r="R2838" i="1"/>
  <c r="R1147" i="1"/>
  <c r="R3410" i="1"/>
  <c r="R226" i="1"/>
  <c r="R3062" i="1"/>
  <c r="R566" i="1"/>
  <c r="R3821" i="1"/>
  <c r="R3063" i="1"/>
  <c r="R811" i="1"/>
  <c r="R1046" i="1"/>
  <c r="R2506" i="1"/>
  <c r="R43" i="1"/>
  <c r="R1269" i="1"/>
  <c r="R44" i="1"/>
  <c r="R436" i="1"/>
  <c r="R2075" i="1"/>
  <c r="R1047" i="1"/>
  <c r="R3259" i="1"/>
  <c r="R655" i="1"/>
  <c r="R2076" i="1"/>
  <c r="R458" i="1"/>
  <c r="R2857" i="1"/>
  <c r="R567" i="1"/>
  <c r="R227" i="1"/>
  <c r="R133" i="1"/>
  <c r="R113" i="1"/>
  <c r="R1479" i="1"/>
  <c r="R812" i="1"/>
  <c r="R4081" i="1"/>
  <c r="R4093" i="1"/>
  <c r="R3948" i="1"/>
  <c r="R3260" i="1"/>
  <c r="R4082" i="1"/>
  <c r="R1270" i="1"/>
  <c r="R2899" i="1"/>
  <c r="R3981" i="1"/>
  <c r="R3810" i="1"/>
  <c r="R4053" i="1"/>
  <c r="R3949" i="1"/>
  <c r="R3777" i="1"/>
  <c r="R3950" i="1"/>
  <c r="R3064" i="1"/>
  <c r="R4002" i="1"/>
  <c r="R3515" i="1"/>
  <c r="R3896" i="1"/>
  <c r="R3666" i="1"/>
  <c r="R3261" i="1"/>
  <c r="R2077" i="1"/>
  <c r="R3262" i="1"/>
  <c r="R3263" i="1"/>
  <c r="R3133" i="1"/>
  <c r="R1669" i="1"/>
  <c r="R2751" i="1"/>
  <c r="R813" i="1"/>
  <c r="R568" i="1"/>
  <c r="R421" i="1"/>
  <c r="R3598" i="1"/>
  <c r="R3411" i="1"/>
  <c r="R2752" i="1"/>
  <c r="R3628" i="1"/>
  <c r="R3579" i="1"/>
  <c r="R3412" i="1"/>
  <c r="R1151" i="1"/>
  <c r="R3173" i="1"/>
  <c r="R4111" i="1"/>
  <c r="R3629" i="1"/>
  <c r="R3537" i="1"/>
  <c r="R2507" i="1"/>
  <c r="R2299" i="1"/>
  <c r="R3065" i="1"/>
  <c r="R3834" i="1"/>
  <c r="R3760" i="1"/>
  <c r="R3516" i="1"/>
  <c r="R3066" i="1"/>
  <c r="R3761" i="1"/>
  <c r="R3580" i="1"/>
  <c r="R3870" i="1"/>
  <c r="R3822" i="1"/>
  <c r="R1670" i="1"/>
  <c r="R2078" i="1"/>
  <c r="R3517" i="1"/>
  <c r="R3067" i="1"/>
  <c r="R3811" i="1"/>
  <c r="R3314" i="1"/>
  <c r="R2508" i="1"/>
  <c r="R5" i="1"/>
  <c r="R2609" i="1"/>
  <c r="R1613" i="1"/>
  <c r="R2753" i="1"/>
  <c r="R3630" i="1"/>
  <c r="R3171" i="1"/>
  <c r="R3116" i="1"/>
  <c r="R3581" i="1"/>
  <c r="R2509" i="1"/>
  <c r="R3264" i="1"/>
  <c r="R3762" i="1"/>
  <c r="R3812" i="1"/>
  <c r="R1718" i="1"/>
  <c r="R2213" i="1"/>
  <c r="R4003" i="1"/>
  <c r="R3413" i="1"/>
  <c r="R2900" i="1"/>
  <c r="R2754" i="1"/>
  <c r="R3414" i="1"/>
  <c r="R3153" i="1"/>
  <c r="R2300" i="1"/>
  <c r="R3415" i="1"/>
  <c r="R394" i="1"/>
  <c r="R2079" i="1"/>
  <c r="R2901" i="1"/>
  <c r="R1183" i="1"/>
  <c r="R3631" i="1"/>
  <c r="R3951" i="1"/>
  <c r="R2755" i="1"/>
  <c r="R3068" i="1"/>
  <c r="R2439" i="1"/>
  <c r="R3449" i="1"/>
  <c r="R3518" i="1"/>
  <c r="R2902" i="1"/>
  <c r="R3763" i="1"/>
  <c r="R3" i="1"/>
  <c r="R395" i="1"/>
  <c r="R2510" i="1"/>
  <c r="R3519" i="1"/>
  <c r="R2080" i="1"/>
  <c r="R663" i="1"/>
  <c r="R114" i="1"/>
  <c r="R2511" i="1"/>
  <c r="R1271" i="1"/>
  <c r="R2237" i="1"/>
  <c r="R3111" i="1"/>
  <c r="R2512" i="1"/>
  <c r="R1480" i="1"/>
  <c r="R228" i="1"/>
  <c r="R2081" i="1"/>
  <c r="R2756" i="1"/>
  <c r="R930" i="1"/>
  <c r="R1594" i="1"/>
  <c r="R1882" i="1"/>
  <c r="R1048" i="1"/>
  <c r="R2757" i="1"/>
  <c r="R229" i="1"/>
  <c r="R2758" i="1"/>
  <c r="R814" i="1"/>
  <c r="R1049" i="1"/>
  <c r="R569" i="1"/>
  <c r="R2082" i="1"/>
  <c r="R2083" i="1"/>
  <c r="R1591" i="1"/>
  <c r="R3601" i="1"/>
  <c r="R1786" i="1"/>
  <c r="R1787" i="1"/>
  <c r="R2084" i="1"/>
  <c r="R1788" i="1"/>
  <c r="R2382" i="1"/>
  <c r="R422" i="1"/>
  <c r="R3265" i="1"/>
  <c r="R3175" i="1"/>
  <c r="R2513" i="1"/>
  <c r="R298" i="1"/>
  <c r="R1789" i="1"/>
  <c r="R2085" i="1"/>
  <c r="R3292" i="1"/>
  <c r="R1481" i="1"/>
  <c r="R2214" i="1"/>
  <c r="R1272" i="1"/>
  <c r="R3952" i="1"/>
  <c r="R715" i="1"/>
  <c r="R570" i="1"/>
  <c r="R571" i="1"/>
  <c r="R2301" i="1"/>
  <c r="R2086" i="1"/>
  <c r="R1273" i="1"/>
  <c r="R572" i="1"/>
  <c r="R1050" i="1"/>
  <c r="R1482" i="1"/>
  <c r="R1483" i="1"/>
  <c r="R1051" i="1"/>
  <c r="R1052" i="1"/>
  <c r="R2759" i="1"/>
  <c r="R19" i="1"/>
  <c r="R363" i="1"/>
  <c r="R423" i="1"/>
  <c r="R2514" i="1"/>
  <c r="R2087" i="1"/>
  <c r="R2088" i="1"/>
  <c r="R573" i="1"/>
  <c r="R230" i="1"/>
  <c r="R1484" i="1"/>
  <c r="R2760" i="1"/>
  <c r="R574" i="1"/>
  <c r="R160" i="1"/>
  <c r="R1485" i="1"/>
  <c r="R2089" i="1"/>
  <c r="R1861" i="1"/>
  <c r="R1274" i="1"/>
  <c r="R1275" i="1"/>
  <c r="R2761" i="1"/>
  <c r="R2090" i="1"/>
  <c r="R1364" i="1"/>
  <c r="R815" i="1"/>
  <c r="R79" i="1"/>
  <c r="R1486" i="1"/>
  <c r="R330" i="1"/>
  <c r="R2762" i="1"/>
  <c r="R2091" i="1"/>
  <c r="R59" i="1"/>
  <c r="R575" i="1"/>
  <c r="R2302" i="1"/>
  <c r="R31" i="1"/>
  <c r="R350" i="1"/>
  <c r="R1487" i="1"/>
  <c r="R1053" i="1"/>
  <c r="R1054" i="1"/>
  <c r="R2596" i="1"/>
  <c r="R1276" i="1"/>
  <c r="R1488" i="1"/>
  <c r="R1489" i="1"/>
  <c r="R1277" i="1"/>
  <c r="R1348" i="1"/>
  <c r="R424" i="1"/>
  <c r="R576" i="1"/>
  <c r="R171" i="1"/>
  <c r="R441" i="1"/>
  <c r="R1055" i="1"/>
  <c r="R1671" i="1"/>
  <c r="R1278" i="1"/>
  <c r="R577" i="1"/>
  <c r="R816" i="1"/>
  <c r="R696" i="1"/>
  <c r="R304" i="1"/>
  <c r="R2440" i="1"/>
  <c r="R2515" i="1"/>
  <c r="R1056" i="1"/>
  <c r="R3582" i="1"/>
  <c r="R231" i="1"/>
  <c r="R2516" i="1"/>
  <c r="R1862" i="1"/>
  <c r="R2092" i="1"/>
  <c r="R2597" i="1"/>
  <c r="R578" i="1"/>
  <c r="R331" i="1"/>
  <c r="R1490" i="1"/>
  <c r="R3597" i="1"/>
  <c r="R579" i="1"/>
  <c r="R1057" i="1"/>
  <c r="R1790" i="1"/>
  <c r="R80" i="1"/>
  <c r="R2931" i="1"/>
  <c r="R3764" i="1"/>
  <c r="R1279" i="1"/>
  <c r="R1373" i="1"/>
  <c r="R2093" i="1"/>
  <c r="R1280" i="1"/>
  <c r="R3069" i="1"/>
  <c r="R3266" i="1"/>
  <c r="R2094" i="1"/>
  <c r="R2763" i="1"/>
  <c r="R1491" i="1"/>
  <c r="R1281" i="1"/>
  <c r="R2095" i="1"/>
  <c r="R3267" i="1"/>
  <c r="R4004" i="1"/>
  <c r="R2303" i="1"/>
  <c r="R1492" i="1"/>
  <c r="R2854" i="1"/>
  <c r="R2903" i="1"/>
  <c r="R2215" i="1"/>
  <c r="R396" i="1"/>
  <c r="R2764" i="1"/>
  <c r="R3655" i="1"/>
  <c r="R161" i="1"/>
  <c r="R60" i="1"/>
  <c r="R1493" i="1"/>
  <c r="R3520" i="1"/>
  <c r="R1494" i="1"/>
  <c r="R1058" i="1"/>
  <c r="R2765" i="1"/>
  <c r="R2216" i="1"/>
  <c r="R2096" i="1"/>
  <c r="R3765" i="1"/>
  <c r="R232" i="1"/>
  <c r="R1495" i="1"/>
  <c r="R2904" i="1"/>
  <c r="R2441" i="1"/>
  <c r="R2766" i="1"/>
  <c r="R2217" i="1"/>
  <c r="R397" i="1"/>
  <c r="R4005" i="1"/>
  <c r="R2097" i="1"/>
  <c r="R817" i="1"/>
  <c r="R1672" i="1"/>
  <c r="R2304" i="1"/>
  <c r="R1282" i="1"/>
  <c r="R2601" i="1"/>
  <c r="R4019" i="1"/>
  <c r="R3521" i="1"/>
  <c r="R914" i="1"/>
  <c r="R2965" i="1"/>
  <c r="R2767" i="1"/>
  <c r="R3416" i="1"/>
  <c r="R580" i="1"/>
  <c r="R922" i="1"/>
  <c r="R1059" i="1"/>
  <c r="R2098" i="1"/>
  <c r="R332" i="1"/>
  <c r="R1283" i="1"/>
  <c r="R32" i="1"/>
  <c r="R233" i="1"/>
  <c r="R115" i="1"/>
  <c r="R3417" i="1"/>
  <c r="R3656" i="1"/>
  <c r="R1496" i="1"/>
  <c r="R915" i="1"/>
  <c r="R581" i="1"/>
  <c r="R2517" i="1"/>
  <c r="R2768" i="1"/>
  <c r="R398" i="1"/>
  <c r="R1577" i="1"/>
  <c r="R1284" i="1"/>
  <c r="R1285" i="1"/>
  <c r="R1673" i="1"/>
  <c r="R582" i="1"/>
  <c r="R818" i="1"/>
  <c r="R1791" i="1"/>
  <c r="R2518" i="1"/>
  <c r="R1286" i="1"/>
  <c r="R3418" i="1"/>
  <c r="R4036" i="1"/>
  <c r="R1497" i="1"/>
  <c r="R2769" i="1"/>
  <c r="R3766" i="1"/>
  <c r="R1060" i="1"/>
  <c r="R3419" i="1"/>
  <c r="R4083" i="1"/>
  <c r="R583" i="1"/>
  <c r="R4109" i="1"/>
  <c r="R3767" i="1"/>
  <c r="R3268" i="1"/>
  <c r="R4068" i="1"/>
  <c r="R3070" i="1"/>
  <c r="R697" i="1"/>
  <c r="R2454" i="1"/>
  <c r="R3071" i="1"/>
  <c r="R3871" i="1"/>
  <c r="R2770" i="1"/>
  <c r="R4114" i="1"/>
  <c r="R2099" i="1"/>
  <c r="R584" i="1"/>
  <c r="R2771" i="1"/>
  <c r="R2100" i="1"/>
  <c r="R819" i="1"/>
  <c r="R2772" i="1"/>
  <c r="R2101" i="1"/>
  <c r="R1674" i="1"/>
  <c r="R585" i="1"/>
  <c r="R2305" i="1"/>
  <c r="R1585" i="1"/>
  <c r="R1061" i="1"/>
  <c r="R2102" i="1"/>
  <c r="R2103" i="1"/>
  <c r="R2519" i="1"/>
  <c r="R23" i="1"/>
  <c r="R1498" i="1"/>
  <c r="R399" i="1"/>
  <c r="R2104" i="1"/>
  <c r="R1499" i="1"/>
  <c r="R1792" i="1"/>
  <c r="R2105" i="1"/>
  <c r="R3972" i="1"/>
  <c r="R3420" i="1"/>
  <c r="R2773" i="1"/>
  <c r="R1178" i="1"/>
  <c r="R3421" i="1"/>
  <c r="R586" i="1"/>
  <c r="R3269" i="1"/>
  <c r="R2774" i="1"/>
  <c r="R2555" i="1"/>
  <c r="R1500" i="1"/>
  <c r="R587" i="1"/>
  <c r="R116" i="1"/>
  <c r="R3072" i="1"/>
  <c r="R3583" i="1"/>
  <c r="R2775" i="1"/>
  <c r="R3768" i="1"/>
  <c r="R732" i="1"/>
  <c r="R234" i="1"/>
  <c r="R2400" i="1"/>
  <c r="R2383" i="1"/>
  <c r="R1501" i="1"/>
  <c r="R3632" i="1"/>
  <c r="R2842" i="1"/>
  <c r="R2520" i="1"/>
  <c r="R333" i="1"/>
  <c r="R1502" i="1"/>
  <c r="R3422" i="1"/>
  <c r="R820" i="1"/>
  <c r="R117" i="1"/>
  <c r="R1793" i="1"/>
  <c r="R2776" i="1"/>
  <c r="R3423" i="1"/>
  <c r="R1614" i="1"/>
  <c r="R2556" i="1"/>
  <c r="R3304" i="1"/>
  <c r="R1833" i="1"/>
  <c r="R3073" i="1"/>
  <c r="R2384" i="1"/>
  <c r="R1863" i="1"/>
  <c r="R2777" i="1"/>
  <c r="R364" i="1"/>
  <c r="R2106" i="1"/>
  <c r="R1287" i="1"/>
  <c r="R453" i="1"/>
  <c r="R3633" i="1"/>
  <c r="R2107" i="1"/>
  <c r="R3522" i="1"/>
  <c r="R906" i="1"/>
  <c r="R821" i="1"/>
  <c r="R588" i="1"/>
  <c r="R1503" i="1"/>
  <c r="R3953" i="1"/>
  <c r="R3424" i="1"/>
  <c r="R3425" i="1"/>
  <c r="R235" i="1"/>
  <c r="R589" i="1"/>
  <c r="R3270" i="1"/>
  <c r="R1504" i="1"/>
  <c r="R2540" i="1"/>
  <c r="R822" i="1"/>
  <c r="R3074" i="1"/>
  <c r="R2905" i="1"/>
  <c r="R1794" i="1"/>
  <c r="R2455" i="1"/>
  <c r="R236" i="1"/>
  <c r="R2108" i="1"/>
  <c r="R1706" i="1"/>
  <c r="R334" i="1"/>
  <c r="R1675" i="1"/>
  <c r="R3769" i="1"/>
  <c r="R2778" i="1"/>
  <c r="R118" i="1"/>
  <c r="R3271" i="1"/>
  <c r="R3426" i="1"/>
  <c r="R3770" i="1"/>
  <c r="R3154" i="1"/>
  <c r="R3075" i="1"/>
  <c r="R4039" i="1"/>
  <c r="R4094" i="1"/>
  <c r="R2779" i="1"/>
  <c r="R1505" i="1"/>
  <c r="R3854" i="1"/>
  <c r="R3427" i="1"/>
  <c r="R4061" i="1"/>
  <c r="R2521" i="1"/>
  <c r="R4051" i="1"/>
  <c r="R590" i="1"/>
  <c r="R2780" i="1"/>
  <c r="R2906" i="1"/>
  <c r="R2907" i="1"/>
  <c r="R4107" i="1"/>
  <c r="R3428" i="1"/>
  <c r="R3076" i="1"/>
  <c r="R2781" i="1"/>
  <c r="R3305" i="1"/>
  <c r="R3813" i="1"/>
  <c r="R4098" i="1"/>
  <c r="R4105" i="1"/>
  <c r="R4095" i="1"/>
  <c r="R2586" i="1"/>
  <c r="R3272" i="1"/>
  <c r="R1826" i="1"/>
  <c r="R3429" i="1"/>
  <c r="R3273" i="1"/>
  <c r="R3274" i="1"/>
  <c r="R3823" i="1"/>
  <c r="R3430" i="1"/>
  <c r="R4040" i="1"/>
  <c r="R2109" i="1"/>
  <c r="R3954" i="1"/>
  <c r="R1795" i="1"/>
  <c r="R3955" i="1"/>
  <c r="R2970" i="1"/>
  <c r="R3275" i="1"/>
  <c r="R2782" i="1"/>
  <c r="R3664" i="1"/>
  <c r="R1062" i="1"/>
  <c r="R2908" i="1"/>
  <c r="R1288" i="1"/>
  <c r="R3112" i="1"/>
  <c r="R1827" i="1"/>
  <c r="R1796" i="1"/>
  <c r="R2234" i="1"/>
  <c r="R591" i="1"/>
  <c r="R3634" i="1"/>
  <c r="R3771" i="1"/>
  <c r="R3445" i="1"/>
  <c r="R3431" i="1"/>
  <c r="R3276" i="1"/>
  <c r="R2849" i="1"/>
  <c r="R3962" i="1"/>
  <c r="R3855" i="1"/>
  <c r="R2783" i="1"/>
  <c r="R400" i="1"/>
  <c r="R592" i="1"/>
  <c r="R4084" i="1"/>
  <c r="R2784" i="1"/>
  <c r="R4097" i="1"/>
  <c r="R823" i="1"/>
  <c r="R52" i="1"/>
  <c r="R3982" i="1"/>
  <c r="R4087" i="1"/>
  <c r="R4102" i="1"/>
  <c r="R3432" i="1"/>
  <c r="R3956" i="1"/>
  <c r="R3077" i="1"/>
  <c r="R716" i="1"/>
  <c r="R2785" i="1"/>
  <c r="R1828" i="1"/>
  <c r="R3523" i="1"/>
  <c r="R237" i="1"/>
  <c r="R593" i="1"/>
  <c r="R408" i="1"/>
  <c r="R238" i="1"/>
  <c r="R824" i="1"/>
  <c r="R61" i="1"/>
  <c r="R3772" i="1"/>
  <c r="R2786" i="1"/>
  <c r="R239" i="1"/>
  <c r="R1354" i="1"/>
  <c r="R365" i="1"/>
  <c r="R2787" i="1"/>
  <c r="R3433" i="1"/>
  <c r="R3773" i="1"/>
  <c r="R3277" i="1"/>
  <c r="R916" i="1"/>
  <c r="R717" i="1"/>
  <c r="R1676" i="1"/>
  <c r="R1677" i="1"/>
  <c r="R1164" i="1"/>
  <c r="R1506" i="1"/>
  <c r="R2385" i="1"/>
  <c r="R2110" i="1"/>
  <c r="R2218" i="1"/>
  <c r="R1797" i="1"/>
  <c r="R2111" i="1"/>
  <c r="R825" i="1"/>
  <c r="R1864" i="1"/>
  <c r="R1063" i="1"/>
  <c r="R1798" i="1"/>
  <c r="R2946" i="1"/>
  <c r="R1289" i="1"/>
  <c r="R401" i="1"/>
  <c r="R3584" i="1"/>
  <c r="R1507" i="1"/>
  <c r="R1290" i="1"/>
  <c r="R2522" i="1"/>
  <c r="R1064" i="1"/>
  <c r="R2386" i="1"/>
  <c r="R1065" i="1"/>
  <c r="R2788" i="1"/>
  <c r="R1508" i="1"/>
  <c r="R2112" i="1"/>
  <c r="R926" i="1"/>
  <c r="R1291" i="1"/>
  <c r="R826" i="1"/>
  <c r="R1834" i="1"/>
  <c r="R698" i="1"/>
  <c r="R240" i="1"/>
  <c r="R2387" i="1"/>
  <c r="R1292" i="1"/>
  <c r="R1837" i="1"/>
  <c r="R594" i="1"/>
  <c r="R1586" i="1"/>
  <c r="R3078" i="1"/>
  <c r="R62" i="1"/>
  <c r="R3788" i="1"/>
  <c r="R1799" i="1"/>
  <c r="R1707" i="1"/>
  <c r="R2789" i="1"/>
  <c r="R2113" i="1"/>
  <c r="R2850" i="1"/>
  <c r="R1678" i="1"/>
  <c r="R4108" i="1"/>
  <c r="R2790" i="1"/>
  <c r="R3524" i="1"/>
  <c r="R2114" i="1"/>
  <c r="R3774" i="1"/>
  <c r="R1066" i="1"/>
  <c r="R2115" i="1"/>
  <c r="R595" i="1"/>
  <c r="R241" i="1"/>
  <c r="R2523" i="1"/>
  <c r="R2116" i="1"/>
  <c r="R2219" i="1"/>
  <c r="R2117" i="1"/>
  <c r="R2598" i="1"/>
  <c r="R1509" i="1"/>
  <c r="R3315" i="1"/>
  <c r="R1800" i="1"/>
  <c r="R2306" i="1"/>
  <c r="R2909" i="1"/>
  <c r="R3585" i="1"/>
  <c r="R1067" i="1"/>
  <c r="R1865" i="1"/>
  <c r="R2910" i="1"/>
  <c r="R3278" i="1"/>
  <c r="R3079" i="1"/>
  <c r="R1801" i="1"/>
  <c r="R1293" i="1"/>
  <c r="R1578" i="1"/>
  <c r="R3525" i="1"/>
  <c r="R1068" i="1"/>
  <c r="R699" i="1"/>
  <c r="R700" i="1"/>
  <c r="R2388" i="1"/>
  <c r="R3279" i="1"/>
  <c r="R1342" i="1"/>
  <c r="R596" i="1"/>
  <c r="R597" i="1"/>
  <c r="R2118" i="1"/>
  <c r="R1802" i="1"/>
  <c r="R3080" i="1"/>
  <c r="R3280" i="1"/>
  <c r="R3586" i="1"/>
  <c r="R1365" i="1"/>
  <c r="R2235" i="1"/>
  <c r="R1510" i="1"/>
  <c r="R2557" i="1"/>
  <c r="R2791" i="1"/>
  <c r="R2524" i="1"/>
  <c r="R888" i="1"/>
  <c r="R3293" i="1"/>
  <c r="R2792" i="1"/>
  <c r="R1294" i="1"/>
  <c r="R2911" i="1"/>
  <c r="R2220" i="1"/>
  <c r="R3434" i="1"/>
  <c r="R827" i="1"/>
  <c r="R1170" i="1"/>
  <c r="R3281" i="1"/>
  <c r="R2947" i="1"/>
  <c r="R119" i="1"/>
  <c r="R2793" i="1"/>
  <c r="R1069" i="1"/>
  <c r="R2389" i="1"/>
  <c r="R3316" i="1"/>
  <c r="R2119" i="1"/>
  <c r="R1601" i="1"/>
  <c r="R2917" i="1"/>
  <c r="R1295" i="1"/>
  <c r="R1296" i="1"/>
  <c r="R1349" i="1"/>
  <c r="R2307" i="1"/>
  <c r="R3081" i="1"/>
  <c r="R1070" i="1"/>
  <c r="R2525" i="1"/>
  <c r="R917" i="1"/>
  <c r="R828" i="1"/>
  <c r="R2794" i="1"/>
  <c r="R1803" i="1"/>
  <c r="R3101" i="1"/>
  <c r="R918" i="1"/>
  <c r="R1866" i="1"/>
  <c r="R2120" i="1"/>
  <c r="R1297" i="1"/>
  <c r="R2232" i="1"/>
  <c r="R1071" i="1"/>
  <c r="R2121" i="1"/>
  <c r="R3535" i="1"/>
  <c r="R425" i="1"/>
  <c r="R1511" i="1"/>
  <c r="R1887" i="1"/>
  <c r="R3082" i="1"/>
  <c r="R1298" i="1"/>
  <c r="R2795" i="1"/>
  <c r="R242" i="1"/>
  <c r="R1072" i="1"/>
  <c r="R243" i="1"/>
  <c r="R37" i="1"/>
  <c r="R1867" i="1"/>
  <c r="R335" i="1"/>
  <c r="R366" i="1"/>
  <c r="R829" i="1"/>
  <c r="R2221" i="1"/>
  <c r="R2796" i="1"/>
  <c r="R1512" i="1"/>
  <c r="R1513" i="1"/>
  <c r="R1514" i="1"/>
  <c r="R2542" i="1"/>
  <c r="R919" i="1"/>
  <c r="R3083" i="1"/>
  <c r="R1804" i="1"/>
  <c r="R830" i="1"/>
  <c r="R598" i="1"/>
  <c r="R1679" i="1"/>
  <c r="R141" i="1"/>
  <c r="R2348" i="1"/>
  <c r="R1299" i="1"/>
  <c r="R1300" i="1"/>
  <c r="R1073" i="1"/>
  <c r="R426" i="1"/>
  <c r="R1805" i="1"/>
  <c r="R2859" i="1"/>
  <c r="R653" i="1"/>
  <c r="R1074" i="1"/>
  <c r="R244" i="1"/>
  <c r="R1301" i="1"/>
  <c r="R245" i="1"/>
  <c r="R1602" i="1"/>
  <c r="R599" i="1"/>
  <c r="R831" i="1"/>
  <c r="R162" i="1"/>
  <c r="R2526" i="1"/>
  <c r="R427" i="1"/>
  <c r="R920" i="1"/>
  <c r="R600" i="1"/>
  <c r="R832" i="1"/>
  <c r="R2122" i="1"/>
  <c r="R2308" i="1"/>
  <c r="R1680" i="1"/>
  <c r="R1715" i="1"/>
  <c r="R2123" i="1"/>
  <c r="R81" i="1"/>
  <c r="R1302" i="1"/>
  <c r="R3084" i="1"/>
  <c r="R2527" i="1"/>
  <c r="R1515" i="1"/>
  <c r="R1608" i="1"/>
  <c r="R2309" i="1"/>
  <c r="R367" i="1"/>
  <c r="R1868" i="1"/>
  <c r="R246" i="1"/>
  <c r="R833" i="1"/>
  <c r="R1075" i="1"/>
  <c r="R2222" i="1"/>
  <c r="R601" i="1"/>
  <c r="R1681" i="1"/>
  <c r="R2124" i="1"/>
  <c r="R2125" i="1"/>
  <c r="R247" i="1"/>
  <c r="R1516" i="1"/>
  <c r="R907" i="1"/>
  <c r="R834" i="1"/>
  <c r="R1076" i="1"/>
  <c r="R2797" i="1"/>
  <c r="R1806" i="1"/>
  <c r="R2587" i="1"/>
  <c r="R2126" i="1"/>
  <c r="R248" i="1"/>
  <c r="R2450" i="1"/>
  <c r="R1517" i="1"/>
  <c r="R1303" i="1"/>
  <c r="R249" i="1"/>
  <c r="R402" i="1"/>
  <c r="R602" i="1"/>
  <c r="R2127" i="1"/>
  <c r="R835" i="1"/>
  <c r="R63" i="1"/>
  <c r="R603" i="1"/>
  <c r="R1077" i="1"/>
  <c r="R1682" i="1"/>
  <c r="R1518" i="1"/>
  <c r="R2528" i="1"/>
  <c r="R2529" i="1"/>
  <c r="R305" i="1"/>
  <c r="R1078" i="1"/>
  <c r="R1519" i="1"/>
  <c r="R1807" i="1"/>
  <c r="R1683" i="1"/>
  <c r="R908" i="1"/>
  <c r="R2310" i="1"/>
  <c r="R1079" i="1"/>
  <c r="R1080" i="1"/>
  <c r="R1520" i="1"/>
  <c r="R836" i="1"/>
  <c r="R2798" i="1"/>
  <c r="R837" i="1"/>
  <c r="R250" i="1"/>
  <c r="R251" i="1"/>
  <c r="R838" i="1"/>
  <c r="R306" i="1"/>
  <c r="R252" i="1"/>
  <c r="R839" i="1"/>
  <c r="R82" i="1"/>
  <c r="R1808" i="1"/>
  <c r="R701" i="1"/>
  <c r="R2799" i="1"/>
  <c r="R1376" i="1"/>
  <c r="R3085" i="1"/>
  <c r="R1081" i="1"/>
  <c r="R253" i="1"/>
  <c r="R142" i="1"/>
  <c r="R2800" i="1"/>
  <c r="R1082" i="1"/>
  <c r="R254" i="1"/>
  <c r="R255" i="1"/>
  <c r="R1521" i="1"/>
  <c r="R3086" i="1"/>
  <c r="R1522" i="1"/>
  <c r="R256" i="1"/>
  <c r="R1523" i="1"/>
  <c r="R64" i="1"/>
  <c r="R1809" i="1"/>
  <c r="R900" i="1"/>
  <c r="R1810" i="1"/>
  <c r="R1355" i="1"/>
  <c r="R368" i="1"/>
  <c r="R2801" i="1"/>
  <c r="R1524" i="1"/>
  <c r="R83" i="1"/>
  <c r="R2311" i="1"/>
  <c r="R3526" i="1"/>
  <c r="R1708" i="1"/>
  <c r="R840" i="1"/>
  <c r="R1083" i="1"/>
  <c r="R45" i="1"/>
  <c r="R1084" i="1"/>
  <c r="R1085" i="1"/>
  <c r="R1086" i="1"/>
  <c r="R2599" i="1"/>
  <c r="R2802" i="1"/>
  <c r="R604" i="1"/>
  <c r="R2128" i="1"/>
  <c r="R1525" i="1"/>
  <c r="R1304" i="1"/>
  <c r="R702" i="1"/>
  <c r="R2129" i="1"/>
  <c r="R1305" i="1"/>
  <c r="R84" i="1"/>
  <c r="R605" i="1"/>
  <c r="R120" i="1"/>
  <c r="R1087" i="1"/>
  <c r="R606" i="1"/>
  <c r="R607" i="1"/>
  <c r="R1152" i="1"/>
  <c r="R428" i="1"/>
  <c r="R257" i="1"/>
  <c r="R351" i="1"/>
  <c r="R608" i="1"/>
  <c r="R121" i="1"/>
  <c r="R369" i="1"/>
  <c r="R2803" i="1"/>
  <c r="R1526" i="1"/>
  <c r="R1088" i="1"/>
  <c r="R460" i="1"/>
  <c r="R258" i="1"/>
  <c r="R259" i="1"/>
  <c r="R260" i="1"/>
  <c r="R85" i="1"/>
  <c r="R2804" i="1"/>
  <c r="R2130" i="1"/>
  <c r="R1089" i="1"/>
  <c r="R1684" i="1"/>
  <c r="R1527" i="1"/>
  <c r="R2805" i="1"/>
  <c r="R1366" i="1"/>
  <c r="R86" i="1"/>
  <c r="R261" i="1"/>
  <c r="R1090" i="1"/>
  <c r="R1885" i="1"/>
  <c r="R1091" i="1"/>
  <c r="R122" i="1"/>
  <c r="R123" i="1"/>
  <c r="R921" i="1"/>
  <c r="R1092" i="1"/>
  <c r="R841" i="1"/>
  <c r="R842" i="1"/>
  <c r="R2806" i="1"/>
  <c r="R1528" i="1"/>
  <c r="R1609" i="1"/>
  <c r="R1306" i="1"/>
  <c r="R892" i="1"/>
  <c r="R1529" i="1"/>
  <c r="R1093" i="1"/>
  <c r="R1530" i="1"/>
  <c r="R2131" i="1"/>
  <c r="R609" i="1"/>
  <c r="R262" i="1"/>
  <c r="R1713" i="1"/>
  <c r="R843" i="1"/>
  <c r="R163" i="1"/>
  <c r="R2132" i="1"/>
  <c r="R1531" i="1"/>
  <c r="R882" i="1"/>
  <c r="R893" i="1"/>
  <c r="R1094" i="1"/>
  <c r="R610" i="1"/>
  <c r="R844" i="1"/>
  <c r="R1811" i="1"/>
  <c r="R1307" i="1"/>
  <c r="R611" i="1"/>
  <c r="R1308" i="1"/>
  <c r="R1532" i="1"/>
  <c r="R2807" i="1"/>
  <c r="R33" i="1"/>
  <c r="R1533" i="1"/>
  <c r="R454" i="1"/>
  <c r="R845" i="1"/>
  <c r="R612" i="1"/>
  <c r="R1367" i="1"/>
  <c r="R263" i="1"/>
  <c r="R1534" i="1"/>
  <c r="R1309" i="1"/>
  <c r="R1812" i="1"/>
  <c r="R846" i="1"/>
  <c r="R1095" i="1"/>
  <c r="R1096" i="1"/>
  <c r="R143" i="1"/>
  <c r="R734" i="1"/>
  <c r="R1813" i="1"/>
  <c r="R2808" i="1"/>
  <c r="R264" i="1"/>
  <c r="R1603" i="1"/>
  <c r="R2312" i="1"/>
  <c r="R894" i="1"/>
  <c r="R265" i="1"/>
  <c r="R1356" i="1"/>
  <c r="R613" i="1"/>
  <c r="R459" i="1"/>
  <c r="R266" i="1"/>
  <c r="R2133" i="1"/>
  <c r="R1097" i="1"/>
  <c r="R46" i="1"/>
  <c r="R354" i="1"/>
  <c r="R1098" i="1"/>
  <c r="R336" i="1"/>
  <c r="R124" i="1"/>
  <c r="R703" i="1"/>
  <c r="R2223" i="1"/>
  <c r="R847" i="1"/>
  <c r="R1310" i="1"/>
  <c r="R87" i="1"/>
  <c r="R664" i="1"/>
  <c r="R3587" i="1"/>
  <c r="R1153" i="1"/>
  <c r="R614" i="1"/>
  <c r="R1311" i="1"/>
  <c r="R848" i="1"/>
  <c r="R407" i="1"/>
  <c r="R2224" i="1"/>
  <c r="R2134" i="1"/>
  <c r="R1179" i="1"/>
  <c r="R1165" i="1"/>
  <c r="R3957" i="1"/>
  <c r="R144" i="1"/>
  <c r="R615" i="1"/>
  <c r="R1587" i="1"/>
  <c r="R1312" i="1"/>
  <c r="R131" i="1"/>
  <c r="R267" i="1"/>
  <c r="R616" i="1"/>
  <c r="R455" i="1"/>
  <c r="R1099" i="1"/>
  <c r="R617" i="1"/>
  <c r="R618" i="1"/>
  <c r="R2135" i="1"/>
  <c r="R1100" i="1"/>
  <c r="R849" i="1"/>
  <c r="R268" i="1"/>
  <c r="R1535" i="1"/>
  <c r="R2233" i="1"/>
  <c r="R2809" i="1"/>
  <c r="R34" i="1"/>
  <c r="R337" i="1"/>
  <c r="R850" i="1"/>
  <c r="R269" i="1"/>
  <c r="R456" i="1"/>
  <c r="R851" i="1"/>
  <c r="R619" i="1"/>
  <c r="R1536" i="1"/>
  <c r="R1537" i="1"/>
  <c r="R1615" i="1"/>
  <c r="R2442" i="1"/>
  <c r="R270" i="1"/>
  <c r="R65" i="1"/>
  <c r="R1814" i="1"/>
  <c r="R2136" i="1"/>
  <c r="R370" i="1"/>
  <c r="R1101" i="1"/>
  <c r="R1538" i="1"/>
  <c r="R889" i="1"/>
  <c r="R1343" i="1"/>
  <c r="R665" i="1"/>
  <c r="R1313" i="1"/>
  <c r="R620" i="1"/>
  <c r="R271" i="1"/>
  <c r="R9" i="1"/>
  <c r="R1102" i="1"/>
  <c r="R1815" i="1"/>
  <c r="R852" i="1"/>
  <c r="R1539" i="1"/>
  <c r="R88" i="1"/>
  <c r="R1540" i="1"/>
  <c r="R307" i="1"/>
  <c r="R429" i="1"/>
  <c r="R928" i="1"/>
  <c r="R621" i="1"/>
  <c r="R1314" i="1"/>
  <c r="R2137" i="1"/>
  <c r="R718" i="1"/>
  <c r="R1315" i="1"/>
  <c r="R1316" i="1"/>
  <c r="R1317" i="1"/>
  <c r="R376" i="1"/>
  <c r="R1103" i="1"/>
  <c r="R622" i="1"/>
  <c r="R2839" i="1"/>
  <c r="R1541" i="1"/>
  <c r="R623" i="1"/>
  <c r="R1318" i="1"/>
  <c r="R1542" i="1"/>
  <c r="R1543" i="1"/>
  <c r="R1816" i="1"/>
  <c r="R1104" i="1"/>
  <c r="R3958" i="1"/>
  <c r="R4096" i="1"/>
  <c r="R1544" i="1"/>
  <c r="R3127" i="1"/>
  <c r="R272" i="1"/>
  <c r="R2138" i="1"/>
  <c r="R3856" i="1"/>
  <c r="R1685" i="1"/>
  <c r="R4006" i="1"/>
  <c r="R1545" i="1"/>
  <c r="R1604" i="1"/>
  <c r="R3435" i="1"/>
  <c r="R624" i="1"/>
  <c r="R1546" i="1"/>
  <c r="R371" i="1"/>
  <c r="R3436" i="1"/>
  <c r="R2139" i="1"/>
  <c r="R625" i="1"/>
  <c r="R2810" i="1"/>
  <c r="R273" i="1"/>
  <c r="R3635" i="1"/>
  <c r="R403" i="1"/>
  <c r="R274" i="1"/>
  <c r="R275" i="1"/>
  <c r="R125" i="1"/>
  <c r="R1105" i="1"/>
  <c r="R853" i="1"/>
  <c r="R2140" i="1"/>
  <c r="R2141" i="1"/>
  <c r="R1106" i="1"/>
  <c r="R854" i="1"/>
  <c r="R1547" i="1"/>
  <c r="R89" i="1"/>
  <c r="R1548" i="1"/>
  <c r="R2530" i="1"/>
  <c r="R70" i="1"/>
  <c r="R430" i="1"/>
  <c r="R343" i="1"/>
  <c r="R704" i="1"/>
  <c r="R1549" i="1"/>
  <c r="R626" i="1"/>
  <c r="R627" i="1"/>
  <c r="R69" i="1"/>
  <c r="R1686" i="1"/>
  <c r="R1550" i="1"/>
  <c r="R1817" i="1"/>
  <c r="R1869" i="1"/>
  <c r="R20" i="1"/>
  <c r="R431" i="1"/>
  <c r="R2912" i="1"/>
  <c r="R1107" i="1"/>
  <c r="R1108" i="1"/>
  <c r="R1551" i="1"/>
  <c r="R628" i="1"/>
  <c r="R1552" i="1"/>
  <c r="R1687" i="1"/>
  <c r="R404" i="1"/>
  <c r="R2142" i="1"/>
  <c r="R145" i="1"/>
  <c r="R2143" i="1"/>
  <c r="R1553" i="1"/>
  <c r="R1554" i="1"/>
  <c r="R855" i="1"/>
  <c r="R3636" i="1"/>
  <c r="R629" i="1"/>
  <c r="R132" i="1"/>
  <c r="R1688" i="1"/>
  <c r="R1818" i="1"/>
  <c r="R1109" i="1"/>
  <c r="R1110" i="1"/>
  <c r="R2144" i="1"/>
  <c r="R1319" i="1"/>
  <c r="R276" i="1"/>
  <c r="R856" i="1"/>
  <c r="R1555" i="1"/>
  <c r="R654" i="1"/>
  <c r="R126" i="1"/>
  <c r="R1370" i="1"/>
  <c r="R857" i="1"/>
  <c r="R630" i="1"/>
  <c r="R372" i="1"/>
  <c r="R631" i="1"/>
  <c r="R729" i="1"/>
  <c r="R277" i="1"/>
  <c r="R2443" i="1"/>
  <c r="R1111" i="1"/>
  <c r="R2811" i="1"/>
  <c r="R1689" i="1"/>
  <c r="R432" i="1"/>
  <c r="R1819" i="1"/>
  <c r="R278" i="1"/>
  <c r="R66" i="1"/>
  <c r="R1605" i="1"/>
  <c r="R2145" i="1"/>
  <c r="R858" i="1"/>
  <c r="R1870" i="1"/>
  <c r="R1838" i="1"/>
  <c r="R127" i="1"/>
  <c r="R442" i="1"/>
  <c r="R1112" i="1"/>
  <c r="R3282" i="1"/>
  <c r="R2146" i="1"/>
  <c r="R632" i="1"/>
  <c r="R2225" i="1"/>
  <c r="R443" i="1"/>
  <c r="R859" i="1"/>
  <c r="R860" i="1"/>
  <c r="R47" i="1"/>
  <c r="R861" i="1"/>
  <c r="R373" i="1"/>
  <c r="R862" i="1"/>
  <c r="R1820" i="1"/>
  <c r="R1113" i="1"/>
  <c r="R3283" i="1"/>
  <c r="R2147" i="1"/>
  <c r="R1166" i="1"/>
  <c r="R705" i="1"/>
  <c r="R35" i="1"/>
  <c r="R2558" i="1"/>
  <c r="R1320" i="1"/>
  <c r="R2148" i="1"/>
  <c r="R279" i="1"/>
  <c r="R2313" i="1"/>
  <c r="R633" i="1"/>
  <c r="R280" i="1"/>
  <c r="R2149" i="1"/>
  <c r="R1321" i="1"/>
  <c r="R308" i="1"/>
  <c r="R1871" i="1"/>
  <c r="R1690" i="1"/>
  <c r="R863" i="1"/>
  <c r="R1821" i="1"/>
  <c r="R2150" i="1"/>
  <c r="R281" i="1"/>
  <c r="R719" i="1"/>
  <c r="R2151" i="1"/>
  <c r="R864" i="1"/>
  <c r="R2390" i="1"/>
  <c r="R2812" i="1"/>
  <c r="R1114" i="1"/>
  <c r="R1822" i="1"/>
  <c r="R666" i="1"/>
  <c r="R1115" i="1"/>
  <c r="R634" i="1"/>
  <c r="R2152" i="1"/>
  <c r="R2153" i="1"/>
  <c r="R1322" i="1"/>
  <c r="R1116" i="1"/>
  <c r="R2531" i="1"/>
  <c r="R1117" i="1"/>
  <c r="R1180" i="1"/>
  <c r="R3087" i="1"/>
  <c r="R1323" i="1"/>
  <c r="R1872" i="1"/>
  <c r="R1118" i="1"/>
  <c r="R706" i="1"/>
  <c r="R635" i="1"/>
  <c r="R1119" i="1"/>
  <c r="R2314" i="1"/>
  <c r="R146" i="1"/>
  <c r="R3857" i="1"/>
  <c r="R1699" i="1"/>
  <c r="R3088" i="1"/>
  <c r="R865" i="1"/>
  <c r="R2928" i="1"/>
  <c r="R2391" i="1"/>
  <c r="R2154" i="1"/>
  <c r="R338" i="1"/>
  <c r="R3309" i="1"/>
  <c r="R2315" i="1"/>
  <c r="R3835" i="1"/>
  <c r="R2813" i="1"/>
  <c r="R3306" i="1"/>
  <c r="R2155" i="1"/>
  <c r="R1556" i="1"/>
  <c r="R2913" i="1"/>
  <c r="R2532" i="1"/>
  <c r="R4007" i="1"/>
  <c r="R2444" i="1"/>
  <c r="R866" i="1"/>
  <c r="R636" i="1"/>
  <c r="R1120" i="1"/>
  <c r="R867" i="1"/>
  <c r="R90" i="1"/>
  <c r="R1121" i="1"/>
  <c r="R1154" i="1"/>
  <c r="R868" i="1"/>
  <c r="R637" i="1"/>
  <c r="R869" i="1"/>
  <c r="R1122" i="1"/>
  <c r="R91" i="1"/>
  <c r="R638" i="1"/>
  <c r="R128" i="1"/>
  <c r="R1691" i="1"/>
  <c r="R2156" i="1"/>
  <c r="R1324" i="1"/>
  <c r="R92" i="1"/>
  <c r="R2157" i="1"/>
  <c r="R339" i="1"/>
  <c r="R1557" i="1"/>
  <c r="R2158" i="1"/>
  <c r="R282" i="1"/>
  <c r="R36" i="1"/>
  <c r="R283" i="1"/>
  <c r="R707" i="1"/>
  <c r="R708" i="1"/>
  <c r="R1558" i="1"/>
  <c r="R67" i="1"/>
  <c r="R433" i="1"/>
  <c r="R1123" i="1"/>
  <c r="R3959" i="1"/>
  <c r="R1124" i="1"/>
  <c r="R4" i="1"/>
  <c r="R2814" i="1"/>
  <c r="R2159" i="1"/>
  <c r="R2160" i="1"/>
  <c r="R2605" i="1"/>
  <c r="R3637" i="1"/>
  <c r="R2392" i="1"/>
  <c r="R2840" i="1"/>
  <c r="R2948" i="1"/>
  <c r="R3527" i="1"/>
  <c r="R639" i="1"/>
  <c r="R1325" i="1"/>
  <c r="R2815" i="1"/>
  <c r="R3960" i="1"/>
  <c r="R2851" i="1"/>
  <c r="R640" i="1"/>
  <c r="R2161" i="1"/>
  <c r="R2162" i="1"/>
  <c r="R284" i="1"/>
  <c r="R1326" i="1"/>
  <c r="R2316" i="1"/>
  <c r="R1125" i="1"/>
  <c r="R2445" i="1"/>
  <c r="R2317" i="1"/>
  <c r="R2163" i="1"/>
  <c r="R1181" i="1"/>
  <c r="R1126" i="1"/>
  <c r="R1127" i="1"/>
  <c r="R2164" i="1"/>
  <c r="R2949" i="1"/>
  <c r="R2816" i="1"/>
  <c r="R870" i="1"/>
  <c r="R3089" i="1"/>
  <c r="R2226" i="1"/>
  <c r="R344" i="1"/>
  <c r="R3528" i="1"/>
  <c r="R1717" i="1"/>
  <c r="R3437" i="1"/>
  <c r="R3155" i="1"/>
  <c r="R3090" i="1"/>
  <c r="R2446" i="1"/>
  <c r="R285" i="1"/>
  <c r="R3529" i="1"/>
  <c r="R3091" i="1"/>
  <c r="R2817" i="1"/>
  <c r="R4063" i="1"/>
  <c r="R2818" i="1"/>
  <c r="R1128" i="1"/>
  <c r="R1129" i="1"/>
  <c r="R2533" i="1"/>
  <c r="R3092" i="1"/>
  <c r="R434" i="1"/>
  <c r="R641" i="1"/>
  <c r="R3775" i="1"/>
  <c r="R3093" i="1"/>
  <c r="R642" i="1"/>
  <c r="R890" i="1"/>
  <c r="R1327" i="1"/>
  <c r="R1328" i="1"/>
  <c r="R2819" i="1"/>
  <c r="R1329" i="1"/>
  <c r="R1559" i="1"/>
  <c r="R1560" i="1"/>
  <c r="R871" i="1"/>
  <c r="R2820" i="1"/>
  <c r="R872" i="1"/>
  <c r="R873" i="1"/>
  <c r="R643" i="1"/>
  <c r="R405" i="1"/>
  <c r="R3814" i="1"/>
  <c r="R2318" i="1"/>
  <c r="R2534" i="1"/>
  <c r="R3094" i="1"/>
  <c r="R2821" i="1"/>
  <c r="R1330" i="1"/>
  <c r="R874" i="1"/>
  <c r="R1130" i="1"/>
  <c r="R1692" i="1"/>
  <c r="R3815" i="1"/>
  <c r="R2165" i="1"/>
  <c r="R1331" i="1"/>
  <c r="R1561" i="1"/>
  <c r="R406" i="1"/>
  <c r="R2858" i="1"/>
  <c r="R3095" i="1"/>
  <c r="R48" i="1"/>
  <c r="R2166" i="1"/>
  <c r="R1332" i="1"/>
  <c r="R2167" i="1"/>
  <c r="R3284" i="1"/>
  <c r="R2822" i="1"/>
  <c r="R2535" i="1"/>
  <c r="R2914" i="1"/>
  <c r="R2393" i="1"/>
  <c r="R2168" i="1"/>
  <c r="R1562" i="1"/>
  <c r="R3285" i="1"/>
  <c r="R1372" i="1"/>
  <c r="R1592" i="1"/>
  <c r="R2169" i="1"/>
  <c r="R2170" i="1"/>
  <c r="R2227" i="1"/>
  <c r="R709" i="1"/>
  <c r="R2171" i="1"/>
  <c r="R2172" i="1"/>
  <c r="R1131" i="1"/>
  <c r="R2319" i="1"/>
  <c r="R1563" i="1"/>
  <c r="R3530" i="1"/>
  <c r="R2823" i="1"/>
  <c r="R1823" i="1"/>
  <c r="R4037" i="1"/>
  <c r="R3443" i="1"/>
  <c r="R3134" i="1"/>
  <c r="R3438" i="1"/>
  <c r="R909" i="1"/>
  <c r="R2228" i="1"/>
  <c r="R3458" i="1"/>
  <c r="R1132" i="1"/>
  <c r="R710" i="1"/>
  <c r="R1564" i="1"/>
  <c r="R2173" i="1"/>
  <c r="R738" i="1"/>
  <c r="R2824" i="1"/>
  <c r="R1133" i="1"/>
  <c r="R1134" i="1"/>
  <c r="R2447" i="1"/>
  <c r="R901" i="1"/>
  <c r="R2174" i="1"/>
  <c r="R1369" i="1"/>
  <c r="R3096" i="1"/>
  <c r="R2964" i="1"/>
  <c r="R644" i="1"/>
  <c r="R2175" i="1"/>
  <c r="R645" i="1"/>
  <c r="R355" i="1"/>
  <c r="R730" i="1"/>
  <c r="R3888" i="1"/>
  <c r="R1135" i="1"/>
  <c r="R2320" i="1"/>
  <c r="R1333" i="1"/>
  <c r="R3531" i="1"/>
  <c r="R444" i="1"/>
  <c r="R2852" i="1"/>
  <c r="R875" i="1"/>
  <c r="R1136" i="1"/>
  <c r="R2176" i="1"/>
  <c r="R164" i="1"/>
  <c r="R876" i="1"/>
  <c r="R1565" i="1"/>
  <c r="R895" i="1"/>
  <c r="R286" i="1"/>
  <c r="R2825" i="1"/>
  <c r="R3776" i="1"/>
  <c r="R1137" i="1"/>
  <c r="R68" i="1"/>
  <c r="R1566" i="1"/>
  <c r="R1567" i="1"/>
  <c r="R720" i="1"/>
  <c r="R2394" i="1"/>
  <c r="R2536" i="1"/>
  <c r="R711" i="1"/>
  <c r="R721" i="1"/>
  <c r="R1138" i="1"/>
  <c r="R287" i="1"/>
  <c r="R1568" i="1"/>
  <c r="R3532" i="1"/>
  <c r="R1139" i="1"/>
  <c r="R646" i="1"/>
  <c r="R927" i="1"/>
  <c r="R2399" i="1"/>
  <c r="R93" i="1"/>
  <c r="R309" i="1"/>
  <c r="R1140" i="1"/>
  <c r="R2588" i="1"/>
  <c r="R2395" i="1"/>
  <c r="R288" i="1"/>
  <c r="R2826" i="1"/>
  <c r="R877" i="1"/>
  <c r="R1693" i="1"/>
  <c r="R340" i="1"/>
  <c r="R3097" i="1"/>
  <c r="R3156" i="1"/>
  <c r="R2396" i="1"/>
  <c r="R435" i="1"/>
  <c r="R2177" i="1"/>
  <c r="R1824" i="1"/>
  <c r="R1569" i="1"/>
  <c r="R1141" i="1"/>
  <c r="R3286" i="1"/>
  <c r="R1334" i="1"/>
  <c r="R2178" i="1"/>
  <c r="R2322" i="1"/>
  <c r="R3317" i="1"/>
  <c r="R2950" i="1"/>
  <c r="R2827" i="1"/>
  <c r="R2321" i="1"/>
  <c r="R374" i="1"/>
  <c r="R1335" i="1"/>
  <c r="R289" i="1"/>
  <c r="R2537" i="1"/>
  <c r="R2179" i="1"/>
  <c r="R2828" i="1"/>
  <c r="R129" i="1"/>
  <c r="R341" i="1"/>
  <c r="R2180" i="1"/>
  <c r="R2230" i="1"/>
  <c r="R2181" i="1"/>
  <c r="R3126" i="1"/>
  <c r="R3287" i="1"/>
  <c r="R878" i="1"/>
  <c r="R290" i="1"/>
  <c r="R1570" i="1"/>
  <c r="R291" i="1"/>
  <c r="R2564" i="1"/>
  <c r="R2182" i="1"/>
  <c r="R879" i="1"/>
  <c r="R1694" i="1"/>
  <c r="R1709" i="1"/>
  <c r="R2829" i="1"/>
  <c r="R2830" i="1"/>
  <c r="R297" i="1"/>
  <c r="R3288" i="1"/>
  <c r="R2600" i="1"/>
  <c r="R1142" i="1"/>
  <c r="R1825" i="1"/>
  <c r="R3098" i="1"/>
  <c r="R2183" i="1"/>
  <c r="R1618" i="1"/>
  <c r="R722" i="1"/>
  <c r="R647" i="1"/>
  <c r="R3289" i="1"/>
  <c r="R648" i="1"/>
  <c r="R1695" i="1"/>
  <c r="R1357" i="1"/>
  <c r="R1143" i="1"/>
  <c r="R375" i="1"/>
  <c r="R3099" i="1"/>
  <c r="R94" i="1"/>
  <c r="R1571" i="1"/>
  <c r="R1572" i="1"/>
  <c r="R1168" i="1"/>
  <c r="R49" i="1"/>
  <c r="R1696" i="1"/>
  <c r="R1573" i="1"/>
  <c r="R1697" i="1"/>
  <c r="R649" i="1"/>
  <c r="R2602" i="1"/>
  <c r="R1144" i="1"/>
  <c r="R2184" i="1"/>
  <c r="R650" i="1"/>
  <c r="R891" i="1"/>
  <c r="R3970" i="1"/>
  <c r="R1336" i="1"/>
  <c r="R1145" i="1"/>
  <c r="R3533" i="1"/>
  <c r="R1698" i="1"/>
  <c r="R2831" i="1"/>
  <c r="R3858" i="1"/>
  <c r="R1873" i="1"/>
  <c r="R95" i="1"/>
  <c r="R342" i="1"/>
  <c r="R292" i="1"/>
  <c r="R651" i="1"/>
  <c r="R1574" i="1"/>
  <c r="R3544" i="1"/>
  <c r="R2185" i="1"/>
  <c r="R1146" i="1"/>
  <c r="R1575" i="1"/>
  <c r="R293" i="1"/>
  <c r="R130" i="1"/>
  <c r="R1576" i="1"/>
  <c r="R1337" i="1"/>
  <c r="R880" i="1"/>
  <c r="Q2834" i="1"/>
  <c r="Q175" i="1"/>
  <c r="Q2610" i="1"/>
  <c r="Q3644" i="1"/>
  <c r="Q1720" i="1"/>
  <c r="Q2456" i="1"/>
  <c r="Q2568" i="1"/>
  <c r="Q1619" i="1"/>
  <c r="Q176" i="1"/>
  <c r="Q1379" i="1"/>
  <c r="Q1888" i="1"/>
  <c r="Q3463" i="1"/>
  <c r="Q1620" i="1"/>
  <c r="Q2238" i="1"/>
  <c r="Q931" i="1"/>
  <c r="Q2861" i="1"/>
  <c r="Q740" i="1"/>
  <c r="Q3464" i="1"/>
  <c r="Q437" i="1"/>
  <c r="Q932" i="1"/>
  <c r="Q3157" i="1"/>
  <c r="Q134" i="1"/>
  <c r="Q933" i="1"/>
  <c r="Q3547" i="1"/>
  <c r="Q310" i="1"/>
  <c r="Q712" i="1"/>
  <c r="Q3176" i="1"/>
  <c r="Q2862" i="1"/>
  <c r="Q1380" i="1"/>
  <c r="Q1721" i="1"/>
  <c r="Q10" i="1"/>
  <c r="Q3459" i="1"/>
  <c r="Q2189" i="1"/>
  <c r="Q1340" i="1"/>
  <c r="Q463" i="1"/>
  <c r="Q2239" i="1"/>
  <c r="Q3294" i="1"/>
  <c r="Q1184" i="1"/>
  <c r="Q3325" i="1"/>
  <c r="Q934" i="1"/>
  <c r="Q935" i="1"/>
  <c r="Q2952" i="1"/>
  <c r="Q2611" i="1"/>
  <c r="Q936" i="1"/>
  <c r="Q1889" i="1"/>
  <c r="Q2541" i="1"/>
  <c r="Q1890" i="1"/>
  <c r="Q937" i="1"/>
  <c r="Q2863" i="1"/>
  <c r="Q311" i="1"/>
  <c r="Q2843" i="1"/>
  <c r="Q2612" i="1"/>
  <c r="Q1381" i="1"/>
  <c r="Q2613" i="1"/>
  <c r="Q2559" i="1"/>
  <c r="Q2457" i="1"/>
  <c r="Q2971" i="1"/>
  <c r="Q2614" i="1"/>
  <c r="Q3177" i="1"/>
  <c r="Q1845" i="1"/>
  <c r="Q1891" i="1"/>
  <c r="Q1382" i="1"/>
  <c r="Q938" i="1"/>
  <c r="Q670" i="1"/>
  <c r="Q2354" i="1"/>
  <c r="Q939" i="1"/>
  <c r="Q940" i="1"/>
  <c r="Q312" i="1"/>
  <c r="Q2615" i="1"/>
  <c r="Q177" i="1"/>
  <c r="Q910" i="1"/>
  <c r="Q1155" i="1"/>
  <c r="Q445" i="1"/>
  <c r="Q178" i="1"/>
  <c r="Q1621" i="1"/>
  <c r="Q97" i="1"/>
  <c r="Q147" i="1"/>
  <c r="Q17" i="1"/>
  <c r="Q723" i="1"/>
  <c r="Q2864" i="1"/>
  <c r="Q378" i="1"/>
  <c r="Q1722" i="1"/>
  <c r="Q53" i="1"/>
  <c r="Q179" i="1"/>
  <c r="Q671" i="1"/>
  <c r="Q2240" i="1"/>
  <c r="Q1185" i="1"/>
  <c r="Q1622" i="1"/>
  <c r="Q2241" i="1"/>
  <c r="Q180" i="1"/>
  <c r="Q1383" i="1"/>
  <c r="Q1892" i="1"/>
  <c r="Q464" i="1"/>
  <c r="Q71" i="1"/>
  <c r="Q135" i="1"/>
  <c r="Q741" i="1"/>
  <c r="Q148" i="1"/>
  <c r="Q1580" i="1"/>
  <c r="Q742" i="1"/>
  <c r="Q1893" i="1"/>
  <c r="Q1623" i="1"/>
  <c r="Q2242" i="1"/>
  <c r="Q724" i="1"/>
  <c r="Q181" i="1"/>
  <c r="Q1156" i="1"/>
  <c r="Q1894" i="1"/>
  <c r="Q2401" i="1"/>
  <c r="Q743" i="1"/>
  <c r="Q465" i="1"/>
  <c r="Q725" i="1"/>
  <c r="Q1624" i="1"/>
  <c r="Q1895" i="1"/>
  <c r="Q1896" i="1"/>
  <c r="Q1384" i="1"/>
  <c r="Q167" i="1"/>
  <c r="Q1625" i="1"/>
  <c r="Q1846" i="1"/>
  <c r="Q1897" i="1"/>
  <c r="Q1588" i="1"/>
  <c r="Q3828" i="1"/>
  <c r="Q1385" i="1"/>
  <c r="Q4115" i="1"/>
  <c r="Q3781" i="1"/>
  <c r="Q1723" i="1"/>
  <c r="Q182" i="1"/>
  <c r="Q3326" i="1"/>
  <c r="Q2458" i="1"/>
  <c r="Q3898" i="1"/>
  <c r="Q3178" i="1"/>
  <c r="Q313" i="1"/>
  <c r="Q672" i="1"/>
  <c r="Q3860" i="1"/>
  <c r="Q3837" i="1"/>
  <c r="Q1898" i="1"/>
  <c r="Q1386" i="1"/>
  <c r="Q1387" i="1"/>
  <c r="Q3782" i="1"/>
  <c r="Q3990" i="1"/>
  <c r="Q183" i="1"/>
  <c r="Q4021" i="1"/>
  <c r="Q2865" i="1"/>
  <c r="Q1388" i="1"/>
  <c r="Q2194" i="1"/>
  <c r="Q2402" i="1"/>
  <c r="Q1847" i="1"/>
  <c r="Q3179" i="1"/>
  <c r="Q2355" i="1"/>
  <c r="Q3667" i="1"/>
  <c r="Q2616" i="1"/>
  <c r="Q3984" i="1"/>
  <c r="Q4042" i="1"/>
  <c r="Q4064" i="1"/>
  <c r="Q3668" i="1"/>
  <c r="Q744" i="1"/>
  <c r="Q4099" i="1"/>
  <c r="Q3548" i="1"/>
  <c r="Q1378" i="1"/>
  <c r="Q1899" i="1"/>
  <c r="Q4072" i="1"/>
  <c r="Q1900" i="1"/>
  <c r="Q3669" i="1"/>
  <c r="Q1358" i="1"/>
  <c r="Q4103" i="1"/>
  <c r="Q3974" i="1"/>
  <c r="Q3119" i="1"/>
  <c r="Q1901" i="1"/>
  <c r="Q3963" i="1"/>
  <c r="Q2459" i="1"/>
  <c r="Q1186" i="1"/>
  <c r="Q2617" i="1"/>
  <c r="Q3670" i="1"/>
  <c r="Q3891" i="1"/>
  <c r="Q667" i="1"/>
  <c r="Q2243" i="1"/>
  <c r="Q3180" i="1"/>
  <c r="Q745" i="1"/>
  <c r="Q168" i="1"/>
  <c r="Q4073" i="1"/>
  <c r="Q466" i="1"/>
  <c r="Q673" i="1"/>
  <c r="Q1617" i="1"/>
  <c r="Q467" i="1"/>
  <c r="Q2919" i="1"/>
  <c r="Q746" i="1"/>
  <c r="Q3602" i="1"/>
  <c r="Q1902" i="1"/>
  <c r="Q1903" i="1"/>
  <c r="Q747" i="1"/>
  <c r="Q4074" i="1"/>
  <c r="Q2866" i="1"/>
  <c r="Q1904" i="1"/>
  <c r="Q4091" i="1"/>
  <c r="Q468" i="1"/>
  <c r="Q1187" i="1"/>
  <c r="Q4104" i="1"/>
  <c r="Q1626" i="1"/>
  <c r="Q1188" i="1"/>
  <c r="Q3327" i="1"/>
  <c r="Q2618" i="1"/>
  <c r="Q2244" i="1"/>
  <c r="Q345" i="1"/>
  <c r="Q2245" i="1"/>
  <c r="Q1189" i="1"/>
  <c r="Q4054" i="1"/>
  <c r="Q2460" i="1"/>
  <c r="Q2930" i="1"/>
  <c r="Q2953" i="1"/>
  <c r="Q3671" i="1"/>
  <c r="Q3328" i="1"/>
  <c r="Q2867" i="1"/>
  <c r="Q1905" i="1"/>
  <c r="Q2323" i="1"/>
  <c r="Q3672" i="1"/>
  <c r="Q2920" i="1"/>
  <c r="Q1840" i="1"/>
  <c r="Q3673" i="1"/>
  <c r="Q3899" i="1"/>
  <c r="Q1906" i="1"/>
  <c r="Q3674" i="1"/>
  <c r="Q3675" i="1"/>
  <c r="Q3676" i="1"/>
  <c r="Q469" i="1"/>
  <c r="Q4100" i="1"/>
  <c r="Q4110" i="1"/>
  <c r="Q54" i="1"/>
  <c r="Q3461" i="1"/>
  <c r="Q3452" i="1"/>
  <c r="Q2461" i="1"/>
  <c r="Q1389" i="1"/>
  <c r="Q2972" i="1"/>
  <c r="Q4101" i="1"/>
  <c r="Q1724" i="1"/>
  <c r="Q4060" i="1"/>
  <c r="Q470" i="1"/>
  <c r="Q2619" i="1"/>
  <c r="Q3991" i="1"/>
  <c r="Q2973" i="1"/>
  <c r="Q3439" i="1"/>
  <c r="Q471" i="1"/>
  <c r="Q2974" i="1"/>
  <c r="Q3589" i="1"/>
  <c r="Q2934" i="1"/>
  <c r="Q3329" i="1"/>
  <c r="Q1627" i="1"/>
  <c r="Q1907" i="1"/>
  <c r="Q1908" i="1"/>
  <c r="Q1909" i="1"/>
  <c r="Q3873" i="1"/>
  <c r="Q2620" i="1"/>
  <c r="Q3465" i="1"/>
  <c r="Q1628" i="1"/>
  <c r="Q1910" i="1"/>
  <c r="Q748" i="1"/>
  <c r="Q3318" i="1"/>
  <c r="Q2462" i="1"/>
  <c r="Q2935" i="1"/>
  <c r="Q3549" i="1"/>
  <c r="Q3466" i="1"/>
  <c r="Q3839" i="1"/>
  <c r="Q2621" i="1"/>
  <c r="Q3181" i="1"/>
  <c r="Q1190" i="1"/>
  <c r="Q3330" i="1"/>
  <c r="Q1911" i="1"/>
  <c r="Q1912" i="1"/>
  <c r="Q472" i="1"/>
  <c r="Q2606" i="1"/>
  <c r="Q1913" i="1"/>
  <c r="Q3900" i="1"/>
  <c r="Q1171" i="1"/>
  <c r="Q3467" i="1"/>
  <c r="Q1390" i="1"/>
  <c r="Q1914" i="1"/>
  <c r="Q1725" i="1"/>
  <c r="Q3182" i="1"/>
  <c r="Q1726" i="1"/>
  <c r="Q3816" i="1"/>
  <c r="Q3446" i="1"/>
  <c r="Q3120" i="1"/>
  <c r="Q3840" i="1"/>
  <c r="Q2195" i="1"/>
  <c r="Q3646" i="1"/>
  <c r="Q3135" i="1"/>
  <c r="Q3603" i="1"/>
  <c r="Q2954" i="1"/>
  <c r="Q2975" i="1"/>
  <c r="Q2976" i="1"/>
  <c r="Q3677" i="1"/>
  <c r="Q2977" i="1"/>
  <c r="Q1848" i="1"/>
  <c r="Q1915" i="1"/>
  <c r="Q3841" i="1"/>
  <c r="Q3440" i="1"/>
  <c r="Q1916" i="1"/>
  <c r="Q3678" i="1"/>
  <c r="Q3331" i="1"/>
  <c r="Q3183" i="1"/>
  <c r="Q3983" i="1"/>
  <c r="Q2622" i="1"/>
  <c r="Q3332" i="1"/>
  <c r="Q2936" i="1"/>
  <c r="Q2623" i="1"/>
  <c r="Q1391" i="1"/>
  <c r="Q1610" i="1"/>
  <c r="Q2403" i="1"/>
  <c r="Q473" i="1"/>
  <c r="Q3295" i="1"/>
  <c r="Q2868" i="1"/>
  <c r="Q3136" i="1"/>
  <c r="Q474" i="1"/>
  <c r="Q3184" i="1"/>
  <c r="Q2463" i="1"/>
  <c r="Q3121" i="1"/>
  <c r="Q475" i="1"/>
  <c r="Q3333" i="1"/>
  <c r="Q2978" i="1"/>
  <c r="Q3468" i="1"/>
  <c r="Q1917" i="1"/>
  <c r="Q1918" i="1"/>
  <c r="Q3185" i="1"/>
  <c r="Q3550" i="1"/>
  <c r="Q3334" i="1"/>
  <c r="Q2191" i="1"/>
  <c r="Q2544" i="1"/>
  <c r="Q3679" i="1"/>
  <c r="Q3992" i="1"/>
  <c r="Q1727" i="1"/>
  <c r="Q3842" i="1"/>
  <c r="Q2624" i="1"/>
  <c r="Q3551" i="1"/>
  <c r="Q3604" i="1"/>
  <c r="Q3901" i="1"/>
  <c r="Q3605" i="1"/>
  <c r="Q2625" i="1"/>
  <c r="Q2545" i="1"/>
  <c r="Q3335" i="1"/>
  <c r="Q1392" i="1"/>
  <c r="Q2979" i="1"/>
  <c r="Q2246" i="1"/>
  <c r="Q3552" i="1"/>
  <c r="Q1629" i="1"/>
  <c r="Q3783" i="1"/>
  <c r="Q3469" i="1"/>
  <c r="Q3545" i="1"/>
  <c r="Q2966" i="1"/>
  <c r="Q2626" i="1"/>
  <c r="Q3606" i="1"/>
  <c r="Q2627" i="1"/>
  <c r="Q2855" i="1"/>
  <c r="Q3336" i="1"/>
  <c r="Q3546" i="1"/>
  <c r="Q2628" i="1"/>
  <c r="Q3792" i="1"/>
  <c r="Q1630" i="1"/>
  <c r="Q3553" i="1"/>
  <c r="Q2404" i="1"/>
  <c r="Q2980" i="1"/>
  <c r="Q3680" i="1"/>
  <c r="Q3321" i="1"/>
  <c r="Q2869" i="1"/>
  <c r="Q3554" i="1"/>
  <c r="Q2603" i="1"/>
  <c r="Q2567" i="1"/>
  <c r="Q2356" i="1"/>
  <c r="Q2981" i="1"/>
  <c r="Q3594" i="1"/>
  <c r="Q2629" i="1"/>
  <c r="Q2921" i="1"/>
  <c r="Q2327" i="1"/>
  <c r="Q3337" i="1"/>
  <c r="Q3993" i="1"/>
  <c r="Q98" i="1"/>
  <c r="Q2405" i="1"/>
  <c r="Q2247" i="1"/>
  <c r="Q184" i="1"/>
  <c r="Q1182" i="1"/>
  <c r="Q2870" i="1"/>
  <c r="Q1393" i="1"/>
  <c r="Q2982" i="1"/>
  <c r="Q1728" i="1"/>
  <c r="Q3338" i="1"/>
  <c r="Q314" i="1"/>
  <c r="Q461" i="1"/>
  <c r="Q3186" i="1"/>
  <c r="Q3339" i="1"/>
  <c r="Q315" i="1"/>
  <c r="Q3595" i="1"/>
  <c r="Q1919" i="1"/>
  <c r="Q3825" i="1"/>
  <c r="Q476" i="1"/>
  <c r="Q3187" i="1"/>
  <c r="Q3158" i="1"/>
  <c r="Q3681" i="1"/>
  <c r="Q1879" i="1"/>
  <c r="Q2630" i="1"/>
  <c r="Q2983" i="1"/>
  <c r="Q2918" i="1"/>
  <c r="Q2406" i="1"/>
  <c r="Q3188" i="1"/>
  <c r="Q2631" i="1"/>
  <c r="Q3682" i="1"/>
  <c r="Q941" i="1"/>
  <c r="Q1920" i="1"/>
  <c r="Q3555" i="1"/>
  <c r="Q1368" i="1"/>
  <c r="Q1359" i="1"/>
  <c r="Q942" i="1"/>
  <c r="Q2248" i="1"/>
  <c r="Q185" i="1"/>
  <c r="Q477" i="1"/>
  <c r="Q3470" i="1"/>
  <c r="Q1191" i="1"/>
  <c r="Q2932" i="1"/>
  <c r="Q3159" i="1"/>
  <c r="Q735" i="1"/>
  <c r="Q478" i="1"/>
  <c r="Q2835" i="1"/>
  <c r="Q3307" i="1"/>
  <c r="Q2464" i="1"/>
  <c r="Q1595" i="1"/>
  <c r="Q2984" i="1"/>
  <c r="Q3607" i="1"/>
  <c r="Q3189" i="1"/>
  <c r="Q1394" i="1"/>
  <c r="Q3683" i="1"/>
  <c r="Q2632" i="1"/>
  <c r="Q2328" i="1"/>
  <c r="Q2871" i="1"/>
  <c r="Q1921" i="1"/>
  <c r="Q479" i="1"/>
  <c r="Q1395" i="1"/>
  <c r="Q2249" i="1"/>
  <c r="Q1396" i="1"/>
  <c r="Q1192" i="1"/>
  <c r="Q3964" i="1"/>
  <c r="Q480" i="1"/>
  <c r="Q2357" i="1"/>
  <c r="Q3190" i="1"/>
  <c r="Q169" i="1"/>
  <c r="Q1922" i="1"/>
  <c r="Q149" i="1"/>
  <c r="Q3122" i="1"/>
  <c r="Q2633" i="1"/>
  <c r="Q481" i="1"/>
  <c r="Q3793" i="1"/>
  <c r="Q2836" i="1"/>
  <c r="Q3471" i="1"/>
  <c r="Q1193" i="1"/>
  <c r="Q943" i="1"/>
  <c r="Q3684" i="1"/>
  <c r="Q3191" i="1"/>
  <c r="Q379" i="1"/>
  <c r="Q3890" i="1"/>
  <c r="Q2634" i="1"/>
  <c r="Q3817" i="1"/>
  <c r="Q2565" i="1"/>
  <c r="Q3192" i="1"/>
  <c r="Q2635" i="1"/>
  <c r="Q3599" i="1"/>
  <c r="Q2546" i="1"/>
  <c r="Q299" i="1"/>
  <c r="Q3902" i="1"/>
  <c r="Q3784" i="1"/>
  <c r="Q652" i="1"/>
  <c r="Q294" i="1"/>
  <c r="Q2636" i="1"/>
  <c r="Q3193" i="1"/>
  <c r="Q2407" i="1"/>
  <c r="Q2250" i="1"/>
  <c r="Q1923" i="1"/>
  <c r="Q3785" i="1"/>
  <c r="Q410" i="1"/>
  <c r="Q3472" i="1"/>
  <c r="Q1596" i="1"/>
  <c r="Q944" i="1"/>
  <c r="Q4038" i="1"/>
  <c r="Q749" i="1"/>
  <c r="Q2637" i="1"/>
  <c r="Q2985" i="1"/>
  <c r="Q3608" i="1"/>
  <c r="Q3473" i="1"/>
  <c r="Q2638" i="1"/>
  <c r="Q2986" i="1"/>
  <c r="Q3861" i="1"/>
  <c r="Q3593" i="1"/>
  <c r="Q4086" i="1"/>
  <c r="Q3685" i="1"/>
  <c r="Q2872" i="1"/>
  <c r="Q3838" i="1"/>
  <c r="Q482" i="1"/>
  <c r="Q2639" i="1"/>
  <c r="Q4112" i="1"/>
  <c r="Q3474" i="1"/>
  <c r="Q3194" i="1"/>
  <c r="Q2358" i="1"/>
  <c r="Q3794" i="1"/>
  <c r="Q1844" i="1"/>
  <c r="Q3824" i="1"/>
  <c r="Q3195" i="1"/>
  <c r="Q2329" i="1"/>
  <c r="Q2640" i="1"/>
  <c r="Q3196" i="1"/>
  <c r="Q2330" i="1"/>
  <c r="Q3322" i="1"/>
  <c r="Q2873" i="1"/>
  <c r="Q4022" i="1"/>
  <c r="Q3197" i="1"/>
  <c r="Q3686" i="1"/>
  <c r="Q1924" i="1"/>
  <c r="Q2955" i="1"/>
  <c r="Q1925" i="1"/>
  <c r="Q2465" i="1"/>
  <c r="Q3687" i="1"/>
  <c r="Q750" i="1"/>
  <c r="Q3894" i="1"/>
  <c r="Q1926" i="1"/>
  <c r="Q2987" i="1"/>
  <c r="Q2397" i="1"/>
  <c r="Q2915" i="1"/>
  <c r="Q1927" i="1"/>
  <c r="Q1928" i="1"/>
  <c r="Q1397" i="1"/>
  <c r="Q1929" i="1"/>
  <c r="Q1631" i="1"/>
  <c r="Q2874" i="1"/>
  <c r="Q751" i="1"/>
  <c r="Q2641" i="1"/>
  <c r="Q668" i="1"/>
  <c r="Q674" i="1"/>
  <c r="Q1616" i="1"/>
  <c r="Q1729" i="1"/>
  <c r="Q2642" i="1"/>
  <c r="Q945" i="1"/>
  <c r="Q2988" i="1"/>
  <c r="Q946" i="1"/>
  <c r="Q1597" i="1"/>
  <c r="Q947" i="1"/>
  <c r="Q1930" i="1"/>
  <c r="Q186" i="1"/>
  <c r="Q2989" i="1"/>
  <c r="Q1849" i="1"/>
  <c r="Q4043" i="1"/>
  <c r="Q3296" i="1"/>
  <c r="Q187" i="1"/>
  <c r="Q3688" i="1"/>
  <c r="Q3795" i="1"/>
  <c r="Q2408" i="1"/>
  <c r="Q2643" i="1"/>
  <c r="Q1194" i="1"/>
  <c r="Q1931" i="1"/>
  <c r="Q3843" i="1"/>
  <c r="Q3647" i="1"/>
  <c r="Q3340" i="1"/>
  <c r="Q1714" i="1"/>
  <c r="Q2409" i="1"/>
  <c r="Q2466" i="1"/>
  <c r="Q3994" i="1"/>
  <c r="Q380" i="1"/>
  <c r="Q4041" i="1"/>
  <c r="Q3903" i="1"/>
  <c r="Q2990" i="1"/>
  <c r="Q3689" i="1"/>
  <c r="Q3844" i="1"/>
  <c r="Q3137" i="1"/>
  <c r="Q3341" i="1"/>
  <c r="Q1932" i="1"/>
  <c r="Q2644" i="1"/>
  <c r="Q3323" i="1"/>
  <c r="Q1195" i="1"/>
  <c r="Q3874" i="1"/>
  <c r="Q3342" i="1"/>
  <c r="Q1196" i="1"/>
  <c r="Q3881" i="1"/>
  <c r="Q2853" i="1"/>
  <c r="Q3796" i="1"/>
  <c r="Q3862" i="1"/>
  <c r="Q1933" i="1"/>
  <c r="Q3976" i="1"/>
  <c r="Q2875" i="1"/>
  <c r="Q1398" i="1"/>
  <c r="Q150" i="1"/>
  <c r="Q3904" i="1"/>
  <c r="Q2569" i="1"/>
  <c r="Q483" i="1"/>
  <c r="Q2570" i="1"/>
  <c r="Q2645" i="1"/>
  <c r="Q3475" i="1"/>
  <c r="Q2571" i="1"/>
  <c r="Q2410" i="1"/>
  <c r="Q1934" i="1"/>
  <c r="Q3905" i="1"/>
  <c r="Q2411" i="1"/>
  <c r="Q188" i="1"/>
  <c r="Q3343" i="1"/>
  <c r="Q3906" i="1"/>
  <c r="Q3198" i="1"/>
  <c r="Q2412" i="1"/>
  <c r="Q1197" i="1"/>
  <c r="Q3690" i="1"/>
  <c r="Q1935" i="1"/>
  <c r="Q2646" i="1"/>
  <c r="Q3829" i="1"/>
  <c r="Q2991" i="1"/>
  <c r="Q752" i="1"/>
  <c r="Q1936" i="1"/>
  <c r="Q1937" i="1"/>
  <c r="Q72" i="1"/>
  <c r="Q3995" i="1"/>
  <c r="Q409" i="1"/>
  <c r="Q2951" i="1"/>
  <c r="Q3863" i="1"/>
  <c r="Q2647" i="1"/>
  <c r="Q3797" i="1"/>
  <c r="Q2648" i="1"/>
  <c r="Q295" i="1"/>
  <c r="Q1938" i="1"/>
  <c r="Q948" i="1"/>
  <c r="Q151" i="1"/>
  <c r="Q4106" i="1"/>
  <c r="Q3476" i="1"/>
  <c r="Q3344" i="1"/>
  <c r="Q2251" i="1"/>
  <c r="Q3845" i="1"/>
  <c r="Q1939" i="1"/>
  <c r="Q3345" i="1"/>
  <c r="Q3346" i="1"/>
  <c r="Q4069" i="1"/>
  <c r="Q1940" i="1"/>
  <c r="Q4023" i="1"/>
  <c r="Q2860" i="1"/>
  <c r="Q3691" i="1"/>
  <c r="Q3199" i="1"/>
  <c r="Q2649" i="1"/>
  <c r="Q1941" i="1"/>
  <c r="Q3347" i="1"/>
  <c r="Q949" i="1"/>
  <c r="Q3907" i="1"/>
  <c r="Q4024" i="1"/>
  <c r="Q4092" i="1"/>
  <c r="Q22" i="1"/>
  <c r="Q3609" i="1"/>
  <c r="Q3200" i="1"/>
  <c r="Q3348" i="1"/>
  <c r="Q3349" i="1"/>
  <c r="Q950" i="1"/>
  <c r="Q411" i="1"/>
  <c r="Q951" i="1"/>
  <c r="Q3556" i="1"/>
  <c r="Q1198" i="1"/>
  <c r="Q753" i="1"/>
  <c r="Q3350" i="1"/>
  <c r="Q1399" i="1"/>
  <c r="Q3846" i="1"/>
  <c r="Q2876" i="1"/>
  <c r="Q2467" i="1"/>
  <c r="Q1942" i="1"/>
  <c r="Q2992" i="1"/>
  <c r="Q3460" i="1"/>
  <c r="Q1400" i="1"/>
  <c r="Q3692" i="1"/>
  <c r="Q2650" i="1"/>
  <c r="Q3600" i="1"/>
  <c r="Q4025" i="1"/>
  <c r="Q2877" i="1"/>
  <c r="Q2651" i="1"/>
  <c r="Q4026" i="1"/>
  <c r="Q3693" i="1"/>
  <c r="Q2993" i="1"/>
  <c r="Q4027" i="1"/>
  <c r="Q3884" i="1"/>
  <c r="Q3477" i="1"/>
  <c r="Q3694" i="1"/>
  <c r="Q3908" i="1"/>
  <c r="Q3695" i="1"/>
  <c r="Q2252" i="1"/>
  <c r="Q3909" i="1"/>
  <c r="Q3696" i="1"/>
  <c r="Q3462" i="1"/>
  <c r="Q3791" i="1"/>
  <c r="Q3847" i="1"/>
  <c r="Q1199" i="1"/>
  <c r="Q3697" i="1"/>
  <c r="Q3557" i="1"/>
  <c r="Q4059" i="1"/>
  <c r="Q952" i="1"/>
  <c r="Q4075" i="1"/>
  <c r="Q3910" i="1"/>
  <c r="Q3201" i="1"/>
  <c r="Q4028" i="1"/>
  <c r="Q3202" i="1"/>
  <c r="Q3698" i="1"/>
  <c r="Q3203" i="1"/>
  <c r="Q3911" i="1"/>
  <c r="Q3996" i="1"/>
  <c r="Q3798" i="1"/>
  <c r="Q4011" i="1"/>
  <c r="Q1943" i="1"/>
  <c r="Q3912" i="1"/>
  <c r="Q3985" i="1"/>
  <c r="Q2994" i="1"/>
  <c r="Q3311" i="1"/>
  <c r="Q2995" i="1"/>
  <c r="Q2996" i="1"/>
  <c r="Q3786" i="1"/>
  <c r="Q3913" i="1"/>
  <c r="Q3914" i="1"/>
  <c r="Q3826" i="1"/>
  <c r="Q3610" i="1"/>
  <c r="Q2997" i="1"/>
  <c r="Q675" i="1"/>
  <c r="Q3915" i="1"/>
  <c r="Q3663" i="1"/>
  <c r="Q3351" i="1"/>
  <c r="Q2998" i="1"/>
  <c r="Q3450" i="1"/>
  <c r="Q2359" i="1"/>
  <c r="Q3916" i="1"/>
  <c r="Q2878" i="1"/>
  <c r="Q2999" i="1"/>
  <c r="Q924" i="1"/>
  <c r="Q2539" i="1"/>
  <c r="Q3352" i="1"/>
  <c r="Q1944" i="1"/>
  <c r="Q2360" i="1"/>
  <c r="Q3204" i="1"/>
  <c r="Q1200" i="1"/>
  <c r="Q1632" i="1"/>
  <c r="Q2413" i="1"/>
  <c r="Q1730" i="1"/>
  <c r="Q3205" i="1"/>
  <c r="Q1945" i="1"/>
  <c r="Q16" i="1"/>
  <c r="Q1201" i="1"/>
  <c r="Q2547" i="1"/>
  <c r="Q3658" i="1"/>
  <c r="Q1700" i="1"/>
  <c r="Q1946" i="1"/>
  <c r="Q754" i="1"/>
  <c r="Q2253" i="1"/>
  <c r="Q1401" i="1"/>
  <c r="Q2937" i="1"/>
  <c r="Q736" i="1"/>
  <c r="Q300" i="1"/>
  <c r="Q1947" i="1"/>
  <c r="Q1167" i="1"/>
  <c r="Q1377" i="1"/>
  <c r="Q2361" i="1"/>
  <c r="Q953" i="1"/>
  <c r="Q2652" i="1"/>
  <c r="Q1843" i="1"/>
  <c r="Q1402" i="1"/>
  <c r="Q1948" i="1"/>
  <c r="Q2653" i="1"/>
  <c r="Q954" i="1"/>
  <c r="Q1202" i="1"/>
  <c r="Q356" i="1"/>
  <c r="Q73" i="1"/>
  <c r="Q1203" i="1"/>
  <c r="Q1949" i="1"/>
  <c r="Q1157" i="1"/>
  <c r="Q1950" i="1"/>
  <c r="Q1633" i="1"/>
  <c r="Q1835" i="1"/>
  <c r="Q1951" i="1"/>
  <c r="Q2362" i="1"/>
  <c r="Q1731" i="1"/>
  <c r="Q1952" i="1"/>
  <c r="Q1204" i="1"/>
  <c r="Q1732" i="1"/>
  <c r="Q3129" i="1"/>
  <c r="Q3596" i="1"/>
  <c r="Q755" i="1"/>
  <c r="Q1710" i="1"/>
  <c r="Q189" i="1"/>
  <c r="Q2654" i="1"/>
  <c r="Q2363" i="1"/>
  <c r="Q1403" i="1"/>
  <c r="Q190" i="1"/>
  <c r="Q3000" i="1"/>
  <c r="Q484" i="1"/>
  <c r="Q412" i="1"/>
  <c r="Q357" i="1"/>
  <c r="Q756" i="1"/>
  <c r="Q485" i="1"/>
  <c r="Q191" i="1"/>
  <c r="Q1953" i="1"/>
  <c r="Q676" i="1"/>
  <c r="Q486" i="1"/>
  <c r="Q897" i="1"/>
  <c r="Q2655" i="1"/>
  <c r="Q2414" i="1"/>
  <c r="Q1205" i="1"/>
  <c r="Q1351" i="1"/>
  <c r="Q2468" i="1"/>
  <c r="Q2956" i="1"/>
  <c r="Q2656" i="1"/>
  <c r="Q1404" i="1"/>
  <c r="Q1634" i="1"/>
  <c r="Q1954" i="1"/>
  <c r="Q757" i="1"/>
  <c r="Q955" i="1"/>
  <c r="Q2254" i="1"/>
  <c r="Q1172" i="1"/>
  <c r="Q2196" i="1"/>
  <c r="Q1405" i="1"/>
  <c r="Q2469" i="1"/>
  <c r="Q1733" i="1"/>
  <c r="Q1850" i="1"/>
  <c r="Q1734" i="1"/>
  <c r="Q758" i="1"/>
  <c r="Q487" i="1"/>
  <c r="Q316" i="1"/>
  <c r="Q759" i="1"/>
  <c r="Q488" i="1"/>
  <c r="Q1735" i="1"/>
  <c r="Q2364" i="1"/>
  <c r="Q760" i="1"/>
  <c r="Q136" i="1"/>
  <c r="Q152" i="1"/>
  <c r="Q956" i="1"/>
  <c r="Q3128" i="1"/>
  <c r="Q1406" i="1"/>
  <c r="Q413" i="1"/>
  <c r="Q885" i="1"/>
  <c r="Q2922" i="1"/>
  <c r="Q2197" i="1"/>
  <c r="Q99" i="1"/>
  <c r="Q726" i="1"/>
  <c r="Q192" i="1"/>
  <c r="Q911" i="1"/>
  <c r="Q761" i="1"/>
  <c r="Q3001" i="1"/>
  <c r="Q2255" i="1"/>
  <c r="Q2198" i="1"/>
  <c r="Q957" i="1"/>
  <c r="Q1955" i="1"/>
  <c r="Q1206" i="1"/>
  <c r="Q958" i="1"/>
  <c r="Q1956" i="1"/>
  <c r="Q2657" i="1"/>
  <c r="Q1957" i="1"/>
  <c r="Q1207" i="1"/>
  <c r="Q1407" i="1"/>
  <c r="Q1408" i="1"/>
  <c r="Q1958" i="1"/>
  <c r="Q656" i="1"/>
  <c r="Q7" i="1"/>
  <c r="Q100" i="1"/>
  <c r="Q1736" i="1"/>
  <c r="Q1737" i="1"/>
  <c r="Q959" i="1"/>
  <c r="Q1635" i="1"/>
  <c r="Q101" i="1"/>
  <c r="Q3451" i="1"/>
  <c r="Q739" i="1"/>
  <c r="Q74" i="1"/>
  <c r="Q677" i="1"/>
  <c r="Q678" i="1"/>
  <c r="Q1738" i="1"/>
  <c r="Q2957" i="1"/>
  <c r="Q1851" i="1"/>
  <c r="Q3699" i="1"/>
  <c r="Q960" i="1"/>
  <c r="Q2331" i="1"/>
  <c r="Q1158" i="1"/>
  <c r="Q1636" i="1"/>
  <c r="Q1959" i="1"/>
  <c r="Q3648" i="1"/>
  <c r="Q2563" i="1"/>
  <c r="Q3206" i="1"/>
  <c r="Q2256" i="1"/>
  <c r="Q2470" i="1"/>
  <c r="Q1637" i="1"/>
  <c r="Q1409" i="1"/>
  <c r="Q1960" i="1"/>
  <c r="Q1579" i="1"/>
  <c r="Q961" i="1"/>
  <c r="Q1961" i="1"/>
  <c r="Q1148" i="1"/>
  <c r="Q1711" i="1"/>
  <c r="Q1704" i="1"/>
  <c r="Q762" i="1"/>
  <c r="Q1962" i="1"/>
  <c r="Q962" i="1"/>
  <c r="Q489" i="1"/>
  <c r="Q193" i="1"/>
  <c r="Q490" i="1"/>
  <c r="Q491" i="1"/>
  <c r="Q3353" i="1"/>
  <c r="Q1410" i="1"/>
  <c r="Q2471" i="1"/>
  <c r="Q2257" i="1"/>
  <c r="Q963" i="1"/>
  <c r="Q3207" i="1"/>
  <c r="Q2472" i="1"/>
  <c r="Q2473" i="1"/>
  <c r="Q1411" i="1"/>
  <c r="Q1208" i="1"/>
  <c r="Q381" i="1"/>
  <c r="Q1963" i="1"/>
  <c r="Q2332" i="1"/>
  <c r="Q3478" i="1"/>
  <c r="Q1964" i="1"/>
  <c r="Q3700" i="1"/>
  <c r="Q2333" i="1"/>
  <c r="Q3002" i="1"/>
  <c r="Q1374" i="1"/>
  <c r="Q1209" i="1"/>
  <c r="Q3102" i="1"/>
  <c r="Q301" i="1"/>
  <c r="Q3917" i="1"/>
  <c r="Q1638" i="1"/>
  <c r="Q3479" i="1"/>
  <c r="Q763" i="1"/>
  <c r="Q2334" i="1"/>
  <c r="Q1598" i="1"/>
  <c r="Q1965" i="1"/>
  <c r="Q1716" i="1"/>
  <c r="Q3208" i="1"/>
  <c r="Q2199" i="1"/>
  <c r="Q3003" i="1"/>
  <c r="Q3447" i="1"/>
  <c r="Q3004" i="1"/>
  <c r="Q1412" i="1"/>
  <c r="Q2258" i="1"/>
  <c r="Q2365" i="1"/>
  <c r="Q3209" i="1"/>
  <c r="Q2967" i="1"/>
  <c r="Q194" i="1"/>
  <c r="Q446" i="1"/>
  <c r="Q964" i="1"/>
  <c r="Q2592" i="1"/>
  <c r="Q965" i="1"/>
  <c r="Q1966" i="1"/>
  <c r="Q1639" i="1"/>
  <c r="Q737" i="1"/>
  <c r="Q1640" i="1"/>
  <c r="Q2366" i="1"/>
  <c r="Q1352" i="1"/>
  <c r="Q2572" i="1"/>
  <c r="Q3701" i="1"/>
  <c r="Q2415" i="1"/>
  <c r="Q1413" i="1"/>
  <c r="Q3702" i="1"/>
  <c r="Q3918" i="1"/>
  <c r="Q3005" i="1"/>
  <c r="Q438" i="1"/>
  <c r="Q1739" i="1"/>
  <c r="Q3210" i="1"/>
  <c r="Q1967" i="1"/>
  <c r="Q3703" i="1"/>
  <c r="Q3665" i="1"/>
  <c r="Q3006" i="1"/>
  <c r="Q3007" i="1"/>
  <c r="Q4055" i="1"/>
  <c r="Q3704" i="1"/>
  <c r="Q2879" i="1"/>
  <c r="Q2451" i="1"/>
  <c r="Q3705" i="1"/>
  <c r="Q3789" i="1"/>
  <c r="Q3892" i="1"/>
  <c r="Q1210" i="1"/>
  <c r="Q3558" i="1"/>
  <c r="Q3965" i="1"/>
  <c r="Q3354" i="1"/>
  <c r="Q2880" i="1"/>
  <c r="Q3211" i="1"/>
  <c r="Q2474" i="1"/>
  <c r="Q3480" i="1"/>
  <c r="Q1968" i="1"/>
  <c r="Q3919" i="1"/>
  <c r="Q3212" i="1"/>
  <c r="Q3213" i="1"/>
  <c r="Q3706" i="1"/>
  <c r="Q3920" i="1"/>
  <c r="Q3997" i="1"/>
  <c r="Q1345" i="1"/>
  <c r="Q4010" i="1"/>
  <c r="Q3559" i="1"/>
  <c r="Q2658" i="1"/>
  <c r="Q3882" i="1"/>
  <c r="Q3130" i="1"/>
  <c r="Q3961" i="1"/>
  <c r="Q2659" i="1"/>
  <c r="Q3481" i="1"/>
  <c r="Q3214" i="1"/>
  <c r="Q3707" i="1"/>
  <c r="Q1969" i="1"/>
  <c r="Q2660" i="1"/>
  <c r="Q3355" i="1"/>
  <c r="Q1970" i="1"/>
  <c r="Q3921" i="1"/>
  <c r="Q3830" i="1"/>
  <c r="Q4029" i="1"/>
  <c r="Q2661" i="1"/>
  <c r="Q1740" i="1"/>
  <c r="Q1971" i="1"/>
  <c r="Q3799" i="1"/>
  <c r="Q3998" i="1"/>
  <c r="Q4089" i="1"/>
  <c r="Q1972" i="1"/>
  <c r="Q2607" i="1"/>
  <c r="Q3215" i="1"/>
  <c r="Q3356" i="1"/>
  <c r="Q4030" i="1"/>
  <c r="Q1741" i="1"/>
  <c r="Q3482" i="1"/>
  <c r="Q3889" i="1"/>
  <c r="Q3708" i="1"/>
  <c r="Q3971" i="1"/>
  <c r="Q3216" i="1"/>
  <c r="Q1973" i="1"/>
  <c r="Q3357" i="1"/>
  <c r="Q2662" i="1"/>
  <c r="Q2573" i="1"/>
  <c r="Q3922" i="1"/>
  <c r="Q4044" i="1"/>
  <c r="Q3217" i="1"/>
  <c r="Q3649" i="1"/>
  <c r="Q881" i="1"/>
  <c r="Q1414" i="1"/>
  <c r="Q966" i="1"/>
  <c r="Q967" i="1"/>
  <c r="Q3218" i="1"/>
  <c r="Q3831" i="1"/>
  <c r="Q2367" i="1"/>
  <c r="Q2448" i="1"/>
  <c r="Q2663" i="1"/>
  <c r="Q2664" i="1"/>
  <c r="Q968" i="1"/>
  <c r="Q2665" i="1"/>
  <c r="Q2192" i="1"/>
  <c r="Q731" i="1"/>
  <c r="Q1974" i="1"/>
  <c r="Q1876" i="1"/>
  <c r="Q1852" i="1"/>
  <c r="Q492" i="1"/>
  <c r="Q764" i="1"/>
  <c r="Q195" i="1"/>
  <c r="Q3875" i="1"/>
  <c r="Q18" i="1"/>
  <c r="Q346" i="1"/>
  <c r="Q3923" i="1"/>
  <c r="Q2368" i="1"/>
  <c r="Q2666" i="1"/>
  <c r="Q1415" i="1"/>
  <c r="Q969" i="1"/>
  <c r="Q3008" i="1"/>
  <c r="Q2881" i="1"/>
  <c r="Q1211" i="1"/>
  <c r="Q196" i="1"/>
  <c r="Q1839" i="1"/>
  <c r="Q765" i="1"/>
  <c r="Q1212" i="1"/>
  <c r="Q1641" i="1"/>
  <c r="Q2667" i="1"/>
  <c r="Q2668" i="1"/>
  <c r="Q3611" i="1"/>
  <c r="Q657" i="1"/>
  <c r="Q1975" i="1"/>
  <c r="Q1742" i="1"/>
  <c r="Q51" i="1"/>
  <c r="Q493" i="1"/>
  <c r="Q3885" i="1"/>
  <c r="Q1416" i="1"/>
  <c r="Q3999" i="1"/>
  <c r="Q197" i="1"/>
  <c r="Q3483" i="1"/>
  <c r="Q1159" i="1"/>
  <c r="Q2669" i="1"/>
  <c r="Q25" i="1"/>
  <c r="Q3848" i="1"/>
  <c r="Q382" i="1"/>
  <c r="Q3779" i="1"/>
  <c r="Q494" i="1"/>
  <c r="Q3849" i="1"/>
  <c r="Q3358" i="1"/>
  <c r="Q317" i="1"/>
  <c r="Q3441" i="1"/>
  <c r="Q3219" i="1"/>
  <c r="Q3827" i="1"/>
  <c r="Q2670" i="1"/>
  <c r="Q3709" i="1"/>
  <c r="Q302" i="1"/>
  <c r="Q3484" i="1"/>
  <c r="Q3138" i="1"/>
  <c r="Q658" i="1"/>
  <c r="Q3650" i="1"/>
  <c r="Q3009" i="1"/>
  <c r="Q2933" i="1"/>
  <c r="Q55" i="1"/>
  <c r="Q970" i="1"/>
  <c r="Q102" i="1"/>
  <c r="Q3139" i="1"/>
  <c r="Q4076" i="1"/>
  <c r="Q2882" i="1"/>
  <c r="Q3924" i="1"/>
  <c r="Q3359" i="1"/>
  <c r="Q1976" i="1"/>
  <c r="Q1743" i="1"/>
  <c r="Q3925" i="1"/>
  <c r="Q2475" i="1"/>
  <c r="Q3010" i="1"/>
  <c r="Q3800" i="1"/>
  <c r="Q4090" i="1"/>
  <c r="Q153" i="1"/>
  <c r="Q2671" i="1"/>
  <c r="Q3360" i="1"/>
  <c r="Q2672" i="1"/>
  <c r="Q3710" i="1"/>
  <c r="Q1213" i="1"/>
  <c r="Q3880" i="1"/>
  <c r="Q495" i="1"/>
  <c r="Q2259" i="1"/>
  <c r="Q3612" i="1"/>
  <c r="Q4077" i="1"/>
  <c r="Q496" i="1"/>
  <c r="Q1853" i="1"/>
  <c r="Q1149" i="1"/>
  <c r="Q3361" i="1"/>
  <c r="Q4045" i="1"/>
  <c r="Q1581" i="1"/>
  <c r="Q1977" i="1"/>
  <c r="Q3886" i="1"/>
  <c r="Q1417" i="1"/>
  <c r="Q971" i="1"/>
  <c r="Q3560" i="1"/>
  <c r="Q497" i="1"/>
  <c r="Q3220" i="1"/>
  <c r="Q1978" i="1"/>
  <c r="Q3613" i="1"/>
  <c r="Q2673" i="1"/>
  <c r="Q1418" i="1"/>
  <c r="Q3362" i="1"/>
  <c r="Q498" i="1"/>
  <c r="Q1829" i="1"/>
  <c r="Q3363" i="1"/>
  <c r="Q3561" i="1"/>
  <c r="Q2476" i="1"/>
  <c r="Q1979" i="1"/>
  <c r="Q198" i="1"/>
  <c r="Q1744" i="1"/>
  <c r="Q3651" i="1"/>
  <c r="Q2591" i="1"/>
  <c r="Q3864" i="1"/>
  <c r="Q2260" i="1"/>
  <c r="Q3364" i="1"/>
  <c r="Q3011" i="1"/>
  <c r="Q3711" i="1"/>
  <c r="Q1214" i="1"/>
  <c r="Q3365" i="1"/>
  <c r="Q3103" i="1"/>
  <c r="Q2477" i="1"/>
  <c r="Q1980" i="1"/>
  <c r="Q3366" i="1"/>
  <c r="Q2335" i="1"/>
  <c r="Q2674" i="1"/>
  <c r="Q2416" i="1"/>
  <c r="Q2351" i="1"/>
  <c r="Q3485" i="1"/>
  <c r="Q3140" i="1"/>
  <c r="Q3801" i="1"/>
  <c r="Q2188" i="1"/>
  <c r="Q2675" i="1"/>
  <c r="Q2676" i="1"/>
  <c r="Q3012" i="1"/>
  <c r="Q3802" i="1"/>
  <c r="Q3141" i="1"/>
  <c r="Q2677" i="1"/>
  <c r="Q3367" i="1"/>
  <c r="Q3368" i="1"/>
  <c r="Q2574" i="1"/>
  <c r="Q3977" i="1"/>
  <c r="Q3013" i="1"/>
  <c r="Q3221" i="1"/>
  <c r="Q4012" i="1"/>
  <c r="Q2261" i="1"/>
  <c r="Q3850" i="1"/>
  <c r="Q3803" i="1"/>
  <c r="Q3712" i="1"/>
  <c r="Q3713" i="1"/>
  <c r="Q499" i="1"/>
  <c r="Q1215" i="1"/>
  <c r="Q3297" i="1"/>
  <c r="Q2923" i="1"/>
  <c r="Q2417" i="1"/>
  <c r="Q2560" i="1"/>
  <c r="Q972" i="1"/>
  <c r="Q2575" i="1"/>
  <c r="Q199" i="1"/>
  <c r="Q1346" i="1"/>
  <c r="Q26" i="1"/>
  <c r="Q3290" i="1"/>
  <c r="Q2924" i="1"/>
  <c r="Q2678" i="1"/>
  <c r="Q2968" i="1"/>
  <c r="Q3014" i="1"/>
  <c r="Q1642" i="1"/>
  <c r="Q1344" i="1"/>
  <c r="Q1880" i="1"/>
  <c r="Q2262" i="1"/>
  <c r="Q3369" i="1"/>
  <c r="Q3113" i="1"/>
  <c r="Q2938" i="1"/>
  <c r="Q2939" i="1"/>
  <c r="Q447" i="1"/>
  <c r="Q3117" i="1"/>
  <c r="Q2679" i="1"/>
  <c r="Q2263" i="1"/>
  <c r="Q3222" i="1"/>
  <c r="Q500" i="1"/>
  <c r="Q1216" i="1"/>
  <c r="Q2336" i="1"/>
  <c r="Q973" i="1"/>
  <c r="Q1981" i="1"/>
  <c r="Q2958" i="1"/>
  <c r="Q3444" i="1"/>
  <c r="Q2576" i="1"/>
  <c r="Q3114" i="1"/>
  <c r="Q3015" i="1"/>
  <c r="Q1160" i="1"/>
  <c r="Q1745" i="1"/>
  <c r="Q3174" i="1"/>
  <c r="Q3016" i="1"/>
  <c r="Q1419" i="1"/>
  <c r="Q3714" i="1"/>
  <c r="Q974" i="1"/>
  <c r="Q1982" i="1"/>
  <c r="Q1353" i="1"/>
  <c r="Q4078" i="1"/>
  <c r="Q1983" i="1"/>
  <c r="Q1984" i="1"/>
  <c r="Q501" i="1"/>
  <c r="Q3715" i="1"/>
  <c r="Q2449" i="1"/>
  <c r="Q1217" i="1"/>
  <c r="Q3370" i="1"/>
  <c r="Q502" i="1"/>
  <c r="Q1218" i="1"/>
  <c r="Q2478" i="1"/>
  <c r="Q1985" i="1"/>
  <c r="Q457" i="1"/>
  <c r="Q2883" i="1"/>
  <c r="Q975" i="1"/>
  <c r="Q976" i="1"/>
  <c r="Q977" i="1"/>
  <c r="Q1643" i="1"/>
  <c r="Q1219" i="1"/>
  <c r="Q1986" i="1"/>
  <c r="Q3486" i="1"/>
  <c r="Q2264" i="1"/>
  <c r="Q1644" i="1"/>
  <c r="Q8" i="1"/>
  <c r="Q2349" i="1"/>
  <c r="Q1420" i="1"/>
  <c r="Q3487" i="1"/>
  <c r="Q2200" i="1"/>
  <c r="Q2884" i="1"/>
  <c r="Q1220" i="1"/>
  <c r="Q1599" i="1"/>
  <c r="Q978" i="1"/>
  <c r="Q2337" i="1"/>
  <c r="Q766" i="1"/>
  <c r="Q347" i="1"/>
  <c r="Q1645" i="1"/>
  <c r="Q2593" i="1"/>
  <c r="Q3298" i="1"/>
  <c r="Q2885" i="1"/>
  <c r="Q3164" i="1"/>
  <c r="Q2680" i="1"/>
  <c r="Q2418" i="1"/>
  <c r="Q1987" i="1"/>
  <c r="Q1746" i="1"/>
  <c r="Q3371" i="1"/>
  <c r="Q3017" i="1"/>
  <c r="Q1421" i="1"/>
  <c r="Q3018" i="1"/>
  <c r="Q2338" i="1"/>
  <c r="Q2929" i="1"/>
  <c r="Q3019" i="1"/>
  <c r="Q2369" i="1"/>
  <c r="Q3020" i="1"/>
  <c r="Q503" i="1"/>
  <c r="Q979" i="1"/>
  <c r="Q980" i="1"/>
  <c r="Q767" i="1"/>
  <c r="Q75" i="1"/>
  <c r="Q1747" i="1"/>
  <c r="Q768" i="1"/>
  <c r="Q1646" i="1"/>
  <c r="Q1422" i="1"/>
  <c r="Q898" i="1"/>
  <c r="Q3021" i="1"/>
  <c r="Q200" i="1"/>
  <c r="Q1221" i="1"/>
  <c r="Q439" i="1"/>
  <c r="Q3223" i="1"/>
  <c r="Q981" i="1"/>
  <c r="Q1647" i="1"/>
  <c r="Q1423" i="1"/>
  <c r="Q982" i="1"/>
  <c r="Q1222" i="1"/>
  <c r="Q1648" i="1"/>
  <c r="Q3614" i="1"/>
  <c r="Q3488" i="1"/>
  <c r="Q3966" i="1"/>
  <c r="Q3716" i="1"/>
  <c r="Q2681" i="1"/>
  <c r="Q2856" i="1"/>
  <c r="Q3224" i="1"/>
  <c r="Q4046" i="1"/>
  <c r="Q1877" i="1"/>
  <c r="Q3615" i="1"/>
  <c r="Q4015" i="1"/>
  <c r="Q3926" i="1"/>
  <c r="Q3851" i="1"/>
  <c r="Q4031" i="1"/>
  <c r="Q3616" i="1"/>
  <c r="Q2231" i="1"/>
  <c r="Q3927" i="1"/>
  <c r="Q4070" i="1"/>
  <c r="Q3562" i="1"/>
  <c r="Q3022" i="1"/>
  <c r="Q3717" i="1"/>
  <c r="Q3225" i="1"/>
  <c r="Q3928" i="1"/>
  <c r="Q3659" i="1"/>
  <c r="Q3852" i="1"/>
  <c r="Q3718" i="1"/>
  <c r="Q3563" i="1"/>
  <c r="Q4047" i="1"/>
  <c r="Q2833" i="1"/>
  <c r="Q1223" i="1"/>
  <c r="Q3987" i="1"/>
  <c r="Q3372" i="1"/>
  <c r="Q3929" i="1"/>
  <c r="Q3719" i="1"/>
  <c r="Q3489" i="1"/>
  <c r="Q3720" i="1"/>
  <c r="Q896" i="1"/>
  <c r="Q3373" i="1"/>
  <c r="Q3721" i="1"/>
  <c r="Q3722" i="1"/>
  <c r="Q769" i="1"/>
  <c r="Q103" i="1"/>
  <c r="Q1883" i="1"/>
  <c r="Q1224" i="1"/>
  <c r="Q2236" i="1"/>
  <c r="Q1988" i="1"/>
  <c r="Q1989" i="1"/>
  <c r="Q3226" i="1"/>
  <c r="Q2682" i="1"/>
  <c r="Q504" i="1"/>
  <c r="Q679" i="1"/>
  <c r="Q1225" i="1"/>
  <c r="Q1611" i="1"/>
  <c r="Q983" i="1"/>
  <c r="Q1424" i="1"/>
  <c r="Q352" i="1"/>
  <c r="Q770" i="1"/>
  <c r="Q2265" i="1"/>
  <c r="Q505" i="1"/>
  <c r="Q56" i="1"/>
  <c r="Q3638" i="1"/>
  <c r="Q2419" i="1"/>
  <c r="Q2420" i="1"/>
  <c r="Q1990" i="1"/>
  <c r="Q1991" i="1"/>
  <c r="Q3538" i="1"/>
  <c r="Q771" i="1"/>
  <c r="Q2353" i="1"/>
  <c r="Q201" i="1"/>
  <c r="Q2683" i="1"/>
  <c r="Q772" i="1"/>
  <c r="Q1748" i="1"/>
  <c r="Q1703" i="1"/>
  <c r="Q727" i="1"/>
  <c r="Q984" i="1"/>
  <c r="Q2684" i="1"/>
  <c r="Q12" i="1"/>
  <c r="Q1992" i="1"/>
  <c r="Q2479" i="1"/>
  <c r="Q1161" i="1"/>
  <c r="Q1649" i="1"/>
  <c r="Q2480" i="1"/>
  <c r="Q154" i="1"/>
  <c r="Q1749" i="1"/>
  <c r="Q1993" i="1"/>
  <c r="Q202" i="1"/>
  <c r="Q1360" i="1"/>
  <c r="Q203" i="1"/>
  <c r="Q1226" i="1"/>
  <c r="Q2685" i="1"/>
  <c r="Q383" i="1"/>
  <c r="Q1650" i="1"/>
  <c r="Q2266" i="1"/>
  <c r="Q2686" i="1"/>
  <c r="Q1841" i="1"/>
  <c r="Q2577" i="1"/>
  <c r="Q137" i="1"/>
  <c r="Q1227" i="1"/>
  <c r="Q1228" i="1"/>
  <c r="Q1750" i="1"/>
  <c r="Q2969" i="1"/>
  <c r="Q3374" i="1"/>
  <c r="Q2886" i="1"/>
  <c r="Q1425" i="1"/>
  <c r="Q506" i="1"/>
  <c r="Q1751" i="1"/>
  <c r="Q2267" i="1"/>
  <c r="Q1426" i="1"/>
  <c r="Q2370" i="1"/>
  <c r="Q985" i="1"/>
  <c r="Q204" i="1"/>
  <c r="Q1842" i="1"/>
  <c r="Q3723" i="1"/>
  <c r="Q1854" i="1"/>
  <c r="Q1427" i="1"/>
  <c r="Q2324" i="1"/>
  <c r="Q38" i="1"/>
  <c r="Q4032" i="1"/>
  <c r="Q3375" i="1"/>
  <c r="Q3490" i="1"/>
  <c r="Q2421" i="1"/>
  <c r="Q2940" i="1"/>
  <c r="Q507" i="1"/>
  <c r="Q1994" i="1"/>
  <c r="Q508" i="1"/>
  <c r="Q2687" i="1"/>
  <c r="Q1995" i="1"/>
  <c r="Q3123" i="1"/>
  <c r="Q3617" i="1"/>
  <c r="Q2887" i="1"/>
  <c r="Q3872" i="1"/>
  <c r="Q3023" i="1"/>
  <c r="Q2688" i="1"/>
  <c r="Q1428" i="1"/>
  <c r="Q3227" i="1"/>
  <c r="Q1350" i="1"/>
  <c r="Q2941" i="1"/>
  <c r="Q4016" i="1"/>
  <c r="Q773" i="1"/>
  <c r="Q2942" i="1"/>
  <c r="Q1886" i="1"/>
  <c r="Q3986" i="1"/>
  <c r="Q448" i="1"/>
  <c r="Q4079" i="1"/>
  <c r="Q4033" i="1"/>
  <c r="Q2566" i="1"/>
  <c r="Q3930" i="1"/>
  <c r="Q3166" i="1"/>
  <c r="Q2959" i="1"/>
  <c r="Q3376" i="1"/>
  <c r="Q902" i="1"/>
  <c r="Q3024" i="1"/>
  <c r="Q1996" i="1"/>
  <c r="Q2268" i="1"/>
  <c r="Q1997" i="1"/>
  <c r="Q3590" i="1"/>
  <c r="Q4113" i="1"/>
  <c r="Q3025" i="1"/>
  <c r="Q1752" i="1"/>
  <c r="Q318" i="1"/>
  <c r="Q1998" i="1"/>
  <c r="Q3491" i="1"/>
  <c r="Q3104" i="1"/>
  <c r="Q3618" i="1"/>
  <c r="Q2594" i="1"/>
  <c r="Q3645" i="1"/>
  <c r="Q774" i="1"/>
  <c r="Q3536" i="1"/>
  <c r="Q3377" i="1"/>
  <c r="Q775" i="1"/>
  <c r="Q1429" i="1"/>
  <c r="Q3026" i="1"/>
  <c r="Q2269" i="1"/>
  <c r="Q3492" i="1"/>
  <c r="Q3724" i="1"/>
  <c r="Q886" i="1"/>
  <c r="Q3725" i="1"/>
  <c r="Q1999" i="1"/>
  <c r="Q2000" i="1"/>
  <c r="Q2371" i="1"/>
  <c r="Q986" i="1"/>
  <c r="Q2350" i="1"/>
  <c r="Q3228" i="1"/>
  <c r="Q2689" i="1"/>
  <c r="Q3027" i="1"/>
  <c r="Q2001" i="1"/>
  <c r="Q1375" i="1"/>
  <c r="Q680" i="1"/>
  <c r="Q1753" i="1"/>
  <c r="Q1176" i="1"/>
  <c r="Q2002" i="1"/>
  <c r="Q987" i="1"/>
  <c r="Q776" i="1"/>
  <c r="Q3028" i="1"/>
  <c r="Q1430" i="1"/>
  <c r="Q988" i="1"/>
  <c r="Q1361" i="1"/>
  <c r="Q3778" i="1"/>
  <c r="Q3299" i="1"/>
  <c r="Q1705" i="1"/>
  <c r="Q2339" i="1"/>
  <c r="Q3105" i="1"/>
  <c r="Q777" i="1"/>
  <c r="Q681" i="1"/>
  <c r="Q3160" i="1"/>
  <c r="Q3131" i="1"/>
  <c r="Q3106" i="1"/>
  <c r="Q2960" i="1"/>
  <c r="Q1651" i="1"/>
  <c r="Q2481" i="1"/>
  <c r="Q3378" i="1"/>
  <c r="Q4056" i="1"/>
  <c r="Q3124" i="1"/>
  <c r="Q3029" i="1"/>
  <c r="Q3030" i="1"/>
  <c r="Q2578" i="1"/>
  <c r="Q3142" i="1"/>
  <c r="Q3592" i="1"/>
  <c r="Q3643" i="1"/>
  <c r="Q3161" i="1"/>
  <c r="Q1431" i="1"/>
  <c r="Q1341" i="1"/>
  <c r="Q3312" i="1"/>
  <c r="Q1652" i="1"/>
  <c r="Q1432" i="1"/>
  <c r="Q3167" i="1"/>
  <c r="Q3564" i="1"/>
  <c r="Q1175" i="1"/>
  <c r="Q2003" i="1"/>
  <c r="Q3652" i="1"/>
  <c r="Q2422" i="1"/>
  <c r="Q1754" i="1"/>
  <c r="Q2888" i="1"/>
  <c r="Q2889" i="1"/>
  <c r="Q2372" i="1"/>
  <c r="Q3229" i="1"/>
  <c r="Q3031" i="1"/>
  <c r="Q3143" i="1"/>
  <c r="Q205" i="1"/>
  <c r="Q1169" i="1"/>
  <c r="Q509" i="1"/>
  <c r="Q1433" i="1"/>
  <c r="Q510" i="1"/>
  <c r="Q11" i="1"/>
  <c r="Q358" i="1"/>
  <c r="Q206" i="1"/>
  <c r="Q384" i="1"/>
  <c r="Q1653" i="1"/>
  <c r="Q1836" i="1"/>
  <c r="Q2270" i="1"/>
  <c r="Q3230" i="1"/>
  <c r="Q385" i="1"/>
  <c r="Q778" i="1"/>
  <c r="Q1229" i="1"/>
  <c r="Q386" i="1"/>
  <c r="Q3032" i="1"/>
  <c r="Q1230" i="1"/>
  <c r="Q2690" i="1"/>
  <c r="Q1755" i="1"/>
  <c r="Q2271" i="1"/>
  <c r="Q2691" i="1"/>
  <c r="Q1756" i="1"/>
  <c r="Q3493" i="1"/>
  <c r="Q2548" i="1"/>
  <c r="Q3379" i="1"/>
  <c r="Q3494" i="1"/>
  <c r="Q2272" i="1"/>
  <c r="Q2916" i="1"/>
  <c r="Q1231" i="1"/>
  <c r="Q2579" i="1"/>
  <c r="Q2692" i="1"/>
  <c r="Q2693" i="1"/>
  <c r="Q2004" i="1"/>
  <c r="Q2694" i="1"/>
  <c r="Q923" i="1"/>
  <c r="Q1606" i="1"/>
  <c r="Q903" i="1"/>
  <c r="Q511" i="1"/>
  <c r="Q512" i="1"/>
  <c r="Q3231" i="1"/>
  <c r="Q682" i="1"/>
  <c r="Q989" i="1"/>
  <c r="Q779" i="1"/>
  <c r="Q2423" i="1"/>
  <c r="Q296" i="1"/>
  <c r="Q683" i="1"/>
  <c r="Q3804" i="1"/>
  <c r="Q2961" i="1"/>
  <c r="Q13" i="1"/>
  <c r="Q3300" i="1"/>
  <c r="Q513" i="1"/>
  <c r="Q3931" i="1"/>
  <c r="Q1589" i="1"/>
  <c r="Q3033" i="1"/>
  <c r="Q414" i="1"/>
  <c r="Q207" i="1"/>
  <c r="Q2005" i="1"/>
  <c r="Q1232" i="1"/>
  <c r="Q780" i="1"/>
  <c r="Q990" i="1"/>
  <c r="Q1362" i="1"/>
  <c r="Q2273" i="1"/>
  <c r="Q2482" i="1"/>
  <c r="Q2695" i="1"/>
  <c r="Q684" i="1"/>
  <c r="Q781" i="1"/>
  <c r="Q991" i="1"/>
  <c r="Q415" i="1"/>
  <c r="Q208" i="1"/>
  <c r="Q514" i="1"/>
  <c r="Q2006" i="1"/>
  <c r="Q2483" i="1"/>
  <c r="Q2696" i="1"/>
  <c r="Q2373" i="1"/>
  <c r="Q782" i="1"/>
  <c r="Q783" i="1"/>
  <c r="Q515" i="1"/>
  <c r="Q2007" i="1"/>
  <c r="Q2352" i="1"/>
  <c r="Q387" i="1"/>
  <c r="Q516" i="1"/>
  <c r="Q2424" i="1"/>
  <c r="Q2484" i="1"/>
  <c r="Q992" i="1"/>
  <c r="Q1757" i="1"/>
  <c r="Q2274" i="1"/>
  <c r="Q1758" i="1"/>
  <c r="Q2697" i="1"/>
  <c r="Q1759" i="1"/>
  <c r="Q2698" i="1"/>
  <c r="Q993" i="1"/>
  <c r="Q994" i="1"/>
  <c r="Q1855" i="1"/>
  <c r="Q209" i="1"/>
  <c r="Q517" i="1"/>
  <c r="Q912" i="1"/>
  <c r="Q155" i="1"/>
  <c r="Q1233" i="1"/>
  <c r="Q685" i="1"/>
  <c r="Q2008" i="1"/>
  <c r="Q2699" i="1"/>
  <c r="Q2009" i="1"/>
  <c r="Q995" i="1"/>
  <c r="Q2010" i="1"/>
  <c r="Q1173" i="1"/>
  <c r="Q1712" i="1"/>
  <c r="Q996" i="1"/>
  <c r="Q997" i="1"/>
  <c r="Q1856" i="1"/>
  <c r="Q2011" i="1"/>
  <c r="Q659" i="1"/>
  <c r="Q784" i="1"/>
  <c r="Q2425" i="1"/>
  <c r="Q3380" i="1"/>
  <c r="Q2275" i="1"/>
  <c r="Q210" i="1"/>
  <c r="Q24" i="1"/>
  <c r="Q2453" i="1"/>
  <c r="Q2485" i="1"/>
  <c r="Q518" i="1"/>
  <c r="Q1234" i="1"/>
  <c r="Q1654" i="1"/>
  <c r="Q1235" i="1"/>
  <c r="Q1612" i="1"/>
  <c r="Q2486" i="1"/>
  <c r="Q998" i="1"/>
  <c r="Q519" i="1"/>
  <c r="Q999" i="1"/>
  <c r="Q899" i="1"/>
  <c r="Q1150" i="1"/>
  <c r="Q2012" i="1"/>
  <c r="Q520" i="1"/>
  <c r="Q1434" i="1"/>
  <c r="Q2276" i="1"/>
  <c r="Q785" i="1"/>
  <c r="Q1000" i="1"/>
  <c r="Q521" i="1"/>
  <c r="Q3818" i="1"/>
  <c r="Q2277" i="1"/>
  <c r="Q1655" i="1"/>
  <c r="Q2487" i="1"/>
  <c r="Q138" i="1"/>
  <c r="Q2013" i="1"/>
  <c r="Q2700" i="1"/>
  <c r="Q1760" i="1"/>
  <c r="Q1177" i="1"/>
  <c r="Q1236" i="1"/>
  <c r="Q3495" i="1"/>
  <c r="Q2014" i="1"/>
  <c r="Q1435" i="1"/>
  <c r="Q2701" i="1"/>
  <c r="Q2890" i="1"/>
  <c r="Q4057" i="1"/>
  <c r="Q2925" i="1"/>
  <c r="Q3978" i="1"/>
  <c r="Q2187" i="1"/>
  <c r="Q3232" i="1"/>
  <c r="Q2186" i="1"/>
  <c r="Q3115" i="1"/>
  <c r="Q2015" i="1"/>
  <c r="Q1001" i="1"/>
  <c r="Q1002" i="1"/>
  <c r="Q2201" i="1"/>
  <c r="Q2016" i="1"/>
  <c r="Q2374" i="1"/>
  <c r="Q904" i="1"/>
  <c r="Q2017" i="1"/>
  <c r="Q2702" i="1"/>
  <c r="Q2018" i="1"/>
  <c r="Q1436" i="1"/>
  <c r="Q3381" i="1"/>
  <c r="Q2019" i="1"/>
  <c r="Q1003" i="1"/>
  <c r="Q1593" i="1"/>
  <c r="Q3565" i="1"/>
  <c r="Q1761" i="1"/>
  <c r="Q1762" i="1"/>
  <c r="Q2020" i="1"/>
  <c r="Q1371" i="1"/>
  <c r="Q2703" i="1"/>
  <c r="Q2278" i="1"/>
  <c r="Q2202" i="1"/>
  <c r="Q2340" i="1"/>
  <c r="Q1437" i="1"/>
  <c r="Q713" i="1"/>
  <c r="Q2704" i="1"/>
  <c r="Q1438" i="1"/>
  <c r="Q522" i="1"/>
  <c r="Q1763" i="1"/>
  <c r="Q2705" i="1"/>
  <c r="Q1857" i="1"/>
  <c r="Q523" i="1"/>
  <c r="Q1439" i="1"/>
  <c r="Q1764" i="1"/>
  <c r="Q2021" i="1"/>
  <c r="Q524" i="1"/>
  <c r="Q1440" i="1"/>
  <c r="Q686" i="1"/>
  <c r="Q1004" i="1"/>
  <c r="Q2279" i="1"/>
  <c r="Q2203" i="1"/>
  <c r="Q2375" i="1"/>
  <c r="Q3034" i="1"/>
  <c r="Q2580" i="1"/>
  <c r="Q3726" i="1"/>
  <c r="Q2832" i="1"/>
  <c r="Q2022" i="1"/>
  <c r="Q2706" i="1"/>
  <c r="Q687" i="1"/>
  <c r="Q3035" i="1"/>
  <c r="Q2549" i="1"/>
  <c r="Q14" i="1"/>
  <c r="Q2204" i="1"/>
  <c r="Q2023" i="1"/>
  <c r="Q525" i="1"/>
  <c r="Q2024" i="1"/>
  <c r="Q2025" i="1"/>
  <c r="Q27" i="1"/>
  <c r="Q28" i="1"/>
  <c r="Q2891" i="1"/>
  <c r="Q2844" i="1"/>
  <c r="Q2926" i="1"/>
  <c r="Q786" i="1"/>
  <c r="Q2026" i="1"/>
  <c r="Q2027" i="1"/>
  <c r="Q3619" i="1"/>
  <c r="Q3324" i="1"/>
  <c r="Q1830" i="1"/>
  <c r="Q2205" i="1"/>
  <c r="Q3496" i="1"/>
  <c r="Q1237" i="1"/>
  <c r="Q3539" i="1"/>
  <c r="Q2028" i="1"/>
  <c r="Q1881" i="1"/>
  <c r="Q3727" i="1"/>
  <c r="Q2845" i="1"/>
  <c r="Q3497" i="1"/>
  <c r="Q2206" i="1"/>
  <c r="Q3566" i="1"/>
  <c r="Q3620" i="1"/>
  <c r="Q2029" i="1"/>
  <c r="Q3319" i="1"/>
  <c r="Q925" i="1"/>
  <c r="Q2707" i="1"/>
  <c r="Q2207" i="1"/>
  <c r="Q2488" i="1"/>
  <c r="Q3541" i="1"/>
  <c r="Q1441" i="1"/>
  <c r="Q3382" i="1"/>
  <c r="Q1442" i="1"/>
  <c r="Q2581" i="1"/>
  <c r="Q3453" i="1"/>
  <c r="Q3168" i="1"/>
  <c r="Q2708" i="1"/>
  <c r="Q3107" i="1"/>
  <c r="Q1765" i="1"/>
  <c r="Q3657" i="1"/>
  <c r="Q3125" i="1"/>
  <c r="Q1656" i="1"/>
  <c r="Q3132" i="1"/>
  <c r="Q3100" i="1"/>
  <c r="Q3308" i="1"/>
  <c r="Q3233" i="1"/>
  <c r="Q2030" i="1"/>
  <c r="Q3454" i="1"/>
  <c r="Q1657" i="1"/>
  <c r="Q170" i="1"/>
  <c r="Q3780" i="1"/>
  <c r="Q2341" i="1"/>
  <c r="Q2561" i="1"/>
  <c r="Q2892" i="1"/>
  <c r="Q1443" i="1"/>
  <c r="Q3383" i="1"/>
  <c r="Q3144" i="1"/>
  <c r="Q3036" i="1"/>
  <c r="Q688" i="1"/>
  <c r="Q3442" i="1"/>
  <c r="Q1238" i="1"/>
  <c r="Q104" i="1"/>
  <c r="Q359" i="1"/>
  <c r="Q1444" i="1"/>
  <c r="Q1005" i="1"/>
  <c r="Q1006" i="1"/>
  <c r="Q2489" i="1"/>
  <c r="Q3234" i="1"/>
  <c r="Q787" i="1"/>
  <c r="Q3037" i="1"/>
  <c r="Q526" i="1"/>
  <c r="Q139" i="1"/>
  <c r="Q156" i="1"/>
  <c r="Q2709" i="1"/>
  <c r="Q211" i="1"/>
  <c r="Q2031" i="1"/>
  <c r="Q319" i="1"/>
  <c r="Q527" i="1"/>
  <c r="Q528" i="1"/>
  <c r="Q449" i="1"/>
  <c r="Q1007" i="1"/>
  <c r="Q1008" i="1"/>
  <c r="Q2710" i="1"/>
  <c r="Q788" i="1"/>
  <c r="Q529" i="1"/>
  <c r="Q3038" i="1"/>
  <c r="Q1239" i="1"/>
  <c r="Q1445" i="1"/>
  <c r="Q105" i="1"/>
  <c r="Q2582" i="1"/>
  <c r="Q728" i="1"/>
  <c r="Q3039" i="1"/>
  <c r="Q416" i="1"/>
  <c r="Q3040" i="1"/>
  <c r="Q2562" i="1"/>
  <c r="Q1009" i="1"/>
  <c r="Q1446" i="1"/>
  <c r="Q2229" i="1"/>
  <c r="Q1447" i="1"/>
  <c r="Q388" i="1"/>
  <c r="Q4048" i="1"/>
  <c r="Q3145" i="1"/>
  <c r="Q1240" i="1"/>
  <c r="Q2342" i="1"/>
  <c r="Q3967" i="1"/>
  <c r="Q3384" i="1"/>
  <c r="Q3235" i="1"/>
  <c r="Q3385" i="1"/>
  <c r="Q2711" i="1"/>
  <c r="Q1658" i="1"/>
  <c r="Q2343" i="1"/>
  <c r="Q3236" i="1"/>
  <c r="Q2490" i="1"/>
  <c r="Q4008" i="1"/>
  <c r="Q2712" i="1"/>
  <c r="Q96" i="1"/>
  <c r="Q21" i="1"/>
  <c r="Q2491" i="1"/>
  <c r="Q2032" i="1"/>
  <c r="Q2033" i="1"/>
  <c r="Q1010" i="1"/>
  <c r="Q1607" i="1"/>
  <c r="Q462" i="1"/>
  <c r="Q530" i="1"/>
  <c r="Q1874" i="1"/>
  <c r="Q689" i="1"/>
  <c r="Q1448" i="1"/>
  <c r="Q1241" i="1"/>
  <c r="Q1011" i="1"/>
  <c r="Q2893" i="1"/>
  <c r="Q2713" i="1"/>
  <c r="Q212" i="1"/>
  <c r="Q1242" i="1"/>
  <c r="Q531" i="1"/>
  <c r="Q2590" i="1"/>
  <c r="Q172" i="1"/>
  <c r="Q2325" i="1"/>
  <c r="Q532" i="1"/>
  <c r="Q450" i="1"/>
  <c r="Q1243" i="1"/>
  <c r="Q3897" i="1"/>
  <c r="Q533" i="1"/>
  <c r="Q1449" i="1"/>
  <c r="Q3728" i="1"/>
  <c r="Q3386" i="1"/>
  <c r="Q3729" i="1"/>
  <c r="Q3498" i="1"/>
  <c r="Q3387" i="1"/>
  <c r="Q3567" i="1"/>
  <c r="Q3876" i="1"/>
  <c r="Q3641" i="1"/>
  <c r="Q2034" i="1"/>
  <c r="Q3660" i="1"/>
  <c r="Q353" i="1"/>
  <c r="Q213" i="1"/>
  <c r="Q3237" i="1"/>
  <c r="Q4065" i="1"/>
  <c r="Q3388" i="1"/>
  <c r="Q214" i="1"/>
  <c r="Q2714" i="1"/>
  <c r="Q789" i="1"/>
  <c r="Q1012" i="1"/>
  <c r="Q40" i="1"/>
  <c r="Q1450" i="1"/>
  <c r="Q790" i="1"/>
  <c r="Q791" i="1"/>
  <c r="Q320" i="1"/>
  <c r="Q1338" i="1"/>
  <c r="Q1582" i="1"/>
  <c r="Q534" i="1"/>
  <c r="Q1013" i="1"/>
  <c r="Q2190" i="1"/>
  <c r="Q2280" i="1"/>
  <c r="Q2035" i="1"/>
  <c r="Q1244" i="1"/>
  <c r="Q2426" i="1"/>
  <c r="Q321" i="1"/>
  <c r="Q3041" i="1"/>
  <c r="Q2715" i="1"/>
  <c r="Q348" i="1"/>
  <c r="Q4049" i="1"/>
  <c r="Q2281" i="1"/>
  <c r="Q2716" i="1"/>
  <c r="Q3621" i="1"/>
  <c r="Q3932" i="1"/>
  <c r="Q2427" i="1"/>
  <c r="Q417" i="1"/>
  <c r="Q3933" i="1"/>
  <c r="Q3730" i="1"/>
  <c r="Q3661" i="1"/>
  <c r="Q3731" i="1"/>
  <c r="Q3568" i="1"/>
  <c r="Q3042" i="1"/>
  <c r="Q3732" i="1"/>
  <c r="Q3639" i="1"/>
  <c r="Q3805" i="1"/>
  <c r="Q3499" i="1"/>
  <c r="Q2376" i="1"/>
  <c r="Q2717" i="1"/>
  <c r="Q3832" i="1"/>
  <c r="Q2718" i="1"/>
  <c r="Q2719" i="1"/>
  <c r="Q3169" i="1"/>
  <c r="Q3883" i="1"/>
  <c r="Q2036" i="1"/>
  <c r="Q3934" i="1"/>
  <c r="Q3238" i="1"/>
  <c r="Q3733" i="1"/>
  <c r="Q3239" i="1"/>
  <c r="Q2037" i="1"/>
  <c r="Q4067" i="1"/>
  <c r="Q1245" i="1"/>
  <c r="Q4020" i="1"/>
  <c r="Q3240" i="1"/>
  <c r="Q3108" i="1"/>
  <c r="Q1766" i="1"/>
  <c r="Q3734" i="1"/>
  <c r="Q3735" i="1"/>
  <c r="Q4034" i="1"/>
  <c r="Q3736" i="1"/>
  <c r="Q2428" i="1"/>
  <c r="Q4017" i="1"/>
  <c r="Q3542" i="1"/>
  <c r="Q3043" i="1"/>
  <c r="Q887" i="1"/>
  <c r="Q1014" i="1"/>
  <c r="Q2208" i="1"/>
  <c r="Q2282" i="1"/>
  <c r="Q2038" i="1"/>
  <c r="Q1451" i="1"/>
  <c r="Q1015" i="1"/>
  <c r="Q792" i="1"/>
  <c r="Q1016" i="1"/>
  <c r="Q1583" i="1"/>
  <c r="Q535" i="1"/>
  <c r="Q3988" i="1"/>
  <c r="Q2344" i="1"/>
  <c r="Q1246" i="1"/>
  <c r="Q3534" i="1"/>
  <c r="Q2039" i="1"/>
  <c r="Q3787" i="1"/>
  <c r="Q3737" i="1"/>
  <c r="Q215" i="1"/>
  <c r="Q3738" i="1"/>
  <c r="Q3500" i="1"/>
  <c r="Q3739" i="1"/>
  <c r="Q2720" i="1"/>
  <c r="Q884" i="1"/>
  <c r="Q3740" i="1"/>
  <c r="Q3501" i="1"/>
  <c r="Q3741" i="1"/>
  <c r="Q2040" i="1"/>
  <c r="Q4009" i="1"/>
  <c r="Q3502" i="1"/>
  <c r="Q2398" i="1"/>
  <c r="Q2721" i="1"/>
  <c r="Q3389" i="1"/>
  <c r="Q3819" i="1"/>
  <c r="Q3622" i="1"/>
  <c r="Q793" i="1"/>
  <c r="Q2041" i="1"/>
  <c r="Q3935" i="1"/>
  <c r="Q3936" i="1"/>
  <c r="Q1767" i="1"/>
  <c r="Q3865" i="1"/>
  <c r="Q3390" i="1"/>
  <c r="Q3937" i="1"/>
  <c r="Q1452" i="1"/>
  <c r="Q1247" i="1"/>
  <c r="Q3540" i="1"/>
  <c r="Q3742" i="1"/>
  <c r="Q3391" i="1"/>
  <c r="Q3392" i="1"/>
  <c r="Q3859" i="1"/>
  <c r="Q3866" i="1"/>
  <c r="Q3503" i="1"/>
  <c r="Q2722" i="1"/>
  <c r="Q2492" i="1"/>
  <c r="Q3979" i="1"/>
  <c r="Q1453" i="1"/>
  <c r="Q2595" i="1"/>
  <c r="Q2723" i="1"/>
  <c r="Q733" i="1"/>
  <c r="Q3044" i="1"/>
  <c r="Q1884" i="1"/>
  <c r="Q2724" i="1"/>
  <c r="Q3895" i="1"/>
  <c r="Q3877" i="1"/>
  <c r="Q3743" i="1"/>
  <c r="Q2725" i="1"/>
  <c r="Q2493" i="1"/>
  <c r="Q3744" i="1"/>
  <c r="Q2042" i="1"/>
  <c r="Q3569" i="1"/>
  <c r="Q2283" i="1"/>
  <c r="Q3745" i="1"/>
  <c r="Q3045" i="1"/>
  <c r="Q1339" i="1"/>
  <c r="Q3504" i="1"/>
  <c r="Q3393" i="1"/>
  <c r="Q2043" i="1"/>
  <c r="Q3938" i="1"/>
  <c r="Q1768" i="1"/>
  <c r="Q4052" i="1"/>
  <c r="Q3623" i="1"/>
  <c r="Q1017" i="1"/>
  <c r="Q174" i="1"/>
  <c r="Q3394" i="1"/>
  <c r="Q3746" i="1"/>
  <c r="Q3980" i="1"/>
  <c r="Q3241" i="1"/>
  <c r="Q3836" i="1"/>
  <c r="Q3939" i="1"/>
  <c r="Q322" i="1"/>
  <c r="Q2608" i="1"/>
  <c r="Q4014" i="1"/>
  <c r="Q3747" i="1"/>
  <c r="Q3242" i="1"/>
  <c r="Q2726" i="1"/>
  <c r="Q536" i="1"/>
  <c r="Q1659" i="1"/>
  <c r="Q794" i="1"/>
  <c r="Q389" i="1"/>
  <c r="Q1454" i="1"/>
  <c r="Q2284" i="1"/>
  <c r="Q1769" i="1"/>
  <c r="Q795" i="1"/>
  <c r="Q1455" i="1"/>
  <c r="Q1248" i="1"/>
  <c r="Q2494" i="1"/>
  <c r="Q3146" i="1"/>
  <c r="Q2285" i="1"/>
  <c r="Q796" i="1"/>
  <c r="Q1660" i="1"/>
  <c r="Q1249" i="1"/>
  <c r="Q323" i="1"/>
  <c r="Q1456" i="1"/>
  <c r="Q2286" i="1"/>
  <c r="Q1457" i="1"/>
  <c r="Q324" i="1"/>
  <c r="Q1018" i="1"/>
  <c r="Q537" i="1"/>
  <c r="Q2452" i="1"/>
  <c r="Q418" i="1"/>
  <c r="Q1019" i="1"/>
  <c r="Q1162" i="1"/>
  <c r="Q1020" i="1"/>
  <c r="Q3109" i="1"/>
  <c r="Q1770" i="1"/>
  <c r="Q1021" i="1"/>
  <c r="Q1022" i="1"/>
  <c r="Q106" i="1"/>
  <c r="Q2377" i="1"/>
  <c r="Q2044" i="1"/>
  <c r="Q797" i="1"/>
  <c r="Q3662" i="1"/>
  <c r="Q690" i="1"/>
  <c r="Q538" i="1"/>
  <c r="Q1023" i="1"/>
  <c r="Q2495" i="1"/>
  <c r="Q3748" i="1"/>
  <c r="Q3867" i="1"/>
  <c r="Q216" i="1"/>
  <c r="Q660" i="1"/>
  <c r="Q3806" i="1"/>
  <c r="Q3243" i="1"/>
  <c r="Q3455" i="1"/>
  <c r="Q3046" i="1"/>
  <c r="Q1024" i="1"/>
  <c r="Q3640" i="1"/>
  <c r="Q217" i="1"/>
  <c r="Q3940" i="1"/>
  <c r="Q539" i="1"/>
  <c r="Q2287" i="1"/>
  <c r="Q2045" i="1"/>
  <c r="Q3868" i="1"/>
  <c r="Q3749" i="1"/>
  <c r="Q540" i="1"/>
  <c r="Q3505" i="1"/>
  <c r="Q4080" i="1"/>
  <c r="Q3047" i="1"/>
  <c r="Q2837" i="1"/>
  <c r="Q1025" i="1"/>
  <c r="Q3588" i="1"/>
  <c r="Q3048" i="1"/>
  <c r="Q2046" i="1"/>
  <c r="Q4066" i="1"/>
  <c r="Q29" i="1"/>
  <c r="Q1026" i="1"/>
  <c r="Q3750" i="1"/>
  <c r="Q3653" i="1"/>
  <c r="Q3506" i="1"/>
  <c r="Q4062" i="1"/>
  <c r="Q76" i="1"/>
  <c r="Q2047" i="1"/>
  <c r="Q3790" i="1"/>
  <c r="Q3853" i="1"/>
  <c r="Q4058" i="1"/>
  <c r="Q1701" i="1"/>
  <c r="Q2727" i="1"/>
  <c r="Q157" i="1"/>
  <c r="Q1858" i="1"/>
  <c r="Q1250" i="1"/>
  <c r="Q2209" i="1"/>
  <c r="Q1251" i="1"/>
  <c r="Q1027" i="1"/>
  <c r="Q42" i="1"/>
  <c r="Q3147" i="1"/>
  <c r="Q50" i="1"/>
  <c r="Q140" i="1"/>
  <c r="Q1771" i="1"/>
  <c r="Q541" i="1"/>
  <c r="Q1831" i="1"/>
  <c r="Q1772" i="1"/>
  <c r="Q360" i="1"/>
  <c r="Q2048" i="1"/>
  <c r="Q1252" i="1"/>
  <c r="Q3395" i="1"/>
  <c r="Q542" i="1"/>
  <c r="Q2049" i="1"/>
  <c r="Q1028" i="1"/>
  <c r="Q1458" i="1"/>
  <c r="Q913" i="1"/>
  <c r="Q2728" i="1"/>
  <c r="Q2050" i="1"/>
  <c r="Q3244" i="1"/>
  <c r="Q3245" i="1"/>
  <c r="Q2193" i="1"/>
  <c r="Q691" i="1"/>
  <c r="Q3170" i="1"/>
  <c r="Q390" i="1"/>
  <c r="Q2894" i="1"/>
  <c r="Q3049" i="1"/>
  <c r="Q2729" i="1"/>
  <c r="Q1878" i="1"/>
  <c r="Q2962" i="1"/>
  <c r="Q3507" i="1"/>
  <c r="Q3624" i="1"/>
  <c r="Q2583" i="1"/>
  <c r="Q1029" i="1"/>
  <c r="Q39" i="1"/>
  <c r="Q1773" i="1"/>
  <c r="Q1030" i="1"/>
  <c r="Q798" i="1"/>
  <c r="Q391" i="1"/>
  <c r="Q661" i="1"/>
  <c r="Q1031" i="1"/>
  <c r="Q543" i="1"/>
  <c r="Q218" i="1"/>
  <c r="Q1774" i="1"/>
  <c r="Q1253" i="1"/>
  <c r="Q2288" i="1"/>
  <c r="Q6" i="1"/>
  <c r="Q325" i="1"/>
  <c r="Q303" i="1"/>
  <c r="Q107" i="1"/>
  <c r="Q165" i="1"/>
  <c r="Q1032" i="1"/>
  <c r="Q544" i="1"/>
  <c r="Q1661" i="1"/>
  <c r="Q2429" i="1"/>
  <c r="Q219" i="1"/>
  <c r="Q3172" i="1"/>
  <c r="Q2730" i="1"/>
  <c r="Q3291" i="1"/>
  <c r="Q3148" i="1"/>
  <c r="Q2943" i="1"/>
  <c r="Q545" i="1"/>
  <c r="Q2538" i="1"/>
  <c r="Q2550" i="1"/>
  <c r="Q1254" i="1"/>
  <c r="Q2051" i="1"/>
  <c r="Q1255" i="1"/>
  <c r="Q30" i="1"/>
  <c r="Q2944" i="1"/>
  <c r="Q1363" i="1"/>
  <c r="Q3149" i="1"/>
  <c r="Q1775" i="1"/>
  <c r="Q3396" i="1"/>
  <c r="Q2052" i="1"/>
  <c r="Q546" i="1"/>
  <c r="Q2731" i="1"/>
  <c r="Q2" i="1"/>
  <c r="Q2053" i="1"/>
  <c r="Q1776" i="1"/>
  <c r="Q1256" i="1"/>
  <c r="Q3162" i="1"/>
  <c r="Q2378" i="1"/>
  <c r="Q1662" i="1"/>
  <c r="Q3397" i="1"/>
  <c r="Q2551" i="1"/>
  <c r="Q2584" i="1"/>
  <c r="Q2496" i="1"/>
  <c r="Q220" i="1"/>
  <c r="Q1719" i="1"/>
  <c r="Q173" i="1"/>
  <c r="Q1257" i="1"/>
  <c r="Q1163" i="1"/>
  <c r="Q547" i="1"/>
  <c r="Q1258" i="1"/>
  <c r="Q548" i="1"/>
  <c r="Q1600" i="1"/>
  <c r="Q2430" i="1"/>
  <c r="Q2289" i="1"/>
  <c r="Q57" i="1"/>
  <c r="Q799" i="1"/>
  <c r="Q3246" i="1"/>
  <c r="Q3456" i="1"/>
  <c r="Q1259" i="1"/>
  <c r="Q3398" i="1"/>
  <c r="Q3247" i="1"/>
  <c r="Q549" i="1"/>
  <c r="Q1260" i="1"/>
  <c r="Q1261" i="1"/>
  <c r="Q349" i="1"/>
  <c r="Q1875" i="1"/>
  <c r="Q2552" i="1"/>
  <c r="Q1033" i="1"/>
  <c r="Q550" i="1"/>
  <c r="Q2604" i="1"/>
  <c r="Q108" i="1"/>
  <c r="Q392" i="1"/>
  <c r="Q1459" i="1"/>
  <c r="Q2290" i="1"/>
  <c r="Q1460" i="1"/>
  <c r="Q800" i="1"/>
  <c r="Q1859" i="1"/>
  <c r="Q551" i="1"/>
  <c r="Q801" i="1"/>
  <c r="Q802" i="1"/>
  <c r="Q1262" i="1"/>
  <c r="Q1034" i="1"/>
  <c r="Q440" i="1"/>
  <c r="Q2054" i="1"/>
  <c r="Q692" i="1"/>
  <c r="Q2379" i="1"/>
  <c r="Q552" i="1"/>
  <c r="Q3508" i="1"/>
  <c r="Q109" i="1"/>
  <c r="Q419" i="1"/>
  <c r="Q2055" i="1"/>
  <c r="Q1174" i="1"/>
  <c r="Q2326" i="1"/>
  <c r="Q2291" i="1"/>
  <c r="Q3150" i="1"/>
  <c r="Q1663" i="1"/>
  <c r="Q929" i="1"/>
  <c r="Q3751" i="1"/>
  <c r="Q2292" i="1"/>
  <c r="Q3163" i="1"/>
  <c r="Q2585" i="1"/>
  <c r="Q1461" i="1"/>
  <c r="Q2056" i="1"/>
  <c r="Q693" i="1"/>
  <c r="Q1263" i="1"/>
  <c r="Q3050" i="1"/>
  <c r="Q158" i="1"/>
  <c r="Q2057" i="1"/>
  <c r="Q1462" i="1"/>
  <c r="Q2058" i="1"/>
  <c r="Q2841" i="1"/>
  <c r="Q1347" i="1"/>
  <c r="Q77" i="1"/>
  <c r="Q2431" i="1"/>
  <c r="Q553" i="1"/>
  <c r="Q3051" i="1"/>
  <c r="Q3570" i="1"/>
  <c r="Q2732" i="1"/>
  <c r="Q3399" i="1"/>
  <c r="Q3571" i="1"/>
  <c r="Q2497" i="1"/>
  <c r="Q3400" i="1"/>
  <c r="Q326" i="1"/>
  <c r="Q1777" i="1"/>
  <c r="Q3401" i="1"/>
  <c r="Q3248" i="1"/>
  <c r="Q2895" i="1"/>
  <c r="Q3052" i="1"/>
  <c r="Q3402" i="1"/>
  <c r="Q3625" i="1"/>
  <c r="Q2059" i="1"/>
  <c r="Q2210" i="1"/>
  <c r="Q2733" i="1"/>
  <c r="Q554" i="1"/>
  <c r="Q1463" i="1"/>
  <c r="Q3807" i="1"/>
  <c r="Q555" i="1"/>
  <c r="Q3833" i="1"/>
  <c r="Q4071" i="1"/>
  <c r="Q3752" i="1"/>
  <c r="Q3165" i="1"/>
  <c r="Q1035" i="1"/>
  <c r="Q556" i="1"/>
  <c r="Q3572" i="1"/>
  <c r="Q2498" i="1"/>
  <c r="Q2734" i="1"/>
  <c r="Q3448" i="1"/>
  <c r="Q803" i="1"/>
  <c r="Q2432" i="1"/>
  <c r="Q2060" i="1"/>
  <c r="Q58" i="1"/>
  <c r="Q166" i="1"/>
  <c r="Q4013" i="1"/>
  <c r="Q41" i="1"/>
  <c r="Q557" i="1"/>
  <c r="Q3403" i="1"/>
  <c r="Q3753" i="1"/>
  <c r="Q3626" i="1"/>
  <c r="Q3404" i="1"/>
  <c r="Q3405" i="1"/>
  <c r="Q1036" i="1"/>
  <c r="Q2211" i="1"/>
  <c r="Q4088" i="1"/>
  <c r="Q3301" i="1"/>
  <c r="Q2735" i="1"/>
  <c r="Q1464" i="1"/>
  <c r="Q1264" i="1"/>
  <c r="Q3968" i="1"/>
  <c r="Q3509" i="1"/>
  <c r="Q3053" i="1"/>
  <c r="Q3879" i="1"/>
  <c r="Q1465" i="1"/>
  <c r="Q2736" i="1"/>
  <c r="Q558" i="1"/>
  <c r="Q3820" i="1"/>
  <c r="Q3510" i="1"/>
  <c r="Q4000" i="1"/>
  <c r="Q3591" i="1"/>
  <c r="Q3110" i="1"/>
  <c r="Q4085" i="1"/>
  <c r="Q3249" i="1"/>
  <c r="Q1832" i="1"/>
  <c r="Q3941" i="1"/>
  <c r="Q2061" i="1"/>
  <c r="Q3543" i="1"/>
  <c r="Q2062" i="1"/>
  <c r="Q3975" i="1"/>
  <c r="Q1778" i="1"/>
  <c r="Q2945" i="1"/>
  <c r="Q3754" i="1"/>
  <c r="Q3457" i="1"/>
  <c r="Q2896" i="1"/>
  <c r="Q694" i="1"/>
  <c r="Q3054" i="1"/>
  <c r="Q2063" i="1"/>
  <c r="Q1590" i="1"/>
  <c r="Q3302" i="1"/>
  <c r="Q3055" i="1"/>
  <c r="Q3406" i="1"/>
  <c r="Q3056" i="1"/>
  <c r="Q3407" i="1"/>
  <c r="Q2499" i="1"/>
  <c r="Q1466" i="1"/>
  <c r="Q3057" i="1"/>
  <c r="Q3808" i="1"/>
  <c r="Q3250" i="1"/>
  <c r="Q559" i="1"/>
  <c r="Q3408" i="1"/>
  <c r="Q1467" i="1"/>
  <c r="Q3118" i="1"/>
  <c r="Q2293" i="1"/>
  <c r="Q221" i="1"/>
  <c r="Q3809" i="1"/>
  <c r="Q3409" i="1"/>
  <c r="Q1664" i="1"/>
  <c r="Q3251" i="1"/>
  <c r="Q3755" i="1"/>
  <c r="Q3573" i="1"/>
  <c r="Q3989" i="1"/>
  <c r="Q1468" i="1"/>
  <c r="Q3942" i="1"/>
  <c r="Q2963" i="1"/>
  <c r="Q2737" i="1"/>
  <c r="Q3252" i="1"/>
  <c r="Q4050" i="1"/>
  <c r="Q3973" i="1"/>
  <c r="Q2500" i="1"/>
  <c r="Q3058" i="1"/>
  <c r="Q2738" i="1"/>
  <c r="Q2064" i="1"/>
  <c r="Q2433" i="1"/>
  <c r="Q3320" i="1"/>
  <c r="Q3253" i="1"/>
  <c r="Q1469" i="1"/>
  <c r="Q2065" i="1"/>
  <c r="Q2066" i="1"/>
  <c r="Q1265" i="1"/>
  <c r="Q159" i="1"/>
  <c r="Q2739" i="1"/>
  <c r="Q3059" i="1"/>
  <c r="Q2740" i="1"/>
  <c r="Q327" i="1"/>
  <c r="Q1470" i="1"/>
  <c r="Q3574" i="1"/>
  <c r="Q110" i="1"/>
  <c r="Q804" i="1"/>
  <c r="Q3313" i="1"/>
  <c r="Q2067" i="1"/>
  <c r="Q3511" i="1"/>
  <c r="Q2553" i="1"/>
  <c r="Q2434" i="1"/>
  <c r="Q1471" i="1"/>
  <c r="Q1037" i="1"/>
  <c r="Q1038" i="1"/>
  <c r="Q361" i="1"/>
  <c r="Q1266" i="1"/>
  <c r="Q560" i="1"/>
  <c r="Q1039" i="1"/>
  <c r="Q695" i="1"/>
  <c r="Q561" i="1"/>
  <c r="Q222" i="1"/>
  <c r="Q2435" i="1"/>
  <c r="Q1040" i="1"/>
  <c r="Q2068" i="1"/>
  <c r="Q1267" i="1"/>
  <c r="Q1584" i="1"/>
  <c r="Q393" i="1"/>
  <c r="Q2501" i="1"/>
  <c r="Q111" i="1"/>
  <c r="Q1041" i="1"/>
  <c r="Q1779" i="1"/>
  <c r="Q562" i="1"/>
  <c r="Q662" i="1"/>
  <c r="Q1665" i="1"/>
  <c r="Q1042" i="1"/>
  <c r="Q112" i="1"/>
  <c r="Q805" i="1"/>
  <c r="Q1472" i="1"/>
  <c r="Q1666" i="1"/>
  <c r="Q223" i="1"/>
  <c r="Q224" i="1"/>
  <c r="Q328" i="1"/>
  <c r="Q3254" i="1"/>
  <c r="Q806" i="1"/>
  <c r="Q807" i="1"/>
  <c r="Q2294" i="1"/>
  <c r="Q1780" i="1"/>
  <c r="Q563" i="1"/>
  <c r="Q1781" i="1"/>
  <c r="Q329" i="1"/>
  <c r="Q2846" i="1"/>
  <c r="Q3969" i="1"/>
  <c r="Q2741" i="1"/>
  <c r="Q3575" i="1"/>
  <c r="Q2380" i="1"/>
  <c r="Q2069" i="1"/>
  <c r="Q3642" i="1"/>
  <c r="Q3255" i="1"/>
  <c r="Q3893" i="1"/>
  <c r="Q3756" i="1"/>
  <c r="Q3943" i="1"/>
  <c r="Q669" i="1"/>
  <c r="Q4018" i="1"/>
  <c r="Q2897" i="1"/>
  <c r="Q2070" i="1"/>
  <c r="Q3303" i="1"/>
  <c r="Q3151" i="1"/>
  <c r="Q2071" i="1"/>
  <c r="Q4001" i="1"/>
  <c r="Q3944" i="1"/>
  <c r="Q2927" i="1"/>
  <c r="Q2072" i="1"/>
  <c r="Q451" i="1"/>
  <c r="Q2436" i="1"/>
  <c r="Q2502" i="1"/>
  <c r="Q1782" i="1"/>
  <c r="Q1783" i="1"/>
  <c r="Q1784" i="1"/>
  <c r="Q2295" i="1"/>
  <c r="Q2345" i="1"/>
  <c r="Q1860" i="1"/>
  <c r="Q1785" i="1"/>
  <c r="Q2437" i="1"/>
  <c r="Q1043" i="1"/>
  <c r="Q3256" i="1"/>
  <c r="Q15" i="1"/>
  <c r="Q564" i="1"/>
  <c r="Q3152" i="1"/>
  <c r="Q2742" i="1"/>
  <c r="Q1268" i="1"/>
  <c r="Q1667" i="1"/>
  <c r="Q362" i="1"/>
  <c r="Q78" i="1"/>
  <c r="Q2073" i="1"/>
  <c r="Q1044" i="1"/>
  <c r="Q1668" i="1"/>
  <c r="Q2212" i="1"/>
  <c r="Q2296" i="1"/>
  <c r="Q883" i="1"/>
  <c r="Q2346" i="1"/>
  <c r="Q1702" i="1"/>
  <c r="Q1473" i="1"/>
  <c r="Q808" i="1"/>
  <c r="Q1474" i="1"/>
  <c r="Q1045" i="1"/>
  <c r="Q377" i="1"/>
  <c r="Q452" i="1"/>
  <c r="Q714" i="1"/>
  <c r="Q420" i="1"/>
  <c r="Q1475" i="1"/>
  <c r="Q3945" i="1"/>
  <c r="Q2743" i="1"/>
  <c r="Q3257" i="1"/>
  <c r="Q3627" i="1"/>
  <c r="Q2744" i="1"/>
  <c r="Q3576" i="1"/>
  <c r="Q3654" i="1"/>
  <c r="Q2745" i="1"/>
  <c r="Q2347" i="1"/>
  <c r="Q2381" i="1"/>
  <c r="Q3946" i="1"/>
  <c r="Q3512" i="1"/>
  <c r="Q2503" i="1"/>
  <c r="Q2746" i="1"/>
  <c r="Q3878" i="1"/>
  <c r="Q2747" i="1"/>
  <c r="Q3060" i="1"/>
  <c r="Q2297" i="1"/>
  <c r="Q4035" i="1"/>
  <c r="Q2554" i="1"/>
  <c r="Q2074" i="1"/>
  <c r="Q3887" i="1"/>
  <c r="Q565" i="1"/>
  <c r="Q2748" i="1"/>
  <c r="Q3513" i="1"/>
  <c r="Q1476" i="1"/>
  <c r="Q3757" i="1"/>
  <c r="Q2298" i="1"/>
  <c r="Q3758" i="1"/>
  <c r="Q1477" i="1"/>
  <c r="Q809" i="1"/>
  <c r="Q3514" i="1"/>
  <c r="Q2749" i="1"/>
  <c r="Q3869" i="1"/>
  <c r="Q3061" i="1"/>
  <c r="Q3577" i="1"/>
  <c r="Q810" i="1"/>
  <c r="Q1478" i="1"/>
  <c r="Q2589" i="1"/>
  <c r="Q3759" i="1"/>
  <c r="Q225" i="1"/>
  <c r="Q2898" i="1"/>
  <c r="Q905" i="1"/>
  <c r="Q3258" i="1"/>
  <c r="Q3947" i="1"/>
  <c r="Q2847" i="1"/>
  <c r="Q2504" i="1"/>
  <c r="Q2505" i="1"/>
  <c r="Q3578" i="1"/>
  <c r="Q3310" i="1"/>
  <c r="Q2848" i="1"/>
  <c r="Q2750" i="1"/>
  <c r="Q2438" i="1"/>
  <c r="Q2838" i="1"/>
  <c r="Q1147" i="1"/>
  <c r="Q3410" i="1"/>
  <c r="Q226" i="1"/>
  <c r="Q3062" i="1"/>
  <c r="Q566" i="1"/>
  <c r="Q3821" i="1"/>
  <c r="Q3063" i="1"/>
  <c r="Q811" i="1"/>
  <c r="Q1046" i="1"/>
  <c r="Q2506" i="1"/>
  <c r="Q43" i="1"/>
  <c r="Q1269" i="1"/>
  <c r="Q44" i="1"/>
  <c r="Q436" i="1"/>
  <c r="Q2075" i="1"/>
  <c r="Q1047" i="1"/>
  <c r="Q3259" i="1"/>
  <c r="Q655" i="1"/>
  <c r="Q2076" i="1"/>
  <c r="Q458" i="1"/>
  <c r="Q2857" i="1"/>
  <c r="Q567" i="1"/>
  <c r="Q227" i="1"/>
  <c r="Q133" i="1"/>
  <c r="Q113" i="1"/>
  <c r="Q1479" i="1"/>
  <c r="Q812" i="1"/>
  <c r="Q4081" i="1"/>
  <c r="Q4093" i="1"/>
  <c r="Q3948" i="1"/>
  <c r="Q3260" i="1"/>
  <c r="Q4082" i="1"/>
  <c r="Q1270" i="1"/>
  <c r="Q2899" i="1"/>
  <c r="Q3981" i="1"/>
  <c r="Q3810" i="1"/>
  <c r="Q4053" i="1"/>
  <c r="Q3949" i="1"/>
  <c r="Q3777" i="1"/>
  <c r="Q3950" i="1"/>
  <c r="Q3064" i="1"/>
  <c r="Q4002" i="1"/>
  <c r="Q3515" i="1"/>
  <c r="Q3896" i="1"/>
  <c r="Q3666" i="1"/>
  <c r="Q3261" i="1"/>
  <c r="Q2077" i="1"/>
  <c r="Q3262" i="1"/>
  <c r="Q3263" i="1"/>
  <c r="Q3133" i="1"/>
  <c r="Q1669" i="1"/>
  <c r="Q2751" i="1"/>
  <c r="Q813" i="1"/>
  <c r="Q568" i="1"/>
  <c r="Q421" i="1"/>
  <c r="Q3598" i="1"/>
  <c r="Q3411" i="1"/>
  <c r="Q2752" i="1"/>
  <c r="Q3628" i="1"/>
  <c r="Q3579" i="1"/>
  <c r="Q3412" i="1"/>
  <c r="Q1151" i="1"/>
  <c r="Q3173" i="1"/>
  <c r="Q4111" i="1"/>
  <c r="Q3629" i="1"/>
  <c r="Q3537" i="1"/>
  <c r="Q2507" i="1"/>
  <c r="Q2299" i="1"/>
  <c r="Q3065" i="1"/>
  <c r="Q3834" i="1"/>
  <c r="Q3760" i="1"/>
  <c r="Q3516" i="1"/>
  <c r="Q3066" i="1"/>
  <c r="Q3761" i="1"/>
  <c r="Q3580" i="1"/>
  <c r="Q3870" i="1"/>
  <c r="Q3822" i="1"/>
  <c r="Q1670" i="1"/>
  <c r="Q2078" i="1"/>
  <c r="Q3517" i="1"/>
  <c r="Q3067" i="1"/>
  <c r="Q3811" i="1"/>
  <c r="Q3314" i="1"/>
  <c r="Q2508" i="1"/>
  <c r="Q5" i="1"/>
  <c r="Q2609" i="1"/>
  <c r="Q1613" i="1"/>
  <c r="Q2753" i="1"/>
  <c r="Q3630" i="1"/>
  <c r="Q3171" i="1"/>
  <c r="Q3116" i="1"/>
  <c r="Q3581" i="1"/>
  <c r="Q2509" i="1"/>
  <c r="Q3264" i="1"/>
  <c r="Q3762" i="1"/>
  <c r="Q3812" i="1"/>
  <c r="Q1718" i="1"/>
  <c r="Q2213" i="1"/>
  <c r="Q4003" i="1"/>
  <c r="Q3413" i="1"/>
  <c r="Q2900" i="1"/>
  <c r="Q2754" i="1"/>
  <c r="Q3414" i="1"/>
  <c r="Q3153" i="1"/>
  <c r="Q2300" i="1"/>
  <c r="Q3415" i="1"/>
  <c r="Q394" i="1"/>
  <c r="Q2079" i="1"/>
  <c r="Q2901" i="1"/>
  <c r="Q1183" i="1"/>
  <c r="Q3631" i="1"/>
  <c r="Q3951" i="1"/>
  <c r="Q2755" i="1"/>
  <c r="Q3068" i="1"/>
  <c r="Q2439" i="1"/>
  <c r="Q3449" i="1"/>
  <c r="Q3518" i="1"/>
  <c r="Q2902" i="1"/>
  <c r="Q3763" i="1"/>
  <c r="Q3" i="1"/>
  <c r="Q395" i="1"/>
  <c r="Q2510" i="1"/>
  <c r="Q3519" i="1"/>
  <c r="Q2080" i="1"/>
  <c r="Q663" i="1"/>
  <c r="Q114" i="1"/>
  <c r="Q2511" i="1"/>
  <c r="Q1271" i="1"/>
  <c r="Q2237" i="1"/>
  <c r="Q3111" i="1"/>
  <c r="Q2512" i="1"/>
  <c r="Q1480" i="1"/>
  <c r="Q228" i="1"/>
  <c r="Q2081" i="1"/>
  <c r="Q2756" i="1"/>
  <c r="Q930" i="1"/>
  <c r="Q1594" i="1"/>
  <c r="Q1882" i="1"/>
  <c r="Q1048" i="1"/>
  <c r="Q2757" i="1"/>
  <c r="Q229" i="1"/>
  <c r="Q2758" i="1"/>
  <c r="Q814" i="1"/>
  <c r="Q1049" i="1"/>
  <c r="Q569" i="1"/>
  <c r="Q2082" i="1"/>
  <c r="Q2083" i="1"/>
  <c r="Q1591" i="1"/>
  <c r="Q3601" i="1"/>
  <c r="Q1786" i="1"/>
  <c r="Q1787" i="1"/>
  <c r="Q2084" i="1"/>
  <c r="Q1788" i="1"/>
  <c r="Q2382" i="1"/>
  <c r="Q422" i="1"/>
  <c r="Q3265" i="1"/>
  <c r="Q3175" i="1"/>
  <c r="Q2513" i="1"/>
  <c r="Q298" i="1"/>
  <c r="Q1789" i="1"/>
  <c r="Q2085" i="1"/>
  <c r="Q3292" i="1"/>
  <c r="Q1481" i="1"/>
  <c r="Q2214" i="1"/>
  <c r="Q1272" i="1"/>
  <c r="Q3952" i="1"/>
  <c r="Q715" i="1"/>
  <c r="Q570" i="1"/>
  <c r="Q571" i="1"/>
  <c r="Q2301" i="1"/>
  <c r="Q2086" i="1"/>
  <c r="Q1273" i="1"/>
  <c r="Q572" i="1"/>
  <c r="Q1050" i="1"/>
  <c r="Q1482" i="1"/>
  <c r="Q1483" i="1"/>
  <c r="Q1051" i="1"/>
  <c r="Q1052" i="1"/>
  <c r="Q2759" i="1"/>
  <c r="Q19" i="1"/>
  <c r="Q363" i="1"/>
  <c r="Q423" i="1"/>
  <c r="Q2514" i="1"/>
  <c r="Q2087" i="1"/>
  <c r="Q2088" i="1"/>
  <c r="Q573" i="1"/>
  <c r="Q230" i="1"/>
  <c r="Q1484" i="1"/>
  <c r="Q2760" i="1"/>
  <c r="Q574" i="1"/>
  <c r="Q160" i="1"/>
  <c r="Q1485" i="1"/>
  <c r="Q2089" i="1"/>
  <c r="Q1861" i="1"/>
  <c r="Q1274" i="1"/>
  <c r="Q1275" i="1"/>
  <c r="Q2761" i="1"/>
  <c r="Q2090" i="1"/>
  <c r="Q1364" i="1"/>
  <c r="Q815" i="1"/>
  <c r="Q79" i="1"/>
  <c r="Q1486" i="1"/>
  <c r="Q330" i="1"/>
  <c r="Q2762" i="1"/>
  <c r="Q2091" i="1"/>
  <c r="Q59" i="1"/>
  <c r="Q575" i="1"/>
  <c r="Q2302" i="1"/>
  <c r="Q31" i="1"/>
  <c r="Q350" i="1"/>
  <c r="Q1487" i="1"/>
  <c r="Q1053" i="1"/>
  <c r="Q1054" i="1"/>
  <c r="Q2596" i="1"/>
  <c r="Q1276" i="1"/>
  <c r="Q1488" i="1"/>
  <c r="Q1489" i="1"/>
  <c r="Q1277" i="1"/>
  <c r="Q1348" i="1"/>
  <c r="Q424" i="1"/>
  <c r="Q576" i="1"/>
  <c r="Q171" i="1"/>
  <c r="Q441" i="1"/>
  <c r="Q1055" i="1"/>
  <c r="Q1671" i="1"/>
  <c r="Q1278" i="1"/>
  <c r="Q577" i="1"/>
  <c r="Q816" i="1"/>
  <c r="Q696" i="1"/>
  <c r="Q304" i="1"/>
  <c r="Q2440" i="1"/>
  <c r="Q2515" i="1"/>
  <c r="Q1056" i="1"/>
  <c r="Q3582" i="1"/>
  <c r="Q231" i="1"/>
  <c r="Q2516" i="1"/>
  <c r="Q1862" i="1"/>
  <c r="Q2092" i="1"/>
  <c r="Q2597" i="1"/>
  <c r="Q578" i="1"/>
  <c r="Q331" i="1"/>
  <c r="Q1490" i="1"/>
  <c r="Q3597" i="1"/>
  <c r="Q579" i="1"/>
  <c r="Q1057" i="1"/>
  <c r="Q1790" i="1"/>
  <c r="Q80" i="1"/>
  <c r="Q2931" i="1"/>
  <c r="Q3764" i="1"/>
  <c r="Q1279" i="1"/>
  <c r="Q1373" i="1"/>
  <c r="Q2093" i="1"/>
  <c r="Q1280" i="1"/>
  <c r="Q3069" i="1"/>
  <c r="Q3266" i="1"/>
  <c r="Q2094" i="1"/>
  <c r="Q2763" i="1"/>
  <c r="Q1491" i="1"/>
  <c r="Q1281" i="1"/>
  <c r="Q2095" i="1"/>
  <c r="Q3267" i="1"/>
  <c r="Q4004" i="1"/>
  <c r="Q2303" i="1"/>
  <c r="Q1492" i="1"/>
  <c r="Q2854" i="1"/>
  <c r="Q2903" i="1"/>
  <c r="Q2215" i="1"/>
  <c r="Q396" i="1"/>
  <c r="Q2764" i="1"/>
  <c r="Q3655" i="1"/>
  <c r="Q161" i="1"/>
  <c r="Q60" i="1"/>
  <c r="Q1493" i="1"/>
  <c r="Q3520" i="1"/>
  <c r="Q1494" i="1"/>
  <c r="Q1058" i="1"/>
  <c r="Q2765" i="1"/>
  <c r="Q2216" i="1"/>
  <c r="Q2096" i="1"/>
  <c r="Q3765" i="1"/>
  <c r="Q232" i="1"/>
  <c r="Q1495" i="1"/>
  <c r="Q2904" i="1"/>
  <c r="Q2441" i="1"/>
  <c r="Q2766" i="1"/>
  <c r="Q2217" i="1"/>
  <c r="Q397" i="1"/>
  <c r="Q4005" i="1"/>
  <c r="Q2097" i="1"/>
  <c r="Q817" i="1"/>
  <c r="Q1672" i="1"/>
  <c r="Q2304" i="1"/>
  <c r="Q1282" i="1"/>
  <c r="Q2601" i="1"/>
  <c r="Q4019" i="1"/>
  <c r="Q3521" i="1"/>
  <c r="Q914" i="1"/>
  <c r="Q2965" i="1"/>
  <c r="Q2767" i="1"/>
  <c r="Q3416" i="1"/>
  <c r="Q580" i="1"/>
  <c r="Q922" i="1"/>
  <c r="Q1059" i="1"/>
  <c r="Q2098" i="1"/>
  <c r="Q332" i="1"/>
  <c r="Q1283" i="1"/>
  <c r="Q32" i="1"/>
  <c r="Q233" i="1"/>
  <c r="Q115" i="1"/>
  <c r="Q3417" i="1"/>
  <c r="Q3656" i="1"/>
  <c r="Q1496" i="1"/>
  <c r="Q915" i="1"/>
  <c r="Q581" i="1"/>
  <c r="Q2517" i="1"/>
  <c r="Q2768" i="1"/>
  <c r="Q398" i="1"/>
  <c r="Q1577" i="1"/>
  <c r="Q1284" i="1"/>
  <c r="Q1285" i="1"/>
  <c r="Q1673" i="1"/>
  <c r="Q582" i="1"/>
  <c r="Q818" i="1"/>
  <c r="Q1791" i="1"/>
  <c r="Q2518" i="1"/>
  <c r="Q1286" i="1"/>
  <c r="Q3418" i="1"/>
  <c r="Q4036" i="1"/>
  <c r="Q1497" i="1"/>
  <c r="Q2769" i="1"/>
  <c r="Q3766" i="1"/>
  <c r="Q1060" i="1"/>
  <c r="Q3419" i="1"/>
  <c r="Q4083" i="1"/>
  <c r="Q583" i="1"/>
  <c r="Q4109" i="1"/>
  <c r="Q3767" i="1"/>
  <c r="Q3268" i="1"/>
  <c r="Q4068" i="1"/>
  <c r="Q3070" i="1"/>
  <c r="Q697" i="1"/>
  <c r="Q2454" i="1"/>
  <c r="Q3071" i="1"/>
  <c r="Q3871" i="1"/>
  <c r="Q2770" i="1"/>
  <c r="Q4114" i="1"/>
  <c r="Q2099" i="1"/>
  <c r="Q584" i="1"/>
  <c r="Q2771" i="1"/>
  <c r="Q2100" i="1"/>
  <c r="Q819" i="1"/>
  <c r="Q2772" i="1"/>
  <c r="Q2101" i="1"/>
  <c r="Q1674" i="1"/>
  <c r="Q585" i="1"/>
  <c r="Q2305" i="1"/>
  <c r="Q1585" i="1"/>
  <c r="Q1061" i="1"/>
  <c r="Q2102" i="1"/>
  <c r="Q2103" i="1"/>
  <c r="Q2519" i="1"/>
  <c r="Q23" i="1"/>
  <c r="Q1498" i="1"/>
  <c r="Q399" i="1"/>
  <c r="Q2104" i="1"/>
  <c r="Q1499" i="1"/>
  <c r="Q1792" i="1"/>
  <c r="Q2105" i="1"/>
  <c r="Q3972" i="1"/>
  <c r="Q3420" i="1"/>
  <c r="Q2773" i="1"/>
  <c r="Q1178" i="1"/>
  <c r="Q3421" i="1"/>
  <c r="Q586" i="1"/>
  <c r="Q3269" i="1"/>
  <c r="Q2774" i="1"/>
  <c r="Q2555" i="1"/>
  <c r="Q1500" i="1"/>
  <c r="Q587" i="1"/>
  <c r="Q116" i="1"/>
  <c r="Q3072" i="1"/>
  <c r="Q3583" i="1"/>
  <c r="Q2775" i="1"/>
  <c r="Q3768" i="1"/>
  <c r="Q732" i="1"/>
  <c r="Q234" i="1"/>
  <c r="Q2400" i="1"/>
  <c r="Q2383" i="1"/>
  <c r="Q1501" i="1"/>
  <c r="Q3632" i="1"/>
  <c r="Q2842" i="1"/>
  <c r="Q2520" i="1"/>
  <c r="Q333" i="1"/>
  <c r="Q1502" i="1"/>
  <c r="Q3422" i="1"/>
  <c r="Q820" i="1"/>
  <c r="Q117" i="1"/>
  <c r="Q1793" i="1"/>
  <c r="Q2776" i="1"/>
  <c r="Q3423" i="1"/>
  <c r="Q1614" i="1"/>
  <c r="Q2556" i="1"/>
  <c r="Q3304" i="1"/>
  <c r="Q1833" i="1"/>
  <c r="Q3073" i="1"/>
  <c r="Q2384" i="1"/>
  <c r="Q1863" i="1"/>
  <c r="Q2777" i="1"/>
  <c r="Q364" i="1"/>
  <c r="Q2106" i="1"/>
  <c r="Q1287" i="1"/>
  <c r="Q453" i="1"/>
  <c r="Q3633" i="1"/>
  <c r="Q2107" i="1"/>
  <c r="Q3522" i="1"/>
  <c r="Q906" i="1"/>
  <c r="Q821" i="1"/>
  <c r="Q588" i="1"/>
  <c r="Q1503" i="1"/>
  <c r="Q3953" i="1"/>
  <c r="Q3424" i="1"/>
  <c r="Q3425" i="1"/>
  <c r="Q235" i="1"/>
  <c r="Q589" i="1"/>
  <c r="Q3270" i="1"/>
  <c r="Q1504" i="1"/>
  <c r="Q2540" i="1"/>
  <c r="Q822" i="1"/>
  <c r="Q3074" i="1"/>
  <c r="Q2905" i="1"/>
  <c r="Q1794" i="1"/>
  <c r="Q2455" i="1"/>
  <c r="Q236" i="1"/>
  <c r="Q2108" i="1"/>
  <c r="Q1706" i="1"/>
  <c r="Q334" i="1"/>
  <c r="Q1675" i="1"/>
  <c r="Q3769" i="1"/>
  <c r="Q2778" i="1"/>
  <c r="Q118" i="1"/>
  <c r="Q3271" i="1"/>
  <c r="Q3426" i="1"/>
  <c r="Q3770" i="1"/>
  <c r="Q3154" i="1"/>
  <c r="Q3075" i="1"/>
  <c r="Q4039" i="1"/>
  <c r="Q4094" i="1"/>
  <c r="Q2779" i="1"/>
  <c r="Q1505" i="1"/>
  <c r="Q3854" i="1"/>
  <c r="Q3427" i="1"/>
  <c r="Q4061" i="1"/>
  <c r="Q2521" i="1"/>
  <c r="Q4051" i="1"/>
  <c r="Q590" i="1"/>
  <c r="Q2780" i="1"/>
  <c r="Q2906" i="1"/>
  <c r="Q2907" i="1"/>
  <c r="Q4107" i="1"/>
  <c r="Q3428" i="1"/>
  <c r="Q3076" i="1"/>
  <c r="Q2781" i="1"/>
  <c r="Q3305" i="1"/>
  <c r="Q3813" i="1"/>
  <c r="Q4098" i="1"/>
  <c r="Q4105" i="1"/>
  <c r="Q4095" i="1"/>
  <c r="Q2586" i="1"/>
  <c r="Q3272" i="1"/>
  <c r="Q1826" i="1"/>
  <c r="Q3429" i="1"/>
  <c r="Q3273" i="1"/>
  <c r="Q3274" i="1"/>
  <c r="Q3823" i="1"/>
  <c r="Q3430" i="1"/>
  <c r="Q4040" i="1"/>
  <c r="Q2109" i="1"/>
  <c r="Q3954" i="1"/>
  <c r="Q1795" i="1"/>
  <c r="Q3955" i="1"/>
  <c r="Q2970" i="1"/>
  <c r="Q3275" i="1"/>
  <c r="Q2782" i="1"/>
  <c r="Q3664" i="1"/>
  <c r="Q1062" i="1"/>
  <c r="Q2908" i="1"/>
  <c r="Q1288" i="1"/>
  <c r="Q3112" i="1"/>
  <c r="Q1827" i="1"/>
  <c r="Q1796" i="1"/>
  <c r="Q2234" i="1"/>
  <c r="Q591" i="1"/>
  <c r="Q3634" i="1"/>
  <c r="Q3771" i="1"/>
  <c r="Q3445" i="1"/>
  <c r="Q3431" i="1"/>
  <c r="Q3276" i="1"/>
  <c r="Q2849" i="1"/>
  <c r="Q3962" i="1"/>
  <c r="Q3855" i="1"/>
  <c r="Q2783" i="1"/>
  <c r="Q400" i="1"/>
  <c r="Q592" i="1"/>
  <c r="Q4084" i="1"/>
  <c r="Q2784" i="1"/>
  <c r="Q4097" i="1"/>
  <c r="Q823" i="1"/>
  <c r="Q52" i="1"/>
  <c r="Q3982" i="1"/>
  <c r="Q4087" i="1"/>
  <c r="Q4102" i="1"/>
  <c r="Q3432" i="1"/>
  <c r="Q3956" i="1"/>
  <c r="Q3077" i="1"/>
  <c r="Q716" i="1"/>
  <c r="Q2785" i="1"/>
  <c r="Q1828" i="1"/>
  <c r="Q3523" i="1"/>
  <c r="Q237" i="1"/>
  <c r="Q593" i="1"/>
  <c r="Q408" i="1"/>
  <c r="Q238" i="1"/>
  <c r="Q824" i="1"/>
  <c r="Q61" i="1"/>
  <c r="Q3772" i="1"/>
  <c r="Q2786" i="1"/>
  <c r="Q239" i="1"/>
  <c r="Q1354" i="1"/>
  <c r="Q365" i="1"/>
  <c r="Q2787" i="1"/>
  <c r="Q3433" i="1"/>
  <c r="Q3773" i="1"/>
  <c r="Q3277" i="1"/>
  <c r="Q916" i="1"/>
  <c r="Q717" i="1"/>
  <c r="Q1676" i="1"/>
  <c r="Q1677" i="1"/>
  <c r="Q1164" i="1"/>
  <c r="Q1506" i="1"/>
  <c r="Q2385" i="1"/>
  <c r="Q2110" i="1"/>
  <c r="Q2218" i="1"/>
  <c r="Q1797" i="1"/>
  <c r="Q2111" i="1"/>
  <c r="Q825" i="1"/>
  <c r="Q1864" i="1"/>
  <c r="Q1063" i="1"/>
  <c r="Q1798" i="1"/>
  <c r="Q2946" i="1"/>
  <c r="Q1289" i="1"/>
  <c r="Q401" i="1"/>
  <c r="Q3584" i="1"/>
  <c r="Q1507" i="1"/>
  <c r="Q1290" i="1"/>
  <c r="Q2522" i="1"/>
  <c r="Q1064" i="1"/>
  <c r="Q2386" i="1"/>
  <c r="Q1065" i="1"/>
  <c r="Q2788" i="1"/>
  <c r="Q1508" i="1"/>
  <c r="Q2112" i="1"/>
  <c r="Q926" i="1"/>
  <c r="Q1291" i="1"/>
  <c r="Q826" i="1"/>
  <c r="Q1834" i="1"/>
  <c r="Q698" i="1"/>
  <c r="Q240" i="1"/>
  <c r="Q2387" i="1"/>
  <c r="Q1292" i="1"/>
  <c r="Q1837" i="1"/>
  <c r="Q594" i="1"/>
  <c r="Q1586" i="1"/>
  <c r="Q3078" i="1"/>
  <c r="Q62" i="1"/>
  <c r="Q3788" i="1"/>
  <c r="Q1799" i="1"/>
  <c r="Q1707" i="1"/>
  <c r="Q2789" i="1"/>
  <c r="Q2113" i="1"/>
  <c r="Q2850" i="1"/>
  <c r="Q1678" i="1"/>
  <c r="Q4108" i="1"/>
  <c r="Q2790" i="1"/>
  <c r="Q3524" i="1"/>
  <c r="Q2114" i="1"/>
  <c r="Q3774" i="1"/>
  <c r="Q1066" i="1"/>
  <c r="Q2115" i="1"/>
  <c r="Q595" i="1"/>
  <c r="Q241" i="1"/>
  <c r="Q2523" i="1"/>
  <c r="Q2116" i="1"/>
  <c r="Q2219" i="1"/>
  <c r="Q2117" i="1"/>
  <c r="Q2598" i="1"/>
  <c r="Q1509" i="1"/>
  <c r="Q3315" i="1"/>
  <c r="Q1800" i="1"/>
  <c r="Q2306" i="1"/>
  <c r="Q2909" i="1"/>
  <c r="Q3585" i="1"/>
  <c r="Q1067" i="1"/>
  <c r="Q1865" i="1"/>
  <c r="Q2910" i="1"/>
  <c r="Q3278" i="1"/>
  <c r="Q3079" i="1"/>
  <c r="Q1801" i="1"/>
  <c r="Q1293" i="1"/>
  <c r="Q1578" i="1"/>
  <c r="Q3525" i="1"/>
  <c r="Q1068" i="1"/>
  <c r="Q699" i="1"/>
  <c r="Q700" i="1"/>
  <c r="Q2388" i="1"/>
  <c r="Q3279" i="1"/>
  <c r="Q1342" i="1"/>
  <c r="Q596" i="1"/>
  <c r="Q597" i="1"/>
  <c r="Q2118" i="1"/>
  <c r="Q1802" i="1"/>
  <c r="Q3080" i="1"/>
  <c r="Q3280" i="1"/>
  <c r="Q3586" i="1"/>
  <c r="Q1365" i="1"/>
  <c r="Q2235" i="1"/>
  <c r="Q1510" i="1"/>
  <c r="Q2557" i="1"/>
  <c r="Q2791" i="1"/>
  <c r="Q2524" i="1"/>
  <c r="Q888" i="1"/>
  <c r="Q3293" i="1"/>
  <c r="Q2792" i="1"/>
  <c r="Q1294" i="1"/>
  <c r="Q2911" i="1"/>
  <c r="Q2220" i="1"/>
  <c r="Q3434" i="1"/>
  <c r="Q827" i="1"/>
  <c r="Q1170" i="1"/>
  <c r="Q3281" i="1"/>
  <c r="Q2947" i="1"/>
  <c r="Q119" i="1"/>
  <c r="Q2793" i="1"/>
  <c r="Q1069" i="1"/>
  <c r="Q2389" i="1"/>
  <c r="Q3316" i="1"/>
  <c r="Q2119" i="1"/>
  <c r="Q1601" i="1"/>
  <c r="Q2917" i="1"/>
  <c r="Q1295" i="1"/>
  <c r="Q1296" i="1"/>
  <c r="Q1349" i="1"/>
  <c r="Q2307" i="1"/>
  <c r="Q3081" i="1"/>
  <c r="Q1070" i="1"/>
  <c r="Q2525" i="1"/>
  <c r="Q917" i="1"/>
  <c r="Q828" i="1"/>
  <c r="Q2794" i="1"/>
  <c r="Q1803" i="1"/>
  <c r="Q3101" i="1"/>
  <c r="Q918" i="1"/>
  <c r="Q1866" i="1"/>
  <c r="Q2120" i="1"/>
  <c r="Q1297" i="1"/>
  <c r="Q2232" i="1"/>
  <c r="Q1071" i="1"/>
  <c r="Q2121" i="1"/>
  <c r="Q3535" i="1"/>
  <c r="Q425" i="1"/>
  <c r="Q1511" i="1"/>
  <c r="Q1887" i="1"/>
  <c r="Q3082" i="1"/>
  <c r="Q1298" i="1"/>
  <c r="Q2795" i="1"/>
  <c r="Q242" i="1"/>
  <c r="Q1072" i="1"/>
  <c r="Q243" i="1"/>
  <c r="Q37" i="1"/>
  <c r="Q1867" i="1"/>
  <c r="Q335" i="1"/>
  <c r="Q366" i="1"/>
  <c r="Q829" i="1"/>
  <c r="Q2221" i="1"/>
  <c r="Q2796" i="1"/>
  <c r="Q1512" i="1"/>
  <c r="Q1513" i="1"/>
  <c r="Q1514" i="1"/>
  <c r="Q2542" i="1"/>
  <c r="Q919" i="1"/>
  <c r="Q3083" i="1"/>
  <c r="Q1804" i="1"/>
  <c r="Q830" i="1"/>
  <c r="Q598" i="1"/>
  <c r="Q1679" i="1"/>
  <c r="Q141" i="1"/>
  <c r="Q2348" i="1"/>
  <c r="Q1299" i="1"/>
  <c r="Q1300" i="1"/>
  <c r="Q1073" i="1"/>
  <c r="Q426" i="1"/>
  <c r="Q1805" i="1"/>
  <c r="Q2859" i="1"/>
  <c r="Q653" i="1"/>
  <c r="Q1074" i="1"/>
  <c r="Q244" i="1"/>
  <c r="Q1301" i="1"/>
  <c r="Q245" i="1"/>
  <c r="Q1602" i="1"/>
  <c r="Q599" i="1"/>
  <c r="Q831" i="1"/>
  <c r="Q162" i="1"/>
  <c r="Q2526" i="1"/>
  <c r="Q427" i="1"/>
  <c r="Q920" i="1"/>
  <c r="Q600" i="1"/>
  <c r="Q832" i="1"/>
  <c r="Q2122" i="1"/>
  <c r="Q2308" i="1"/>
  <c r="Q1680" i="1"/>
  <c r="Q1715" i="1"/>
  <c r="Q2123" i="1"/>
  <c r="Q81" i="1"/>
  <c r="Q1302" i="1"/>
  <c r="Q3084" i="1"/>
  <c r="Q2527" i="1"/>
  <c r="Q1515" i="1"/>
  <c r="Q1608" i="1"/>
  <c r="Q2309" i="1"/>
  <c r="Q367" i="1"/>
  <c r="Q1868" i="1"/>
  <c r="Q246" i="1"/>
  <c r="Q833" i="1"/>
  <c r="Q1075" i="1"/>
  <c r="Q2222" i="1"/>
  <c r="Q601" i="1"/>
  <c r="Q1681" i="1"/>
  <c r="Q2124" i="1"/>
  <c r="Q2125" i="1"/>
  <c r="Q247" i="1"/>
  <c r="Q1516" i="1"/>
  <c r="Q907" i="1"/>
  <c r="Q834" i="1"/>
  <c r="Q1076" i="1"/>
  <c r="Q2797" i="1"/>
  <c r="Q1806" i="1"/>
  <c r="Q2587" i="1"/>
  <c r="Q2126" i="1"/>
  <c r="Q248" i="1"/>
  <c r="Q2450" i="1"/>
  <c r="Q1517" i="1"/>
  <c r="Q1303" i="1"/>
  <c r="Q249" i="1"/>
  <c r="Q402" i="1"/>
  <c r="Q602" i="1"/>
  <c r="Q2127" i="1"/>
  <c r="Q835" i="1"/>
  <c r="Q63" i="1"/>
  <c r="Q603" i="1"/>
  <c r="Q1077" i="1"/>
  <c r="Q1682" i="1"/>
  <c r="Q1518" i="1"/>
  <c r="Q2528" i="1"/>
  <c r="Q2529" i="1"/>
  <c r="Q305" i="1"/>
  <c r="Q1078" i="1"/>
  <c r="Q1519" i="1"/>
  <c r="Q1807" i="1"/>
  <c r="Q1683" i="1"/>
  <c r="Q908" i="1"/>
  <c r="Q2310" i="1"/>
  <c r="Q1079" i="1"/>
  <c r="Q1080" i="1"/>
  <c r="Q1520" i="1"/>
  <c r="Q836" i="1"/>
  <c r="Q2798" i="1"/>
  <c r="Q837" i="1"/>
  <c r="Q250" i="1"/>
  <c r="Q251" i="1"/>
  <c r="Q838" i="1"/>
  <c r="Q306" i="1"/>
  <c r="Q252" i="1"/>
  <c r="Q839" i="1"/>
  <c r="Q82" i="1"/>
  <c r="Q1808" i="1"/>
  <c r="Q701" i="1"/>
  <c r="Q2799" i="1"/>
  <c r="Q1376" i="1"/>
  <c r="Q3085" i="1"/>
  <c r="Q1081" i="1"/>
  <c r="Q253" i="1"/>
  <c r="Q142" i="1"/>
  <c r="Q2800" i="1"/>
  <c r="Q1082" i="1"/>
  <c r="Q254" i="1"/>
  <c r="Q255" i="1"/>
  <c r="Q1521" i="1"/>
  <c r="Q3086" i="1"/>
  <c r="Q1522" i="1"/>
  <c r="Q256" i="1"/>
  <c r="Q1523" i="1"/>
  <c r="Q64" i="1"/>
  <c r="Q1809" i="1"/>
  <c r="Q900" i="1"/>
  <c r="Q1810" i="1"/>
  <c r="Q1355" i="1"/>
  <c r="Q368" i="1"/>
  <c r="Q2801" i="1"/>
  <c r="Q1524" i="1"/>
  <c r="Q83" i="1"/>
  <c r="Q2311" i="1"/>
  <c r="Q3526" i="1"/>
  <c r="Q1708" i="1"/>
  <c r="Q840" i="1"/>
  <c r="Q1083" i="1"/>
  <c r="Q45" i="1"/>
  <c r="Q1084" i="1"/>
  <c r="Q1085" i="1"/>
  <c r="Q1086" i="1"/>
  <c r="Q2599" i="1"/>
  <c r="Q2802" i="1"/>
  <c r="Q604" i="1"/>
  <c r="Q2128" i="1"/>
  <c r="Q1525" i="1"/>
  <c r="Q1304" i="1"/>
  <c r="Q702" i="1"/>
  <c r="Q2129" i="1"/>
  <c r="Q1305" i="1"/>
  <c r="Q84" i="1"/>
  <c r="Q605" i="1"/>
  <c r="Q120" i="1"/>
  <c r="Q1087" i="1"/>
  <c r="Q606" i="1"/>
  <c r="Q607" i="1"/>
  <c r="Q1152" i="1"/>
  <c r="Q428" i="1"/>
  <c r="Q257" i="1"/>
  <c r="Q351" i="1"/>
  <c r="Q608" i="1"/>
  <c r="Q121" i="1"/>
  <c r="Q369" i="1"/>
  <c r="Q2803" i="1"/>
  <c r="Q1526" i="1"/>
  <c r="Q1088" i="1"/>
  <c r="Q460" i="1"/>
  <c r="Q258" i="1"/>
  <c r="Q259" i="1"/>
  <c r="Q260" i="1"/>
  <c r="Q85" i="1"/>
  <c r="Q2804" i="1"/>
  <c r="Q2130" i="1"/>
  <c r="Q1089" i="1"/>
  <c r="Q1684" i="1"/>
  <c r="Q1527" i="1"/>
  <c r="Q2805" i="1"/>
  <c r="Q1366" i="1"/>
  <c r="Q86" i="1"/>
  <c r="Q261" i="1"/>
  <c r="Q1090" i="1"/>
  <c r="Q1885" i="1"/>
  <c r="Q1091" i="1"/>
  <c r="Q122" i="1"/>
  <c r="Q123" i="1"/>
  <c r="Q921" i="1"/>
  <c r="Q1092" i="1"/>
  <c r="Q841" i="1"/>
  <c r="Q842" i="1"/>
  <c r="Q2806" i="1"/>
  <c r="Q1528" i="1"/>
  <c r="Q1609" i="1"/>
  <c r="Q1306" i="1"/>
  <c r="Q892" i="1"/>
  <c r="Q1529" i="1"/>
  <c r="Q1093" i="1"/>
  <c r="Q1530" i="1"/>
  <c r="Q2131" i="1"/>
  <c r="Q609" i="1"/>
  <c r="Q262" i="1"/>
  <c r="Q1713" i="1"/>
  <c r="Q843" i="1"/>
  <c r="Q163" i="1"/>
  <c r="Q2132" i="1"/>
  <c r="Q1531" i="1"/>
  <c r="Q882" i="1"/>
  <c r="Q893" i="1"/>
  <c r="Q1094" i="1"/>
  <c r="Q610" i="1"/>
  <c r="Q844" i="1"/>
  <c r="Q1811" i="1"/>
  <c r="Q1307" i="1"/>
  <c r="Q611" i="1"/>
  <c r="Q1308" i="1"/>
  <c r="Q1532" i="1"/>
  <c r="Q2807" i="1"/>
  <c r="Q33" i="1"/>
  <c r="Q1533" i="1"/>
  <c r="Q454" i="1"/>
  <c r="Q845" i="1"/>
  <c r="Q612" i="1"/>
  <c r="Q1367" i="1"/>
  <c r="Q263" i="1"/>
  <c r="Q1534" i="1"/>
  <c r="Q1309" i="1"/>
  <c r="Q1812" i="1"/>
  <c r="Q846" i="1"/>
  <c r="Q1095" i="1"/>
  <c r="Q1096" i="1"/>
  <c r="Q143" i="1"/>
  <c r="Q734" i="1"/>
  <c r="Q1813" i="1"/>
  <c r="Q2808" i="1"/>
  <c r="Q264" i="1"/>
  <c r="Q1603" i="1"/>
  <c r="Q2312" i="1"/>
  <c r="Q894" i="1"/>
  <c r="Q265" i="1"/>
  <c r="Q1356" i="1"/>
  <c r="Q613" i="1"/>
  <c r="Q459" i="1"/>
  <c r="Q266" i="1"/>
  <c r="Q2133" i="1"/>
  <c r="Q1097" i="1"/>
  <c r="Q46" i="1"/>
  <c r="Q354" i="1"/>
  <c r="Q1098" i="1"/>
  <c r="Q336" i="1"/>
  <c r="Q124" i="1"/>
  <c r="Q703" i="1"/>
  <c r="Q2223" i="1"/>
  <c r="Q847" i="1"/>
  <c r="Q1310" i="1"/>
  <c r="Q87" i="1"/>
  <c r="Q664" i="1"/>
  <c r="Q3587" i="1"/>
  <c r="Q1153" i="1"/>
  <c r="Q614" i="1"/>
  <c r="Q1311" i="1"/>
  <c r="Q848" i="1"/>
  <c r="Q407" i="1"/>
  <c r="Q2224" i="1"/>
  <c r="Q2134" i="1"/>
  <c r="Q1179" i="1"/>
  <c r="Q1165" i="1"/>
  <c r="Q3957" i="1"/>
  <c r="Q144" i="1"/>
  <c r="Q615" i="1"/>
  <c r="Q1587" i="1"/>
  <c r="Q1312" i="1"/>
  <c r="Q131" i="1"/>
  <c r="Q267" i="1"/>
  <c r="Q616" i="1"/>
  <c r="Q455" i="1"/>
  <c r="Q1099" i="1"/>
  <c r="Q617" i="1"/>
  <c r="Q618" i="1"/>
  <c r="Q2135" i="1"/>
  <c r="Q1100" i="1"/>
  <c r="Q849" i="1"/>
  <c r="Q268" i="1"/>
  <c r="Q1535" i="1"/>
  <c r="Q2233" i="1"/>
  <c r="Q2809" i="1"/>
  <c r="Q34" i="1"/>
  <c r="Q337" i="1"/>
  <c r="Q850" i="1"/>
  <c r="Q269" i="1"/>
  <c r="Q456" i="1"/>
  <c r="Q851" i="1"/>
  <c r="Q619" i="1"/>
  <c r="Q1536" i="1"/>
  <c r="Q1537" i="1"/>
  <c r="Q1615" i="1"/>
  <c r="Q2442" i="1"/>
  <c r="Q270" i="1"/>
  <c r="Q65" i="1"/>
  <c r="Q1814" i="1"/>
  <c r="Q2136" i="1"/>
  <c r="Q370" i="1"/>
  <c r="Q1101" i="1"/>
  <c r="Q1538" i="1"/>
  <c r="Q889" i="1"/>
  <c r="Q1343" i="1"/>
  <c r="Q665" i="1"/>
  <c r="Q1313" i="1"/>
  <c r="Q620" i="1"/>
  <c r="Q271" i="1"/>
  <c r="Q9" i="1"/>
  <c r="Q1102" i="1"/>
  <c r="Q1815" i="1"/>
  <c r="Q852" i="1"/>
  <c r="Q1539" i="1"/>
  <c r="Q88" i="1"/>
  <c r="Q1540" i="1"/>
  <c r="Q307" i="1"/>
  <c r="Q429" i="1"/>
  <c r="Q928" i="1"/>
  <c r="Q621" i="1"/>
  <c r="Q1314" i="1"/>
  <c r="Q2137" i="1"/>
  <c r="Q718" i="1"/>
  <c r="Q1315" i="1"/>
  <c r="Q1316" i="1"/>
  <c r="Q1317" i="1"/>
  <c r="Q376" i="1"/>
  <c r="Q1103" i="1"/>
  <c r="Q622" i="1"/>
  <c r="Q2839" i="1"/>
  <c r="Q1541" i="1"/>
  <c r="Q623" i="1"/>
  <c r="Q1318" i="1"/>
  <c r="Q1542" i="1"/>
  <c r="Q1543" i="1"/>
  <c r="Q1816" i="1"/>
  <c r="Q1104" i="1"/>
  <c r="Q3958" i="1"/>
  <c r="Q4096" i="1"/>
  <c r="Q1544" i="1"/>
  <c r="Q3127" i="1"/>
  <c r="Q272" i="1"/>
  <c r="Q2138" i="1"/>
  <c r="Q3856" i="1"/>
  <c r="Q1685" i="1"/>
  <c r="Q4006" i="1"/>
  <c r="Q1545" i="1"/>
  <c r="Q1604" i="1"/>
  <c r="Q3435" i="1"/>
  <c r="Q624" i="1"/>
  <c r="Q1546" i="1"/>
  <c r="Q371" i="1"/>
  <c r="Q3436" i="1"/>
  <c r="Q2139" i="1"/>
  <c r="Q625" i="1"/>
  <c r="Q2810" i="1"/>
  <c r="Q273" i="1"/>
  <c r="Q3635" i="1"/>
  <c r="Q403" i="1"/>
  <c r="Q274" i="1"/>
  <c r="Q275" i="1"/>
  <c r="Q125" i="1"/>
  <c r="Q1105" i="1"/>
  <c r="Q853" i="1"/>
  <c r="Q2140" i="1"/>
  <c r="Q2141" i="1"/>
  <c r="Q1106" i="1"/>
  <c r="Q854" i="1"/>
  <c r="Q1547" i="1"/>
  <c r="Q89" i="1"/>
  <c r="Q1548" i="1"/>
  <c r="Q2530" i="1"/>
  <c r="Q70" i="1"/>
  <c r="Q430" i="1"/>
  <c r="Q343" i="1"/>
  <c r="Q704" i="1"/>
  <c r="Q1549" i="1"/>
  <c r="Q626" i="1"/>
  <c r="Q627" i="1"/>
  <c r="Q69" i="1"/>
  <c r="Q1686" i="1"/>
  <c r="Q1550" i="1"/>
  <c r="Q1817" i="1"/>
  <c r="Q1869" i="1"/>
  <c r="Q20" i="1"/>
  <c r="Q431" i="1"/>
  <c r="Q2912" i="1"/>
  <c r="Q1107" i="1"/>
  <c r="Q1108" i="1"/>
  <c r="Q1551" i="1"/>
  <c r="Q628" i="1"/>
  <c r="Q1552" i="1"/>
  <c r="Q1687" i="1"/>
  <c r="Q404" i="1"/>
  <c r="Q2142" i="1"/>
  <c r="Q145" i="1"/>
  <c r="Q2143" i="1"/>
  <c r="Q1553" i="1"/>
  <c r="Q1554" i="1"/>
  <c r="Q855" i="1"/>
  <c r="Q3636" i="1"/>
  <c r="Q629" i="1"/>
  <c r="Q132" i="1"/>
  <c r="Q1688" i="1"/>
  <c r="Q1818" i="1"/>
  <c r="Q1109" i="1"/>
  <c r="Q1110" i="1"/>
  <c r="Q2144" i="1"/>
  <c r="Q1319" i="1"/>
  <c r="Q276" i="1"/>
  <c r="Q856" i="1"/>
  <c r="Q1555" i="1"/>
  <c r="Q654" i="1"/>
  <c r="Q126" i="1"/>
  <c r="Q1370" i="1"/>
  <c r="Q857" i="1"/>
  <c r="Q630" i="1"/>
  <c r="Q372" i="1"/>
  <c r="Q631" i="1"/>
  <c r="Q729" i="1"/>
  <c r="Q277" i="1"/>
  <c r="Q2443" i="1"/>
  <c r="Q1111" i="1"/>
  <c r="Q2811" i="1"/>
  <c r="Q1689" i="1"/>
  <c r="Q432" i="1"/>
  <c r="Q1819" i="1"/>
  <c r="Q278" i="1"/>
  <c r="Q66" i="1"/>
  <c r="Q1605" i="1"/>
  <c r="Q2145" i="1"/>
  <c r="Q858" i="1"/>
  <c r="Q1870" i="1"/>
  <c r="Q1838" i="1"/>
  <c r="Q127" i="1"/>
  <c r="Q442" i="1"/>
  <c r="Q1112" i="1"/>
  <c r="Q3282" i="1"/>
  <c r="Q2146" i="1"/>
  <c r="Q632" i="1"/>
  <c r="Q2225" i="1"/>
  <c r="Q443" i="1"/>
  <c r="Q859" i="1"/>
  <c r="Q860" i="1"/>
  <c r="Q47" i="1"/>
  <c r="Q861" i="1"/>
  <c r="Q373" i="1"/>
  <c r="Q862" i="1"/>
  <c r="Q1820" i="1"/>
  <c r="Q1113" i="1"/>
  <c r="Q3283" i="1"/>
  <c r="Q2147" i="1"/>
  <c r="Q1166" i="1"/>
  <c r="Q705" i="1"/>
  <c r="Q35" i="1"/>
  <c r="Q2558" i="1"/>
  <c r="Q1320" i="1"/>
  <c r="Q2148" i="1"/>
  <c r="Q279" i="1"/>
  <c r="Q2313" i="1"/>
  <c r="Q633" i="1"/>
  <c r="Q280" i="1"/>
  <c r="Q2149" i="1"/>
  <c r="Q1321" i="1"/>
  <c r="Q308" i="1"/>
  <c r="Q1871" i="1"/>
  <c r="Q1690" i="1"/>
  <c r="Q863" i="1"/>
  <c r="Q1821" i="1"/>
  <c r="Q2150" i="1"/>
  <c r="Q281" i="1"/>
  <c r="Q719" i="1"/>
  <c r="Q2151" i="1"/>
  <c r="Q864" i="1"/>
  <c r="Q2390" i="1"/>
  <c r="Q2812" i="1"/>
  <c r="Q1114" i="1"/>
  <c r="Q1822" i="1"/>
  <c r="Q666" i="1"/>
  <c r="Q1115" i="1"/>
  <c r="Q634" i="1"/>
  <c r="Q2152" i="1"/>
  <c r="Q2153" i="1"/>
  <c r="Q1322" i="1"/>
  <c r="Q1116" i="1"/>
  <c r="Q2531" i="1"/>
  <c r="Q1117" i="1"/>
  <c r="Q1180" i="1"/>
  <c r="Q3087" i="1"/>
  <c r="Q1323" i="1"/>
  <c r="Q1872" i="1"/>
  <c r="Q1118" i="1"/>
  <c r="Q706" i="1"/>
  <c r="Q635" i="1"/>
  <c r="Q1119" i="1"/>
  <c r="Q2314" i="1"/>
  <c r="Q146" i="1"/>
  <c r="Q3857" i="1"/>
  <c r="Q1699" i="1"/>
  <c r="Q3088" i="1"/>
  <c r="Q865" i="1"/>
  <c r="Q2928" i="1"/>
  <c r="Q2391" i="1"/>
  <c r="Q2154" i="1"/>
  <c r="Q338" i="1"/>
  <c r="Q3309" i="1"/>
  <c r="Q2315" i="1"/>
  <c r="Q3835" i="1"/>
  <c r="Q2813" i="1"/>
  <c r="Q3306" i="1"/>
  <c r="Q2155" i="1"/>
  <c r="Q1556" i="1"/>
  <c r="Q2913" i="1"/>
  <c r="Q2532" i="1"/>
  <c r="Q4007" i="1"/>
  <c r="Q2444" i="1"/>
  <c r="Q866" i="1"/>
  <c r="Q636" i="1"/>
  <c r="Q1120" i="1"/>
  <c r="Q867" i="1"/>
  <c r="Q90" i="1"/>
  <c r="Q1121" i="1"/>
  <c r="Q1154" i="1"/>
  <c r="Q868" i="1"/>
  <c r="Q637" i="1"/>
  <c r="Q869" i="1"/>
  <c r="Q1122" i="1"/>
  <c r="Q91" i="1"/>
  <c r="Q638" i="1"/>
  <c r="Q128" i="1"/>
  <c r="Q1691" i="1"/>
  <c r="Q2156" i="1"/>
  <c r="Q1324" i="1"/>
  <c r="Q92" i="1"/>
  <c r="Q2157" i="1"/>
  <c r="Q339" i="1"/>
  <c r="Q1557" i="1"/>
  <c r="Q2158" i="1"/>
  <c r="Q282" i="1"/>
  <c r="Q36" i="1"/>
  <c r="Q283" i="1"/>
  <c r="Q707" i="1"/>
  <c r="Q708" i="1"/>
  <c r="Q1558" i="1"/>
  <c r="Q67" i="1"/>
  <c r="Q433" i="1"/>
  <c r="Q1123" i="1"/>
  <c r="Q3959" i="1"/>
  <c r="Q1124" i="1"/>
  <c r="Q4" i="1"/>
  <c r="Q2814" i="1"/>
  <c r="Q2159" i="1"/>
  <c r="Q2160" i="1"/>
  <c r="Q2605" i="1"/>
  <c r="Q3637" i="1"/>
  <c r="Q2392" i="1"/>
  <c r="Q2840" i="1"/>
  <c r="Q2948" i="1"/>
  <c r="Q3527" i="1"/>
  <c r="Q639" i="1"/>
  <c r="Q1325" i="1"/>
  <c r="Q2815" i="1"/>
  <c r="Q3960" i="1"/>
  <c r="Q2851" i="1"/>
  <c r="Q640" i="1"/>
  <c r="Q2161" i="1"/>
  <c r="Q2162" i="1"/>
  <c r="Q284" i="1"/>
  <c r="Q1326" i="1"/>
  <c r="Q2316" i="1"/>
  <c r="Q1125" i="1"/>
  <c r="Q2445" i="1"/>
  <c r="Q2317" i="1"/>
  <c r="Q2163" i="1"/>
  <c r="Q1181" i="1"/>
  <c r="Q1126" i="1"/>
  <c r="Q1127" i="1"/>
  <c r="Q2164" i="1"/>
  <c r="Q2949" i="1"/>
  <c r="Q2816" i="1"/>
  <c r="Q870" i="1"/>
  <c r="Q3089" i="1"/>
  <c r="Q2226" i="1"/>
  <c r="Q344" i="1"/>
  <c r="Q3528" i="1"/>
  <c r="Q1717" i="1"/>
  <c r="Q3437" i="1"/>
  <c r="Q3155" i="1"/>
  <c r="Q3090" i="1"/>
  <c r="Q2446" i="1"/>
  <c r="Q285" i="1"/>
  <c r="Q3529" i="1"/>
  <c r="Q3091" i="1"/>
  <c r="Q2817" i="1"/>
  <c r="Q4063" i="1"/>
  <c r="Q2818" i="1"/>
  <c r="Q1128" i="1"/>
  <c r="Q1129" i="1"/>
  <c r="Q2533" i="1"/>
  <c r="Q3092" i="1"/>
  <c r="Q434" i="1"/>
  <c r="Q641" i="1"/>
  <c r="Q3775" i="1"/>
  <c r="Q3093" i="1"/>
  <c r="Q642" i="1"/>
  <c r="Q890" i="1"/>
  <c r="Q1327" i="1"/>
  <c r="Q1328" i="1"/>
  <c r="Q2819" i="1"/>
  <c r="Q1329" i="1"/>
  <c r="Q1559" i="1"/>
  <c r="Q1560" i="1"/>
  <c r="Q871" i="1"/>
  <c r="Q2820" i="1"/>
  <c r="Q872" i="1"/>
  <c r="Q873" i="1"/>
  <c r="Q643" i="1"/>
  <c r="Q405" i="1"/>
  <c r="Q3814" i="1"/>
  <c r="Q2318" i="1"/>
  <c r="Q2534" i="1"/>
  <c r="Q3094" i="1"/>
  <c r="Q2821" i="1"/>
  <c r="Q1330" i="1"/>
  <c r="Q874" i="1"/>
  <c r="Q1130" i="1"/>
  <c r="Q1692" i="1"/>
  <c r="Q3815" i="1"/>
  <c r="Q2165" i="1"/>
  <c r="Q1331" i="1"/>
  <c r="Q1561" i="1"/>
  <c r="Q406" i="1"/>
  <c r="Q2858" i="1"/>
  <c r="Q3095" i="1"/>
  <c r="Q48" i="1"/>
  <c r="Q2166" i="1"/>
  <c r="Q1332" i="1"/>
  <c r="Q2167" i="1"/>
  <c r="Q3284" i="1"/>
  <c r="Q2822" i="1"/>
  <c r="Q2535" i="1"/>
  <c r="Q2914" i="1"/>
  <c r="Q2393" i="1"/>
  <c r="Q2168" i="1"/>
  <c r="Q1562" i="1"/>
  <c r="Q3285" i="1"/>
  <c r="Q1372" i="1"/>
  <c r="Q1592" i="1"/>
  <c r="Q2169" i="1"/>
  <c r="Q2170" i="1"/>
  <c r="Q2227" i="1"/>
  <c r="Q709" i="1"/>
  <c r="Q2171" i="1"/>
  <c r="Q2172" i="1"/>
  <c r="Q1131" i="1"/>
  <c r="Q2319" i="1"/>
  <c r="Q1563" i="1"/>
  <c r="Q3530" i="1"/>
  <c r="Q2823" i="1"/>
  <c r="Q1823" i="1"/>
  <c r="Q4037" i="1"/>
  <c r="Q3443" i="1"/>
  <c r="Q3134" i="1"/>
  <c r="Q3438" i="1"/>
  <c r="Q909" i="1"/>
  <c r="Q2228" i="1"/>
  <c r="Q3458" i="1"/>
  <c r="Q1132" i="1"/>
  <c r="Q710" i="1"/>
  <c r="Q1564" i="1"/>
  <c r="Q2173" i="1"/>
  <c r="Q738" i="1"/>
  <c r="Q2824" i="1"/>
  <c r="Q1133" i="1"/>
  <c r="Q1134" i="1"/>
  <c r="Q2447" i="1"/>
  <c r="Q901" i="1"/>
  <c r="Q2174" i="1"/>
  <c r="Q1369" i="1"/>
  <c r="Q3096" i="1"/>
  <c r="Q2964" i="1"/>
  <c r="Q644" i="1"/>
  <c r="Q2175" i="1"/>
  <c r="Q645" i="1"/>
  <c r="Q355" i="1"/>
  <c r="Q730" i="1"/>
  <c r="Q3888" i="1"/>
  <c r="Q1135" i="1"/>
  <c r="Q2320" i="1"/>
  <c r="Q1333" i="1"/>
  <c r="Q3531" i="1"/>
  <c r="Q444" i="1"/>
  <c r="Q2852" i="1"/>
  <c r="Q875" i="1"/>
  <c r="Q1136" i="1"/>
  <c r="Q2176" i="1"/>
  <c r="Q164" i="1"/>
  <c r="Q876" i="1"/>
  <c r="Q1565" i="1"/>
  <c r="Q895" i="1"/>
  <c r="Q286" i="1"/>
  <c r="Q2825" i="1"/>
  <c r="Q3776" i="1"/>
  <c r="Q1137" i="1"/>
  <c r="Q68" i="1"/>
  <c r="Q1566" i="1"/>
  <c r="Q1567" i="1"/>
  <c r="Q720" i="1"/>
  <c r="Q2394" i="1"/>
  <c r="Q2536" i="1"/>
  <c r="Q711" i="1"/>
  <c r="Q721" i="1"/>
  <c r="Q1138" i="1"/>
  <c r="Q287" i="1"/>
  <c r="Q1568" i="1"/>
  <c r="Q3532" i="1"/>
  <c r="Q1139" i="1"/>
  <c r="Q646" i="1"/>
  <c r="Q927" i="1"/>
  <c r="Q2399" i="1"/>
  <c r="Q93" i="1"/>
  <c r="Q309" i="1"/>
  <c r="Q1140" i="1"/>
  <c r="Q2588" i="1"/>
  <c r="Q2395" i="1"/>
  <c r="Q288" i="1"/>
  <c r="Q2826" i="1"/>
  <c r="Q877" i="1"/>
  <c r="Q1693" i="1"/>
  <c r="Q340" i="1"/>
  <c r="Q3097" i="1"/>
  <c r="Q3156" i="1"/>
  <c r="Q2396" i="1"/>
  <c r="Q435" i="1"/>
  <c r="Q2177" i="1"/>
  <c r="Q1824" i="1"/>
  <c r="Q1569" i="1"/>
  <c r="Q1141" i="1"/>
  <c r="Q3286" i="1"/>
  <c r="Q1334" i="1"/>
  <c r="Q2178" i="1"/>
  <c r="Q2322" i="1"/>
  <c r="Q3317" i="1"/>
  <c r="Q2950" i="1"/>
  <c r="Q2827" i="1"/>
  <c r="Q2321" i="1"/>
  <c r="Q374" i="1"/>
  <c r="Q1335" i="1"/>
  <c r="Q289" i="1"/>
  <c r="Q2537" i="1"/>
  <c r="Q2179" i="1"/>
  <c r="Q2828" i="1"/>
  <c r="Q129" i="1"/>
  <c r="Q341" i="1"/>
  <c r="Q2180" i="1"/>
  <c r="Q2230" i="1"/>
  <c r="Q2181" i="1"/>
  <c r="Q3126" i="1"/>
  <c r="Q3287" i="1"/>
  <c r="Q878" i="1"/>
  <c r="Q290" i="1"/>
  <c r="Q1570" i="1"/>
  <c r="Q291" i="1"/>
  <c r="Q2564" i="1"/>
  <c r="Q2182" i="1"/>
  <c r="Q879" i="1"/>
  <c r="Q1694" i="1"/>
  <c r="Q1709" i="1"/>
  <c r="Q2829" i="1"/>
  <c r="Q2830" i="1"/>
  <c r="Q297" i="1"/>
  <c r="Q3288" i="1"/>
  <c r="Q2600" i="1"/>
  <c r="Q1142" i="1"/>
  <c r="Q1825" i="1"/>
  <c r="Q3098" i="1"/>
  <c r="Q2183" i="1"/>
  <c r="Q1618" i="1"/>
  <c r="Q722" i="1"/>
  <c r="Q647" i="1"/>
  <c r="Q3289" i="1"/>
  <c r="Q648" i="1"/>
  <c r="Q1695" i="1"/>
  <c r="Q1357" i="1"/>
  <c r="Q1143" i="1"/>
  <c r="Q375" i="1"/>
  <c r="Q3099" i="1"/>
  <c r="Q94" i="1"/>
  <c r="Q1571" i="1"/>
  <c r="Q1572" i="1"/>
  <c r="Q1168" i="1"/>
  <c r="Q49" i="1"/>
  <c r="Q1696" i="1"/>
  <c r="Q1573" i="1"/>
  <c r="Q1697" i="1"/>
  <c r="Q649" i="1"/>
  <c r="Q2602" i="1"/>
  <c r="Q1144" i="1"/>
  <c r="Q2184" i="1"/>
  <c r="Q650" i="1"/>
  <c r="Q891" i="1"/>
  <c r="Q3970" i="1"/>
  <c r="Q1336" i="1"/>
  <c r="Q1145" i="1"/>
  <c r="Q3533" i="1"/>
  <c r="Q1698" i="1"/>
  <c r="Q2831" i="1"/>
  <c r="Q3858" i="1"/>
  <c r="Q1873" i="1"/>
  <c r="Q95" i="1"/>
  <c r="Q342" i="1"/>
  <c r="Q292" i="1"/>
  <c r="Q651" i="1"/>
  <c r="Q1574" i="1"/>
  <c r="Q3544" i="1"/>
  <c r="Q2185" i="1"/>
  <c r="Q1146" i="1"/>
  <c r="Q1575" i="1"/>
  <c r="Q293" i="1"/>
  <c r="Q130" i="1"/>
  <c r="Q1576" i="1"/>
  <c r="Q1337" i="1"/>
  <c r="Q880" i="1"/>
  <c r="R2543" i="1"/>
  <c r="Q2543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</calcChain>
</file>

<file path=xl/sharedStrings.xml><?xml version="1.0" encoding="utf-8"?>
<sst xmlns="http://schemas.openxmlformats.org/spreadsheetml/2006/main" count="24819" uniqueCount="8401">
  <si>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</si>
  <si>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</si>
  <si>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</si>
  <si>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</si>
  <si>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</si>
  <si>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</si>
  <si>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</si>
  <si>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</si>
  <si>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</si>
  <si>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</si>
  <si>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</si>
  <si>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</si>
  <si>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</si>
  <si>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</si>
  <si>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</si>
  <si>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</si>
  <si>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</si>
  <si>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</si>
  <si>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</si>
  <si>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</si>
  <si>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</si>
  <si>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</si>
  <si>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</si>
  <si>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</si>
  <si>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</si>
  <si>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</si>
  <si>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</si>
  <si>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</si>
  <si>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</si>
  <si>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</si>
  <si>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</si>
  <si>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</si>
  <si>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</si>
  <si>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</si>
  <si>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</si>
  <si>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</si>
  <si>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</si>
  <si>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</si>
  <si>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</si>
  <si>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</si>
  <si>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</si>
  <si>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</si>
  <si>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</si>
  <si>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</si>
  <si>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</si>
  <si>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</si>
  <si>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</si>
  <si>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</si>
  <si>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</si>
  <si>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</si>
  <si>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</si>
  <si>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</si>
  <si>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</si>
  <si>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</si>
  <si>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</si>
  <si>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</si>
  <si>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</si>
  <si>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</si>
  <si>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</si>
  <si>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</si>
  <si>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</si>
  <si>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</si>
  <si>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</si>
  <si>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</si>
  <si>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</si>
  <si>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</si>
  <si>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</si>
  <si>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</si>
  <si>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</si>
  <si>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</si>
  <si>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</si>
  <si>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</si>
  <si>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</si>
  <si>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</si>
  <si>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</si>
  <si>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</si>
  <si>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</si>
  <si>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</si>
  <si>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</si>
  <si>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</si>
  <si>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</si>
  <si>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</si>
  <si>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</si>
  <si>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</si>
  <si>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</si>
  <si>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</si>
  <si>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</si>
  <si>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</si>
  <si>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</si>
  <si>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</si>
  <si>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</si>
  <si>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</si>
  <si>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</si>
  <si>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</si>
  <si>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</si>
  <si>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</si>
  <si>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</si>
  <si>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</si>
  <si>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</si>
  <si>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</si>
  <si>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</si>
  <si>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</si>
  <si>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</si>
  <si>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</si>
  <si>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</si>
  <si>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</si>
  <si>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</si>
  <si>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</si>
  <si>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</si>
  <si>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</si>
  <si>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</si>
  <si>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</si>
  <si>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</si>
  <si>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</si>
  <si>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</si>
  <si>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</si>
  <si>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</si>
  <si>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</si>
  <si>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</si>
  <si>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</si>
  <si>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</si>
  <si>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</si>
  <si>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</si>
  <si>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</si>
  <si>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</si>
  <si>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</si>
  <si>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</si>
  <si>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</si>
  <si>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</si>
  <si>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</si>
  <si>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</si>
  <si>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</si>
  <si>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</si>
  <si>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</si>
  <si>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</si>
  <si>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</si>
  <si>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</si>
  <si>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</si>
  <si>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</si>
  <si>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</si>
  <si>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</si>
  <si>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</si>
  <si>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</si>
  <si>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</si>
  <si>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</si>
  <si>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</si>
  <si>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</si>
  <si>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</si>
  <si>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</si>
  <si>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</si>
  <si>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</si>
  <si>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</si>
  <si>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</si>
  <si>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</si>
  <si>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</si>
  <si>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</si>
  <si>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</si>
  <si>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</si>
  <si>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</si>
  <si>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</si>
  <si>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</si>
  <si>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</si>
  <si>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</si>
  <si>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</si>
  <si>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</si>
  <si>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</si>
  <si>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</si>
  <si>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</si>
  <si>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</si>
  <si>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</si>
  <si>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</si>
  <si>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</si>
  <si>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</si>
  <si>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</si>
  <si>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</si>
  <si>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</si>
  <si>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</si>
  <si>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</si>
  <si>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</si>
  <si>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</si>
  <si>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</si>
  <si>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</si>
  <si>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</si>
  <si>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</si>
  <si>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</si>
  <si>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</si>
  <si>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</si>
  <si>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</si>
  <si>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</si>
  <si>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</si>
  <si>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</si>
  <si>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</si>
  <si>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</si>
  <si>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</si>
  <si>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</si>
  <si>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</si>
  <si>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</si>
  <si>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</si>
  <si>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</si>
  <si>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</si>
  <si>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</si>
  <si>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</si>
  <si>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</si>
  <si>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</si>
  <si>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</si>
  <si>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</si>
  <si>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</si>
  <si>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</si>
  <si>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</si>
  <si>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</si>
  <si>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</si>
  <si>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</si>
  <si>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</si>
  <si>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</si>
  <si>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</si>
  <si>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</si>
  <si>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</si>
  <si>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</si>
  <si>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</si>
  <si>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</si>
  <si>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</si>
  <si>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</si>
  <si>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</si>
  <si>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</si>
  <si>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</si>
  <si>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</si>
  <si>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</si>
  <si>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</si>
  <si>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</si>
  <si>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</si>
  <si>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</si>
  <si>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</si>
  <si>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</si>
  <si>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</si>
  <si>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</si>
  <si>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</si>
  <si>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</si>
  <si>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</si>
  <si>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</si>
  <si>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</si>
  <si>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</si>
  <si>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</si>
  <si>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</si>
  <si>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</si>
  <si>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</si>
  <si>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</si>
  <si>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</si>
  <si>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</si>
  <si>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</si>
  <si>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</si>
  <si>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</si>
  <si>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</si>
  <si>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</si>
  <si>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</si>
  <si>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</si>
  <si>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</si>
  <si>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</si>
  <si>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</si>
  <si>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</si>
  <si>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</si>
  <si>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</si>
  <si>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</si>
  <si>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</si>
  <si>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</si>
  <si>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</si>
  <si>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</si>
  <si>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</si>
  <si>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</si>
  <si>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</si>
  <si>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</si>
  <si>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</si>
  <si>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</si>
  <si>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</si>
  <si>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</si>
  <si>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</si>
  <si>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</si>
  <si>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</si>
  <si>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</si>
  <si>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</si>
  <si>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</si>
  <si>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</si>
  <si>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</si>
  <si>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</si>
  <si>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</si>
  <si>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</si>
  <si>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</si>
  <si>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</si>
  <si>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</si>
  <si>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</si>
  <si>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</si>
  <si>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</si>
  <si>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</si>
  <si>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</si>
  <si>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</si>
  <si>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</si>
  <si>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</si>
  <si>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</si>
  <si>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</si>
  <si>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</si>
  <si>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</si>
  <si>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</si>
  <si>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</si>
  <si>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</si>
  <si>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</si>
  <si>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</si>
  <si>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</si>
  <si>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</si>
  <si>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</si>
  <si>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</si>
  <si>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</si>
  <si>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</si>
  <si>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</si>
  <si>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</si>
  <si>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</si>
  <si>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</si>
  <si>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</si>
  <si>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</si>
  <si>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</si>
  <si>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</si>
  <si>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</si>
  <si>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</si>
  <si>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</si>
  <si>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</si>
  <si>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</si>
  <si>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</si>
  <si>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</si>
  <si>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</si>
  <si>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</si>
  <si>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</si>
  <si>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</si>
  <si>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</si>
  <si>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</si>
  <si>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</si>
  <si>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</si>
  <si>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</si>
  <si>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</si>
  <si>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</si>
  <si>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</si>
  <si>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</si>
  <si>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</si>
  <si>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</si>
  <si>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</si>
  <si>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</si>
  <si>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</si>
  <si>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</si>
  <si>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</si>
  <si>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</si>
  <si>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</si>
  <si>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</si>
  <si>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</si>
  <si>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</si>
  <si>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</si>
  <si>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</si>
  <si>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</si>
  <si>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</si>
  <si>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</si>
  <si>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</si>
  <si>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</si>
  <si>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</si>
  <si>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</si>
  <si>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</si>
  <si>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</si>
  <si>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</si>
  <si>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</si>
  <si>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</si>
  <si>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</si>
  <si>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</si>
  <si>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</si>
  <si>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</si>
  <si>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</si>
  <si>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</si>
  <si>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</si>
  <si>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</si>
  <si>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</si>
  <si>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</si>
  <si>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</si>
  <si>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</si>
  <si>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</si>
  <si>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</si>
  <si>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</si>
  <si>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</si>
  <si>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</si>
  <si>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</si>
  <si>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</si>
  <si>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</si>
  <si>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</si>
  <si>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</si>
  <si>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</si>
  <si>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</si>
  <si>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</si>
  <si>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</si>
  <si>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</si>
  <si>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</si>
  <si>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</si>
  <si>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</si>
  <si>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</si>
  <si>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</si>
  <si>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</si>
  <si>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</si>
  <si>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</si>
  <si>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</si>
  <si>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</si>
  <si>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</si>
  <si>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</si>
  <si>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</si>
  <si>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</si>
  <si>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</si>
  <si>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</si>
  <si>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</si>
  <si>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</si>
  <si>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</si>
  <si>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</si>
  <si>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</si>
  <si>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</si>
  <si>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</si>
  <si>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</si>
  <si>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</si>
  <si>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</si>
  <si>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</si>
  <si>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</si>
  <si>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</si>
  <si>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</si>
  <si>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</si>
  <si>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</si>
  <si>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</si>
  <si>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</si>
  <si>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</si>
  <si>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</si>
  <si>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</si>
  <si>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</si>
  <si>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</si>
  <si>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</si>
  <si>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</si>
  <si>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</si>
  <si>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</si>
  <si>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</si>
  <si>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</si>
  <si>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</si>
  <si>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</si>
  <si>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</si>
  <si>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</si>
  <si>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</si>
  <si>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</si>
  <si>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</si>
  <si>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</si>
  <si>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</si>
  <si>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</si>
  <si>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</si>
  <si>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</si>
  <si>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</si>
  <si>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</si>
  <si>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</si>
  <si>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</si>
  <si>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</si>
  <si>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</si>
  <si>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</si>
  <si>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</si>
  <si>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</si>
  <si>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</si>
  <si>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</si>
  <si>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</si>
  <si>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</si>
  <si>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</si>
  <si>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</si>
  <si>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</si>
  <si>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</si>
  <si>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</si>
  <si>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</si>
  <si>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</si>
  <si>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</si>
  <si>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</si>
  <si>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</si>
  <si>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</si>
  <si>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</si>
  <si>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</si>
  <si>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</si>
  <si>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</si>
  <si>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</si>
  <si>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</si>
  <si>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</si>
  <si>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</si>
  <si>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</si>
  <si>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</si>
  <si>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</si>
  <si>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</si>
  <si>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</si>
  <si>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</si>
  <si>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</si>
  <si>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</si>
  <si>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</si>
  <si>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</si>
  <si>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</si>
  <si>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</si>
  <si>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</si>
  <si>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</si>
  <si>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</si>
  <si>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</si>
  <si>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</si>
  <si>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</si>
  <si>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</si>
  <si>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</si>
  <si>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</si>
  <si>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</si>
  <si>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</si>
  <si>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</si>
  <si>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</si>
  <si>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</si>
  <si>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</si>
  <si>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</si>
  <si>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</si>
  <si>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</si>
  <si>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</si>
  <si>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</si>
  <si>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</si>
  <si>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</si>
  <si>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</si>
  <si>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</si>
  <si>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</si>
  <si>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</si>
  <si>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</si>
  <si>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</si>
  <si>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</si>
  <si>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</si>
  <si>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</si>
  <si>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</si>
  <si>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</si>
  <si>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</si>
  <si>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</si>
  <si>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</si>
  <si>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</si>
  <si>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</si>
  <si>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</si>
  <si>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</si>
  <si>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</si>
  <si>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</si>
  <si>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</si>
  <si>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</si>
  <si>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</si>
  <si>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</si>
  <si>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</si>
  <si>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</si>
  <si>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</si>
  <si>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</si>
  <si>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</si>
  <si>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</si>
  <si>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</si>
  <si>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</si>
  <si>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</si>
  <si>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</si>
  <si>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</si>
  <si>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</si>
  <si>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</si>
  <si>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</si>
  <si>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</si>
  <si>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</si>
  <si>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</si>
  <si>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</si>
  <si>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</si>
  <si>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</si>
  <si>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</si>
  <si>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</si>
  <si>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</si>
  <si>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</si>
  <si>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</si>
  <si>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</si>
  <si>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</si>
  <si>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</si>
  <si>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</si>
  <si>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</si>
  <si>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</si>
  <si>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</si>
  <si>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</si>
  <si>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</si>
  <si>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</si>
  <si>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</si>
  <si>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</si>
  <si>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</si>
  <si>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</si>
  <si>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</si>
  <si>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</si>
  <si>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</si>
  <si>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</si>
  <si>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</si>
  <si>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</si>
  <si>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</si>
  <si>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</si>
  <si>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</si>
  <si>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</si>
  <si>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</si>
  <si>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</si>
  <si>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</si>
  <si>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</si>
  <si>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</si>
  <si>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</si>
  <si>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</si>
  <si>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</si>
  <si>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</si>
  <si>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</si>
  <si>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</si>
  <si>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</si>
  <si>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</si>
  <si>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</si>
  <si>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</si>
  <si>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</si>
  <si>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</si>
  <si>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</si>
  <si>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</si>
  <si>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</si>
  <si>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</si>
  <si>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</si>
  <si>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</si>
  <si>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</si>
  <si>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</si>
  <si>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</si>
  <si>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</si>
  <si>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</si>
  <si>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</si>
  <si>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</si>
  <si>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</si>
  <si>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</si>
  <si>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</si>
  <si>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</si>
  <si>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</si>
  <si>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</si>
  <si>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</si>
  <si>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</si>
  <si>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</si>
  <si>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</si>
  <si>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</si>
  <si>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</si>
  <si>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</si>
  <si>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</si>
  <si>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</si>
  <si>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</si>
  <si>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</si>
  <si>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</si>
  <si>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</si>
  <si>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</si>
  <si>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</si>
  <si>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</si>
  <si>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</si>
  <si>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</si>
  <si>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</si>
  <si>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</si>
  <si>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</si>
  <si>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</si>
  <si>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</si>
  <si>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</si>
  <si>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</si>
  <si>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</si>
  <si>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</si>
  <si>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</si>
  <si>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</si>
  <si>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</si>
  <si>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</si>
  <si>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</si>
  <si>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</si>
  <si>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</si>
  <si>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</si>
  <si>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</si>
  <si>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</si>
  <si>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</si>
  <si>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</si>
  <si>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</si>
  <si>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</si>
  <si>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</si>
  <si>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</si>
  <si>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</si>
  <si>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</si>
  <si>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</si>
  <si>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</si>
  <si>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</si>
  <si>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</si>
  <si>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</si>
  <si>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</si>
  <si>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</si>
  <si>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</si>
  <si>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</si>
  <si>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</si>
  <si>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</si>
  <si>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</si>
  <si>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</si>
  <si>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</si>
  <si>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</si>
  <si>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</si>
  <si>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</si>
  <si>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</si>
  <si>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</si>
  <si>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</si>
  <si>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</si>
  <si>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</si>
  <si>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</si>
  <si>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</si>
  <si>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</si>
  <si>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</si>
  <si>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</si>
  <si>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</si>
  <si>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</si>
  <si>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</si>
  <si>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</si>
  <si>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</si>
  <si>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</si>
  <si>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</si>
  <si>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</si>
  <si>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</si>
  <si>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</si>
  <si>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</si>
  <si>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</si>
  <si>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</si>
  <si>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</si>
  <si>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</si>
  <si>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</si>
  <si>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</si>
  <si>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</si>
  <si>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</si>
  <si>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</si>
  <si>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</si>
  <si>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</si>
  <si>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</si>
  <si>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</si>
  <si>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</si>
  <si>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</si>
  <si>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</si>
  <si>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</si>
  <si>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</si>
  <si>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</si>
  <si>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</si>
  <si>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</si>
  <si>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</si>
  <si>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</si>
  <si>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</si>
  <si>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</si>
  <si>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</si>
  <si>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</si>
  <si>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</si>
  <si>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</si>
  <si>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</si>
  <si>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</si>
  <si>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</si>
  <si>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</si>
  <si>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</si>
  <si>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</si>
  <si>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</si>
  <si>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</si>
  <si>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</si>
  <si>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</si>
  <si>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</si>
  <si>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</si>
  <si>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</si>
  <si>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</si>
  <si>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</si>
  <si>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</si>
  <si>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</si>
  <si>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</si>
  <si>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</si>
  <si>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</si>
  <si>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</si>
  <si>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</si>
  <si>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</si>
  <si>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</si>
  <si>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</si>
  <si>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</si>
  <si>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</si>
  <si>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</si>
  <si>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</si>
  <si>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</si>
  <si>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</si>
  <si>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</si>
  <si>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</si>
  <si>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</si>
  <si>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</si>
  <si>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</si>
  <si>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</si>
  <si>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</si>
  <si>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</si>
  <si>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</si>
  <si>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</si>
  <si>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</si>
  <si>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</si>
  <si>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</si>
  <si>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</si>
  <si>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</si>
  <si>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</si>
  <si>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</si>
  <si>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</si>
  <si>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</si>
  <si>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</si>
  <si>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</si>
  <si>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</si>
  <si>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</si>
  <si>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</si>
  <si>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</si>
  <si>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</si>
  <si>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</si>
  <si>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</si>
  <si>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</si>
  <si>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</si>
  <si>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</si>
  <si>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</si>
  <si>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</si>
  <si>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</si>
  <si>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</si>
  <si>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</si>
  <si>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</si>
  <si>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</si>
  <si>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</si>
  <si>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</si>
  <si>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</si>
  <si>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</si>
  <si>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</si>
  <si>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</si>
  <si>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</si>
  <si>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</si>
  <si>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</si>
  <si>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</si>
  <si>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</si>
  <si>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</si>
  <si>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</si>
  <si>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</si>
  <si>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</si>
  <si>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</si>
  <si>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</si>
  <si>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</si>
  <si>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</si>
  <si>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</si>
  <si>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</si>
  <si>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</si>
  <si>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</si>
  <si>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</si>
  <si>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</si>
  <si>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</si>
  <si>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</si>
  <si>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</si>
  <si>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</si>
  <si>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</si>
  <si>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</si>
  <si>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</si>
  <si>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</si>
  <si>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</si>
  <si>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</si>
  <si>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</si>
  <si>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</si>
  <si>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</si>
  <si>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</si>
  <si>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</si>
  <si>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</si>
  <si>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</si>
  <si>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</si>
  <si>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</si>
  <si>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</si>
  <si>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</si>
  <si>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</si>
  <si>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</si>
  <si>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</si>
  <si>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</si>
  <si>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</si>
  <si>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</si>
  <si>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</si>
  <si>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</si>
  <si>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</si>
  <si>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</si>
  <si>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</si>
  <si>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</si>
  <si>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</si>
  <si>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</si>
  <si>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</si>
  <si>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</si>
  <si>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</si>
  <si>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</si>
  <si>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</si>
  <si>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</si>
  <si>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</si>
  <si>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</si>
  <si>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</si>
  <si>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</si>
  <si>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</si>
  <si>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</si>
  <si>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</si>
  <si>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</si>
  <si>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</si>
  <si>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</si>
  <si>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</si>
  <si>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</si>
  <si>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</si>
  <si>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</si>
  <si>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</si>
  <si>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</si>
  <si>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</si>
  <si>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</si>
  <si>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</si>
  <si>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</si>
  <si>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</si>
  <si>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</si>
  <si>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</si>
  <si>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</si>
  <si>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</si>
  <si>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</si>
  <si>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</si>
  <si>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</si>
  <si>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</si>
  <si>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</si>
  <si>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</si>
  <si>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</si>
  <si>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</si>
  <si>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</si>
  <si>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</si>
  <si>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</si>
  <si>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</si>
  <si>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</si>
  <si>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</si>
  <si>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</si>
  <si>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</si>
  <si>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</si>
  <si>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</si>
  <si>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</si>
  <si>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</si>
  <si>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</si>
  <si>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</si>
  <si>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</si>
  <si>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</si>
  <si>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</si>
  <si>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</si>
  <si>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</si>
  <si>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</si>
  <si>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</si>
  <si>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</si>
  <si>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</si>
  <si>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</si>
  <si>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</si>
  <si>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</si>
  <si>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</si>
  <si>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</si>
  <si>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</si>
  <si>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</si>
  <si>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</si>
  <si>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</si>
  <si>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</si>
  <si>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</si>
  <si>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</si>
  <si>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</si>
  <si>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</si>
  <si>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</si>
  <si>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</si>
  <si>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</si>
  <si>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</si>
  <si>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</si>
  <si>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</si>
  <si>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</si>
  <si>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</si>
  <si>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</si>
  <si>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</si>
  <si>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</si>
  <si>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</si>
  <si>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</si>
  <si>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</si>
  <si>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</si>
  <si>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</si>
  <si>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</si>
  <si>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</si>
  <si>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</si>
  <si>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</si>
  <si>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</si>
  <si>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</si>
  <si>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</si>
  <si>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</si>
  <si>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</si>
  <si>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</si>
  <si>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</si>
  <si>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</si>
  <si>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</si>
  <si>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</si>
  <si>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</si>
  <si>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</si>
  <si>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</si>
  <si>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</si>
  <si>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</si>
  <si>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</si>
  <si>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</si>
  <si>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</si>
  <si>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</si>
  <si>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</si>
  <si>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</si>
  <si>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</si>
  <si>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</si>
  <si>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</si>
  <si>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</si>
  <si>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</si>
  <si>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</si>
  <si>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</si>
  <si>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</si>
  <si>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</si>
  <si>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</si>
  <si>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</si>
  <si>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</si>
  <si>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</si>
  <si>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</si>
  <si>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</si>
  <si>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</si>
  <si>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</si>
  <si>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</si>
  <si>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</si>
  <si>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</si>
  <si>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</si>
  <si>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</si>
  <si>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</si>
  <si>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</si>
  <si>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</si>
  <si>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</si>
  <si>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</si>
  <si>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</si>
  <si>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</si>
  <si>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</si>
  <si>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</si>
  <si>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</si>
  <si>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</si>
  <si>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</si>
  <si>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</si>
  <si>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</si>
  <si>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</si>
  <si>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</si>
  <si>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</si>
  <si>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</si>
  <si>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</si>
  <si>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</si>
  <si>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</si>
  <si>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</si>
  <si>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</si>
  <si>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</si>
  <si>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</si>
  <si>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</si>
  <si>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</si>
  <si>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</si>
  <si>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</si>
  <si>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</si>
  <si>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</si>
  <si>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</si>
  <si>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</si>
  <si>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</si>
  <si>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</si>
  <si>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</si>
  <si>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</si>
  <si>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</si>
  <si>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</si>
  <si>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</si>
  <si>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</si>
  <si>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</si>
  <si>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</si>
  <si>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</si>
  <si>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</si>
  <si>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</si>
  <si>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</si>
  <si>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</si>
  <si>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</si>
  <si>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</si>
  <si>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</si>
  <si>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</si>
  <si>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</si>
  <si>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</si>
  <si>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</si>
  <si>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</si>
  <si>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</si>
  <si>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</si>
  <si>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</si>
  <si>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</si>
  <si>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</si>
  <si>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</si>
  <si>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</si>
  <si>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</si>
  <si>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</si>
  <si>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</si>
  <si>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</si>
  <si>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</si>
  <si>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</si>
  <si>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</si>
  <si>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</si>
  <si>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</si>
  <si>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</si>
  <si>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</si>
  <si>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</si>
  <si>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</si>
  <si>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</si>
  <si>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</si>
  <si>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</si>
  <si>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</si>
  <si>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</si>
  <si>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</si>
  <si>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</si>
  <si>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</si>
  <si>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</si>
  <si>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</si>
  <si>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</si>
  <si>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</si>
  <si>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</si>
  <si>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</si>
  <si>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</si>
  <si>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</si>
  <si>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</si>
  <si>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</si>
  <si>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</si>
  <si>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</si>
  <si>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</si>
  <si>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</si>
  <si>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</si>
  <si>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</si>
  <si>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</si>
  <si>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</si>
  <si>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</si>
  <si>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</si>
  <si>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</si>
  <si>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</si>
  <si>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</si>
  <si>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</si>
  <si>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</si>
  <si>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</si>
  <si>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</si>
  <si>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</si>
  <si>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</si>
  <si>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</si>
  <si>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</si>
  <si>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</si>
  <si>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</si>
  <si>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</si>
  <si>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</si>
  <si>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</si>
  <si>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</si>
  <si>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</si>
  <si>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</si>
  <si>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</si>
  <si>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</si>
  <si>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</si>
  <si>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</si>
  <si>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</si>
  <si>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</si>
  <si>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</si>
  <si>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</si>
  <si>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</si>
  <si>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</si>
  <si>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</si>
  <si>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</si>
  <si>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</si>
  <si>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</si>
  <si>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</si>
  <si>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</si>
  <si>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</si>
  <si>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</si>
  <si>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</si>
  <si>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</si>
  <si>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</si>
  <si>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</si>
  <si>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</si>
  <si>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</si>
  <si>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</si>
  <si>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</si>
  <si>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</si>
  <si>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</si>
  <si>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</si>
  <si>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</si>
  <si>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</si>
  <si>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</si>
  <si>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</si>
  <si>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</si>
  <si>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</si>
  <si>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</si>
  <si>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</si>
  <si>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</si>
  <si>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</si>
  <si>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</si>
  <si>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</si>
  <si>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</si>
  <si>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</si>
  <si>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</si>
  <si>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</si>
  <si>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</si>
  <si>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</si>
  <si>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</si>
  <si>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</si>
  <si>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</si>
  <si>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</si>
  <si>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</si>
  <si>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</si>
  <si>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</si>
  <si>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</si>
  <si>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</si>
  <si>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</si>
  <si>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</si>
  <si>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</si>
  <si>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</si>
  <si>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</si>
  <si>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</si>
  <si>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</si>
  <si>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</si>
  <si>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</si>
  <si>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</si>
  <si>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</si>
  <si>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</si>
  <si>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</si>
  <si>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</si>
  <si>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</si>
  <si>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</si>
  <si>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</si>
  <si>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</si>
  <si>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</si>
  <si>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</si>
  <si>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</si>
  <si>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</si>
  <si>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</si>
  <si>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</si>
  <si>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</si>
  <si>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</si>
  <si>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</si>
  <si>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</si>
  <si>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</si>
  <si>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</si>
  <si>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</si>
  <si>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</si>
  <si>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</si>
  <si>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</si>
  <si>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</si>
  <si>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</si>
  <si>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</si>
  <si>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</si>
  <si>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</si>
  <si>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</si>
  <si>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</si>
  <si>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</si>
  <si>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</si>
  <si>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</si>
  <si>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</si>
  <si>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</si>
  <si>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</si>
  <si>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</si>
  <si>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</si>
  <si>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</si>
  <si>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</si>
  <si>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</si>
  <si>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</si>
  <si>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</si>
  <si>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</si>
  <si>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</si>
  <si>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</si>
  <si>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</si>
  <si>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</si>
  <si>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</si>
  <si>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</si>
  <si>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</si>
  <si>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</si>
  <si>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</si>
  <si>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</si>
  <si>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</si>
  <si>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</si>
  <si>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</si>
  <si>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</si>
  <si>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</si>
  <si>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</si>
  <si>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</si>
  <si>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</si>
  <si>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</si>
  <si>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</si>
  <si>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</si>
  <si>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</si>
  <si>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</si>
  <si>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</si>
  <si>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</si>
  <si>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</si>
  <si>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</si>
  <si>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</si>
  <si>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</si>
  <si>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</si>
  <si>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</si>
  <si>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</si>
  <si>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</si>
  <si>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</si>
  <si>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</si>
  <si>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</si>
  <si>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</si>
  <si>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</si>
  <si>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</si>
  <si>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</si>
  <si>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</si>
  <si>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</si>
  <si>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</si>
  <si>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</si>
  <si>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</si>
  <si>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</si>
  <si>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</si>
  <si>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</si>
  <si>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</si>
  <si>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</si>
  <si>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</si>
  <si>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</si>
  <si>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</si>
  <si>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</si>
  <si>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</si>
  <si>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</si>
  <si>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</si>
  <si>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</si>
  <si>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</si>
  <si>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</si>
  <si>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</si>
  <si>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</si>
  <si>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</si>
  <si>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</si>
  <si>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</si>
  <si>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</si>
  <si>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</si>
  <si>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</si>
  <si>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</si>
  <si>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</si>
  <si>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</si>
  <si>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</si>
  <si>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</si>
  <si>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</si>
  <si>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</si>
  <si>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</si>
  <si>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</si>
  <si>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</si>
  <si>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</si>
  <si>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</si>
  <si>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</si>
  <si>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</si>
  <si>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</si>
  <si>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</si>
  <si>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</si>
  <si>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</si>
  <si>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</si>
  <si>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</si>
  <si>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</si>
  <si>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</si>
  <si>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</si>
  <si>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</si>
  <si>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</si>
  <si>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</si>
  <si>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</si>
  <si>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</si>
  <si>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</si>
  <si>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</si>
  <si>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</si>
  <si>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</si>
  <si>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</si>
  <si>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</si>
  <si>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</si>
  <si>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</si>
  <si>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</si>
  <si>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</si>
  <si>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</si>
  <si>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</si>
  <si>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</si>
  <si>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</si>
  <si>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</si>
  <si>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</si>
  <si>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</si>
  <si>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</si>
  <si>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</si>
  <si>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</si>
  <si>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</si>
  <si>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</si>
  <si>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</si>
  <si>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</si>
  <si>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</si>
  <si>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</si>
  <si>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</si>
  <si>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</si>
  <si>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</si>
  <si>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</si>
  <si>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</si>
  <si>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</si>
  <si>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</si>
  <si>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</si>
  <si>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</si>
  <si>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</si>
  <si>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</si>
  <si>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</si>
  <si>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</si>
  <si>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</si>
  <si>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</si>
  <si>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</si>
  <si>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</si>
  <si>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</si>
  <si>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</si>
  <si>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</si>
  <si>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</si>
  <si>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</si>
  <si>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</si>
  <si>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</si>
  <si>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</si>
  <si>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</si>
  <si>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</si>
  <si>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</si>
  <si>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</si>
  <si>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</si>
  <si>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</si>
  <si>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</si>
  <si>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</si>
  <si>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</si>
  <si>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</si>
  <si>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</si>
  <si>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</si>
  <si>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</si>
  <si>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</si>
  <si>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</si>
  <si>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</si>
  <si>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</si>
  <si>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</si>
  <si>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</si>
  <si>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</si>
  <si>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</si>
  <si>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</si>
  <si>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</si>
  <si>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</si>
  <si>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</si>
  <si>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</si>
  <si>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</si>
  <si>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</si>
  <si>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</si>
  <si>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</si>
  <si>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</si>
  <si>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</si>
  <si>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</si>
  <si>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</si>
  <si>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</si>
  <si>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</si>
  <si>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</si>
  <si>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</si>
  <si>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</si>
  <si>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</si>
  <si>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</si>
  <si>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</si>
  <si>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</si>
  <si>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</si>
  <si>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</si>
  <si>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</si>
  <si>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</si>
  <si>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</si>
  <si>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</si>
  <si>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</si>
  <si>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</si>
  <si>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</si>
  <si>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</si>
  <si>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</si>
  <si>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</si>
  <si>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</si>
  <si>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</si>
  <si>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</si>
  <si>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</si>
  <si>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</si>
  <si>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</si>
  <si>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</si>
  <si>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</si>
  <si>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</si>
  <si>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</si>
  <si>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</si>
  <si>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</si>
  <si>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</si>
  <si>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</si>
  <si>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</si>
  <si>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</si>
  <si>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</si>
  <si>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</si>
  <si>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</si>
  <si>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</si>
  <si>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</si>
  <si>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</si>
  <si>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</si>
  <si>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</si>
  <si>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</si>
  <si>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</si>
  <si>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</si>
  <si>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</si>
  <si>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</si>
  <si>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</si>
  <si>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</si>
  <si>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</si>
  <si>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</si>
  <si>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</si>
  <si>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</si>
  <si>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</si>
  <si>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</si>
  <si>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</si>
  <si>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</si>
  <si>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</si>
  <si>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</si>
  <si>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</si>
  <si>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</si>
  <si>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</si>
  <si>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</si>
  <si>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</si>
  <si>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</si>
  <si>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</si>
  <si>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</si>
  <si>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</si>
  <si>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</si>
  <si>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</si>
  <si>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</si>
  <si>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</si>
  <si>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</si>
  <si>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</si>
  <si>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</si>
  <si>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</si>
  <si>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</si>
  <si>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</si>
  <si>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</si>
  <si>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</si>
  <si>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</si>
  <si>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</si>
  <si>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</si>
  <si>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</si>
  <si>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</si>
  <si>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</si>
  <si>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</si>
  <si>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</si>
  <si>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</si>
  <si>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</si>
  <si>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</si>
  <si>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</si>
  <si>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</si>
  <si>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</si>
  <si>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</si>
  <si>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</si>
  <si>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</si>
  <si>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</si>
  <si>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</si>
  <si>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</si>
  <si>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</si>
  <si>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</si>
  <si>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</si>
  <si>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</si>
  <si>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</si>
  <si>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</si>
  <si>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</si>
  <si>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</si>
  <si>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</si>
  <si>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</si>
  <si>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</si>
  <si>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</si>
  <si>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</si>
  <si>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</si>
  <si>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</si>
  <si>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</si>
  <si>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</si>
  <si>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</si>
  <si>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</si>
  <si>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</si>
  <si>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</si>
  <si>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</si>
  <si>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</si>
  <si>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</si>
  <si>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</si>
  <si>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</si>
  <si>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</si>
  <si>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</si>
  <si>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</si>
  <si>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</si>
  <si>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</si>
  <si>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</si>
  <si>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</si>
  <si>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</si>
  <si>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</si>
  <si>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</si>
  <si>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</si>
  <si>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</si>
  <si>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</si>
  <si>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</si>
  <si>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</si>
  <si>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</si>
  <si>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</si>
  <si>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</si>
  <si>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</si>
  <si>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</si>
  <si>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</si>
  <si>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</si>
  <si>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</si>
  <si>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</si>
  <si>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</si>
  <si>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</si>
  <si>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</si>
  <si>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</si>
  <si>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</si>
  <si>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</si>
  <si>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</si>
  <si>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</si>
  <si>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</si>
  <si>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</si>
  <si>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</si>
  <si>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</si>
  <si>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</si>
  <si>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</si>
  <si>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</si>
  <si>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</si>
  <si>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</si>
  <si>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</si>
  <si>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</si>
  <si>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</si>
  <si>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</si>
  <si>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</si>
  <si>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</si>
  <si>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</si>
  <si>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</si>
  <si>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</si>
  <si>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</si>
  <si>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</si>
  <si>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</si>
  <si>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</si>
  <si>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</si>
  <si>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</si>
  <si>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</si>
  <si>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</si>
  <si>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</si>
  <si>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</si>
  <si>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</si>
  <si>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</si>
  <si>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</si>
  <si>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</si>
  <si>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</si>
  <si>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</si>
  <si>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</si>
  <si>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</si>
  <si>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</si>
  <si>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</si>
  <si>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</si>
  <si>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</si>
  <si>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</si>
  <si>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</si>
  <si>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</si>
  <si>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</si>
  <si>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</si>
  <si>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</si>
  <si>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</si>
  <si>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</si>
  <si>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</si>
  <si>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</si>
  <si>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</si>
  <si>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</si>
  <si>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</si>
  <si>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</si>
  <si>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</si>
  <si>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</si>
  <si>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</si>
  <si>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</si>
  <si>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</si>
  <si>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</si>
  <si>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</si>
  <si>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</si>
  <si>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</si>
  <si>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</si>
  <si>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</si>
  <si>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</si>
  <si>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</si>
  <si>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</si>
  <si>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</si>
  <si>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</si>
  <si>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</si>
  <si>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</si>
  <si>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</si>
  <si>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</si>
  <si>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</si>
  <si>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</si>
  <si>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</si>
  <si>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</si>
  <si>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</si>
  <si>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</si>
  <si>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</si>
  <si>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</si>
  <si>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</si>
  <si>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</si>
  <si>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</si>
  <si>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</si>
  <si>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</si>
  <si>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</si>
  <si>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</si>
  <si>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</si>
  <si>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</si>
  <si>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</si>
  <si>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</si>
  <si>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</si>
  <si>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</si>
  <si>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</si>
  <si>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</si>
  <si>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</si>
  <si>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</si>
  <si>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</si>
  <si>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</si>
  <si>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</si>
  <si>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</si>
  <si>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</si>
  <si>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</si>
  <si>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</si>
  <si>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</si>
  <si>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</si>
  <si>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</si>
  <si>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</si>
  <si>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</si>
  <si>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</si>
  <si>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</si>
  <si>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</si>
  <si>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</si>
  <si>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</si>
  <si>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</si>
  <si>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</si>
  <si>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</si>
  <si>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</si>
  <si>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</si>
  <si>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</si>
  <si>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</si>
  <si>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</si>
  <si>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</si>
  <si>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</si>
  <si>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</si>
  <si>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</si>
  <si>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</si>
  <si>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</si>
  <si>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</si>
  <si>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</si>
  <si>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</si>
  <si>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</si>
  <si>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</si>
  <si>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</si>
  <si>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</si>
  <si>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</si>
  <si>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</si>
  <si>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</si>
  <si>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</si>
  <si>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</si>
  <si>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</si>
  <si>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</si>
  <si>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</si>
  <si>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</si>
  <si>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</si>
  <si>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</si>
  <si>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</si>
  <si>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</si>
  <si>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</si>
  <si>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</si>
  <si>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</si>
  <si>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</si>
  <si>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</si>
  <si>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</si>
  <si>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</si>
  <si>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</si>
  <si>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</si>
  <si>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</si>
  <si>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</si>
  <si>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</si>
  <si>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</si>
  <si>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</si>
  <si>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</si>
  <si>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</si>
  <si>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</si>
  <si>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</si>
  <si>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</si>
  <si>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</si>
  <si>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</si>
  <si>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</si>
  <si>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</si>
  <si>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</si>
  <si>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</si>
  <si>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</si>
  <si>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</si>
  <si>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</si>
  <si>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</si>
  <si>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</si>
  <si>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</si>
  <si>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</si>
  <si>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</si>
  <si>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</si>
  <si>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</si>
  <si>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</si>
  <si>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</si>
  <si>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</si>
  <si>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</si>
  <si>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</si>
  <si>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</si>
  <si>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</si>
  <si>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</si>
  <si>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</si>
  <si>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</si>
  <si>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</si>
  <si>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</si>
  <si>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</si>
  <si>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</si>
  <si>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</si>
  <si>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</si>
  <si>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</si>
  <si>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</si>
  <si>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</si>
  <si>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</si>
  <si>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</si>
  <si>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</si>
  <si>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</si>
  <si>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</si>
  <si>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</si>
  <si>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</si>
  <si>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</si>
  <si>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</si>
  <si>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</si>
  <si>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</si>
  <si>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</si>
  <si>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</si>
  <si>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</si>
  <si>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</si>
  <si>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</si>
  <si>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</si>
  <si>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</si>
  <si>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</si>
  <si>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</si>
  <si>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</si>
  <si>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</si>
  <si>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</si>
  <si>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</si>
  <si>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</si>
  <si>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</si>
  <si>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</si>
  <si>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</si>
  <si>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</si>
  <si>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</si>
  <si>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</si>
  <si>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</si>
  <si>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</si>
  <si>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</si>
  <si>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</si>
  <si>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</si>
  <si>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</si>
  <si>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</si>
  <si>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</si>
  <si>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</si>
  <si>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</si>
  <si>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</si>
  <si>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</si>
  <si>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</si>
  <si>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</si>
  <si>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</si>
  <si>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</si>
  <si>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</si>
  <si>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</si>
  <si>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</si>
  <si>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</si>
  <si>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</si>
  <si>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</si>
  <si>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</si>
  <si>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</si>
  <si>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</si>
  <si>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</si>
  <si>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</si>
  <si>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</si>
  <si>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</si>
  <si>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</si>
  <si>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</si>
  <si>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</si>
  <si>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</si>
  <si>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</si>
  <si>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</si>
  <si>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</si>
  <si>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</si>
  <si>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</si>
  <si>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</si>
  <si>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</si>
  <si>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</si>
  <si>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</si>
  <si>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</si>
  <si>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</si>
  <si>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</si>
  <si>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</si>
  <si>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</si>
  <si>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</si>
  <si>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</si>
  <si>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</si>
  <si>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</si>
  <si>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</si>
  <si>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</si>
  <si>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</si>
  <si>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</si>
  <si>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</si>
  <si>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</si>
  <si>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</si>
  <si>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</si>
  <si>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</si>
  <si>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</si>
  <si>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</si>
  <si>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</si>
  <si>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</si>
  <si>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</si>
  <si>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</si>
  <si>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</si>
  <si>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</si>
  <si>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</si>
  <si>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</si>
  <si>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</si>
  <si>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</si>
  <si>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</si>
  <si>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</si>
  <si>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</si>
  <si>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</si>
  <si>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</si>
  <si>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</si>
  <si>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</si>
  <si>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</si>
  <si>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</si>
  <si>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</si>
  <si>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</si>
  <si>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</si>
  <si>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</si>
  <si>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</si>
  <si>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</si>
  <si>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</si>
  <si>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</si>
  <si>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</si>
  <si>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</si>
  <si>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</si>
  <si>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</si>
  <si>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</si>
  <si>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</si>
  <si>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</si>
  <si>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</si>
  <si>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</si>
  <si>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</si>
  <si>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</si>
  <si>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</si>
  <si>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</si>
  <si>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</si>
  <si>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</si>
  <si>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</si>
  <si>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</si>
  <si>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</si>
  <si>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</si>
  <si>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</si>
  <si>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</si>
  <si>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</si>
  <si>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</si>
  <si>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</si>
  <si>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</si>
  <si>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</si>
  <si>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</si>
  <si>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</si>
  <si>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</si>
  <si>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</si>
  <si>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</si>
  <si>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</si>
  <si>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</si>
  <si>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</si>
  <si>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</si>
  <si>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</si>
  <si>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</si>
  <si>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</si>
  <si>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</si>
  <si>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</si>
  <si>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</si>
  <si>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</si>
  <si>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</si>
  <si>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</si>
  <si>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</si>
  <si>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</si>
  <si>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</si>
  <si>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</si>
  <si>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</si>
  <si>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</si>
  <si>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</si>
  <si>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</si>
  <si>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</si>
  <si>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</si>
  <si>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</si>
  <si>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</si>
  <si>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</si>
  <si>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</si>
  <si>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</si>
  <si>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</si>
  <si>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</si>
  <si>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</si>
  <si>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</si>
  <si>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</si>
  <si>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</si>
  <si>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</si>
  <si>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</si>
  <si>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</si>
  <si>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</si>
  <si>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</si>
  <si>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</si>
  <si>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</si>
  <si>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</si>
  <si>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</si>
  <si>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</si>
  <si>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</si>
  <si>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</si>
  <si>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</si>
  <si>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</si>
  <si>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</si>
  <si>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</si>
  <si>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</si>
  <si>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</si>
  <si>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</si>
  <si>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</si>
  <si>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</si>
  <si>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</si>
  <si>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</si>
  <si>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</si>
  <si>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</si>
  <si>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</si>
  <si>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</si>
  <si>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</si>
  <si>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</si>
  <si>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</si>
  <si>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</si>
  <si>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</si>
  <si>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</si>
  <si>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</si>
  <si>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</si>
  <si>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</si>
  <si>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</si>
  <si>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</si>
  <si>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</si>
  <si>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</si>
  <si>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</si>
  <si>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</si>
  <si>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</si>
  <si>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</si>
  <si>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</si>
  <si>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</si>
  <si>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</si>
  <si>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</si>
  <si>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</si>
  <si>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</si>
  <si>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</si>
  <si>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</si>
  <si>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</si>
  <si>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</si>
  <si>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</si>
  <si>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</si>
  <si>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</si>
  <si>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</si>
  <si>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</si>
  <si>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</si>
  <si>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</si>
  <si>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</si>
  <si>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</si>
  <si>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</si>
  <si>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</si>
  <si>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</si>
  <si>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</si>
  <si>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</si>
  <si>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</si>
  <si>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</si>
  <si>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</si>
  <si>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</si>
  <si>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</si>
  <si>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</si>
  <si>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</si>
  <si>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</si>
  <si>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</si>
  <si>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</si>
  <si>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</si>
  <si>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</si>
  <si>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</si>
  <si>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</si>
  <si>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</si>
  <si>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</si>
  <si>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</si>
  <si>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</si>
  <si>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</si>
  <si>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</si>
  <si>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</si>
  <si>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</si>
  <si>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</si>
  <si>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</si>
  <si>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</si>
  <si>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</si>
  <si>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</si>
  <si>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</si>
  <si>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</si>
  <si>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</si>
  <si>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</si>
  <si>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</si>
  <si>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</si>
  <si>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</si>
  <si>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</si>
  <si>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</si>
  <si>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</si>
  <si>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</si>
  <si>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</si>
  <si>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</si>
  <si>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</si>
  <si>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</si>
  <si>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</si>
  <si>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</si>
  <si>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</si>
  <si>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</si>
  <si>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</si>
  <si>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</si>
  <si>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</si>
  <si>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</si>
  <si>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</si>
  <si>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</si>
  <si>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</si>
  <si>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</si>
  <si>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</si>
  <si>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</si>
  <si>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</si>
  <si>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</si>
  <si>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</si>
  <si>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</si>
  <si>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</si>
  <si>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</si>
  <si>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</si>
  <si>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</si>
  <si>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</si>
  <si>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</si>
  <si>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</si>
  <si>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</si>
  <si>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</si>
  <si>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</si>
  <si>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</si>
  <si>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</si>
  <si>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</si>
  <si>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</si>
  <si>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</si>
  <si>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</si>
  <si>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</si>
  <si>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</si>
  <si>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</si>
  <si>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</si>
  <si>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</si>
  <si>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</si>
  <si>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</si>
  <si>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</si>
  <si>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</si>
  <si>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</si>
  <si>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</si>
  <si>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</si>
  <si>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</si>
  <si>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</si>
  <si>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</si>
  <si>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</si>
  <si>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</si>
  <si>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</si>
  <si>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</si>
  <si>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</si>
  <si>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</si>
  <si>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</si>
  <si>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</si>
  <si>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</si>
  <si>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</si>
  <si>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</si>
  <si>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</si>
  <si>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</si>
  <si>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</si>
  <si>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</si>
  <si>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</si>
  <si>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</si>
  <si>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</si>
  <si>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</si>
  <si>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</si>
  <si>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</si>
  <si>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</si>
  <si>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</si>
  <si>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</si>
  <si>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</si>
  <si>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</si>
  <si>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</si>
  <si>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</si>
  <si>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</si>
  <si>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</si>
  <si>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</si>
  <si>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</si>
  <si>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</si>
  <si>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</si>
  <si>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</si>
  <si>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</si>
  <si>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</si>
  <si>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</si>
  <si>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</si>
  <si>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</si>
  <si>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</si>
  <si>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</si>
  <si>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</si>
  <si>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</si>
  <si>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</si>
  <si>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</si>
  <si>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</si>
  <si>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</si>
  <si>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</si>
  <si>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</si>
  <si>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</si>
  <si>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</si>
  <si>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</si>
  <si>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</si>
  <si>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</si>
  <si>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</si>
  <si>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</si>
  <si>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</si>
  <si>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</si>
  <si>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</si>
  <si>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</si>
  <si>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</si>
  <si>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</si>
  <si>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</si>
  <si>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</si>
  <si>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</si>
  <si>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</si>
  <si>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</si>
  <si>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</si>
  <si>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</si>
  <si>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</si>
  <si>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</si>
  <si>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</si>
  <si>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</si>
  <si>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</si>
  <si>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</si>
  <si>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</si>
  <si>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</si>
  <si>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</si>
  <si>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</si>
  <si>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</si>
  <si>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</si>
  <si>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</si>
  <si>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</si>
  <si>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</si>
  <si>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</si>
  <si>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</si>
  <si>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</si>
  <si>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</si>
  <si>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</si>
  <si>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</si>
  <si>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</si>
  <si>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</si>
  <si>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</si>
  <si>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</si>
  <si>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</si>
  <si>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</si>
  <si>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</si>
  <si>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</si>
  <si>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</si>
  <si>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</si>
  <si>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</si>
  <si>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</si>
  <si>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</si>
  <si>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</si>
  <si>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</si>
  <si>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</si>
  <si>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</si>
  <si>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</si>
  <si>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</si>
  <si>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</si>
  <si>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</si>
  <si>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</si>
  <si>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</si>
  <si>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</si>
  <si>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</si>
  <si>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</si>
  <si>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</si>
  <si>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</si>
  <si>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</si>
  <si>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</si>
  <si>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</si>
  <si>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</si>
  <si>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</si>
  <si>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</si>
  <si>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</si>
  <si>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</si>
  <si>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</si>
  <si>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</si>
  <si>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</si>
  <si>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</si>
  <si>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</si>
  <si>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</si>
  <si>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</si>
  <si>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</si>
  <si>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</si>
  <si>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</si>
  <si>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</si>
  <si>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</si>
  <si>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</si>
  <si>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</si>
  <si>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</si>
  <si>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</si>
  <si>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</si>
  <si>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</si>
  <si>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</si>
  <si>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</si>
  <si>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</si>
  <si>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</si>
  <si>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</si>
  <si>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</si>
  <si>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</si>
  <si>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</si>
  <si>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</si>
  <si>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</si>
  <si>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</si>
  <si>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</si>
  <si>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</si>
  <si>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</si>
  <si>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</si>
  <si>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</si>
  <si>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</si>
  <si>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</si>
  <si>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</si>
  <si>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</si>
  <si>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</si>
  <si>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</si>
  <si>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</si>
  <si>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</si>
  <si>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</si>
  <si>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</si>
  <si>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</si>
  <si>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</si>
  <si>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</si>
  <si>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</si>
  <si>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</si>
  <si>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</si>
  <si>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</si>
  <si>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</si>
  <si>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</si>
  <si>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</si>
  <si>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</si>
  <si>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</si>
  <si>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</si>
  <si>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</si>
  <si>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</si>
  <si>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</si>
  <si>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</si>
  <si>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</si>
  <si>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</si>
  <si>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</si>
  <si>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</si>
  <si>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</si>
  <si>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</si>
  <si>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</si>
  <si>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</si>
  <si>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</si>
  <si>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</si>
  <si>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</si>
  <si>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</si>
  <si>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</si>
  <si>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</si>
  <si>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</si>
  <si>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</si>
  <si>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</si>
  <si>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</si>
  <si>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</si>
  <si>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</si>
  <si>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</si>
  <si>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</si>
  <si>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</si>
  <si>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</si>
  <si>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</si>
  <si>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</si>
  <si>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</si>
  <si>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</si>
  <si>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</si>
  <si>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</si>
  <si>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</si>
  <si>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</si>
  <si>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</si>
  <si>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</si>
  <si>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</si>
  <si>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</si>
  <si>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</si>
  <si>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</si>
  <si>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</si>
  <si>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</si>
  <si>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</si>
  <si>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</si>
  <si>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</si>
  <si>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</si>
  <si>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</si>
  <si>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</si>
  <si>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</si>
  <si>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</si>
  <si>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</si>
  <si>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</si>
  <si>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</si>
  <si>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</si>
  <si>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</si>
  <si>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</si>
  <si>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</si>
  <si>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</si>
  <si>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</si>
  <si>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</si>
  <si>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</si>
  <si>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</si>
  <si>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</si>
  <si>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</si>
  <si>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</si>
  <si>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</si>
  <si>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</si>
  <si>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</si>
  <si>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</si>
  <si>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</si>
  <si>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</si>
  <si>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</si>
  <si>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</si>
  <si>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</si>
  <si>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</si>
  <si>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</si>
  <si>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</si>
  <si>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</si>
  <si>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</si>
  <si>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</si>
  <si>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</si>
  <si>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</si>
  <si>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</si>
  <si>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</si>
  <si>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</si>
  <si>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</si>
  <si>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</si>
  <si>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</si>
  <si>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</si>
  <si>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</si>
  <si>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</si>
  <si>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</si>
  <si>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</si>
  <si>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</si>
  <si>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</si>
  <si>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</si>
  <si>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</si>
  <si>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</si>
  <si>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</si>
  <si>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</si>
  <si>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</si>
  <si>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</si>
  <si>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</si>
  <si>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</si>
  <si>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</si>
  <si>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</si>
  <si>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</si>
  <si>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</si>
  <si>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</si>
  <si>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</si>
  <si>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</si>
  <si>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</si>
  <si>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</si>
  <si>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</si>
  <si>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</si>
  <si>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</si>
  <si>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</si>
  <si>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</si>
  <si>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</si>
  <si>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</si>
  <si>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</si>
  <si>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</si>
  <si>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</si>
  <si>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</si>
  <si>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</si>
  <si>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</si>
  <si>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</si>
  <si>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</si>
  <si>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</si>
  <si>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</si>
  <si>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</si>
  <si>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</si>
  <si>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</si>
  <si>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</si>
  <si>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</si>
  <si>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</si>
  <si>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</si>
  <si>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</si>
  <si>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</si>
  <si>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</si>
  <si>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</si>
  <si>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</si>
  <si>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</si>
  <si>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</si>
  <si>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</si>
  <si>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</si>
  <si>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</si>
  <si>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</si>
  <si>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</si>
  <si>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</si>
  <si>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</si>
  <si>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</si>
  <si>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</si>
  <si>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</si>
  <si>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</si>
  <si>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</si>
  <si>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</si>
  <si>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</si>
  <si>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</si>
  <si>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</si>
  <si>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</si>
  <si>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</si>
  <si>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</si>
  <si>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</si>
  <si>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</si>
  <si>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</si>
  <si>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</si>
  <si>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</si>
  <si>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</si>
  <si>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</si>
  <si>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</si>
  <si>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</si>
  <si>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</si>
  <si>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</si>
  <si>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</si>
  <si>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</si>
  <si>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</si>
  <si>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</si>
  <si>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</si>
  <si>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</si>
  <si>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</si>
  <si>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</si>
  <si>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</si>
  <si>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</si>
  <si>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</si>
  <si>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</si>
  <si>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</si>
  <si>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</si>
  <si>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</si>
  <si>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</si>
  <si>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</si>
  <si>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</si>
  <si>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</si>
  <si>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</si>
  <si>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</si>
  <si>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</si>
  <si>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</si>
  <si>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</si>
  <si>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</si>
  <si>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</si>
  <si>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</si>
  <si>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</si>
  <si>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</si>
  <si>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</si>
  <si>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</si>
  <si>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</si>
  <si>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</si>
  <si>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</si>
  <si>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</si>
  <si>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</si>
  <si>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</si>
  <si>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</si>
  <si>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</si>
  <si>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</si>
  <si>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</si>
  <si>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</si>
  <si>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</si>
  <si>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</si>
  <si>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</si>
  <si>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</si>
  <si>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</si>
  <si>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</si>
  <si>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</si>
  <si>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</si>
  <si>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</si>
  <si>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</si>
  <si>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</si>
  <si>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</si>
  <si>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</si>
  <si>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</si>
  <si>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</si>
  <si>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</si>
  <si>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</si>
  <si>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</si>
  <si>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</si>
  <si>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</si>
  <si>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</si>
  <si>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</si>
  <si>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</si>
  <si>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</si>
  <si>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</si>
  <si>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</si>
  <si>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</si>
  <si>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</si>
  <si>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</si>
  <si>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</si>
  <si>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</si>
  <si>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</si>
  <si>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</si>
  <si>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</si>
  <si>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</si>
  <si>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</si>
  <si>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</si>
  <si>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</si>
  <si>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</si>
  <si>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</si>
  <si>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</si>
  <si>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</si>
  <si>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</si>
  <si>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</si>
  <si>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</si>
  <si>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</si>
  <si>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</si>
  <si>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</si>
  <si>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</si>
  <si>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</si>
  <si>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</si>
  <si>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</si>
  <si>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</si>
  <si>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</si>
  <si>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</si>
  <si>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</si>
  <si>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</si>
  <si>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</si>
  <si>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</si>
  <si>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</si>
  <si>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</si>
  <si>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</si>
  <si>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</si>
  <si>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</si>
  <si>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</si>
  <si>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</si>
  <si>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</si>
  <si>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</si>
  <si>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</si>
  <si>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</si>
  <si>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</si>
  <si>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</si>
  <si>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</si>
  <si>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</si>
  <si>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</si>
  <si>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</si>
  <si>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</si>
  <si>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</si>
  <si>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</si>
  <si>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</si>
  <si>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</si>
  <si>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</si>
  <si>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</si>
  <si>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</si>
  <si>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</si>
  <si>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</si>
  <si>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</si>
  <si>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</si>
  <si>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</si>
  <si>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</si>
  <si>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</si>
  <si>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</si>
  <si>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</si>
  <si>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</si>
  <si>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</si>
  <si>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</si>
  <si>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</si>
  <si>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</si>
  <si>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</si>
  <si>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</si>
  <si>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</si>
  <si>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</si>
  <si>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</si>
  <si>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</si>
  <si>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</si>
  <si>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</si>
  <si>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</si>
  <si>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</si>
  <si>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</si>
  <si>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</si>
  <si>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</si>
  <si>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</si>
  <si>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</si>
  <si>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</si>
  <si>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</si>
  <si>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</si>
  <si>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</si>
  <si>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</si>
  <si>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</si>
  <si>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</si>
  <si>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</si>
  <si>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</si>
  <si>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</si>
  <si>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</si>
  <si>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</si>
  <si>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</si>
  <si>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</si>
  <si>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</si>
  <si>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</si>
  <si>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</si>
  <si>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</si>
  <si>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</si>
  <si>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</si>
  <si>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</si>
  <si>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</si>
  <si>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</si>
  <si>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</si>
  <si>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</si>
  <si>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</si>
  <si>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</si>
  <si>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</si>
  <si>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</si>
  <si>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</si>
  <si>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</si>
  <si>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</si>
  <si>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</si>
  <si>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</si>
  <si>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</si>
  <si>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</si>
  <si>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</si>
  <si>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</si>
  <si>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</si>
  <si>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</si>
  <si>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</si>
  <si>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</si>
  <si>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</si>
  <si>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</si>
  <si>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</si>
  <si>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</si>
  <si>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</si>
  <si>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</si>
  <si>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</si>
  <si>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</si>
  <si>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</si>
  <si>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</si>
  <si>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</si>
  <si>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</si>
  <si>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</si>
  <si>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</si>
  <si>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</si>
  <si>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</si>
  <si>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</si>
  <si>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</si>
  <si>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</si>
  <si>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</si>
  <si>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</si>
  <si>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</si>
  <si>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</si>
  <si>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</si>
  <si>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</si>
  <si>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</si>
  <si>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</si>
  <si>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</si>
  <si>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</si>
  <si>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</si>
  <si>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</si>
  <si>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</si>
  <si>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</si>
  <si>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</si>
  <si>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</si>
  <si>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</si>
  <si>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</si>
  <si>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</si>
  <si>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</si>
  <si>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</si>
  <si>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</si>
  <si>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</si>
  <si>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</si>
  <si>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</si>
  <si>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</si>
  <si>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</si>
  <si>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</si>
  <si>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</si>
  <si>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</si>
  <si>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</si>
  <si>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</si>
  <si>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</si>
  <si>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</si>
  <si>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</si>
  <si>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</si>
  <si>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</si>
  <si>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</si>
  <si>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</si>
  <si>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</si>
  <si>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</si>
  <si>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</si>
  <si>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</si>
  <si>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</si>
  <si>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</si>
  <si>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</si>
  <si>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</si>
  <si>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</si>
  <si>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</si>
  <si>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</si>
  <si>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</si>
  <si>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</si>
  <si>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</si>
  <si>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</si>
  <si>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</si>
  <si>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</si>
  <si>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</si>
  <si>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</si>
  <si>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</si>
  <si>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</si>
  <si>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</si>
  <si>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</si>
  <si>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</si>
  <si>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</si>
  <si>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</si>
  <si>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</si>
  <si>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</si>
  <si>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</si>
  <si>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</si>
  <si>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</si>
  <si>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</si>
  <si>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</si>
  <si>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</si>
  <si>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</si>
  <si>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</si>
  <si>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</si>
  <si>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</si>
  <si>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</si>
  <si>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</si>
  <si>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</si>
  <si>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</si>
  <si>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</si>
  <si>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</si>
  <si>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</si>
  <si>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</si>
  <si>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</si>
  <si>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</si>
  <si>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</si>
  <si>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</si>
  <si>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</si>
  <si>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</si>
  <si>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</si>
  <si>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</si>
  <si>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</si>
  <si>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</si>
  <si>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</si>
  <si>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</si>
  <si>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</si>
  <si>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</si>
  <si>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</si>
  <si>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</si>
  <si>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</si>
  <si>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</si>
  <si>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</si>
  <si>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</si>
  <si>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</si>
  <si>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</si>
  <si>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</si>
  <si>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</si>
  <si>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</si>
  <si>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</si>
  <si>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</si>
  <si>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</si>
  <si>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</si>
  <si>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</si>
  <si>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</si>
  <si>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</si>
  <si>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</si>
  <si>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</si>
  <si>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</si>
  <si>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</si>
  <si>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</si>
  <si>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</si>
  <si>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</si>
  <si>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</si>
  <si>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</si>
  <si>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</si>
  <si>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</si>
  <si>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</si>
  <si>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</si>
  <si>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</si>
  <si>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</si>
  <si>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</si>
  <si>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</si>
  <si>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</si>
  <si>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</si>
  <si>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</si>
  <si>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</si>
  <si>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</si>
  <si>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</si>
  <si>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</si>
  <si>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</si>
  <si>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</si>
  <si>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</si>
  <si>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</si>
  <si>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</si>
  <si>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</si>
  <si>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</si>
  <si>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</si>
  <si>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</si>
  <si>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</si>
  <si>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</si>
  <si>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</si>
  <si>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</si>
  <si>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</si>
  <si>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</si>
  <si>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</si>
  <si>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</si>
  <si>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</si>
  <si>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</si>
  <si>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</si>
  <si>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</si>
  <si>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</si>
  <si>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</si>
  <si>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</si>
  <si>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</si>
  <si>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</si>
  <si>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</si>
  <si>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</si>
  <si>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</si>
  <si>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</si>
  <si>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</si>
  <si>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</si>
  <si>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</si>
  <si>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</si>
  <si>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</si>
  <si>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</si>
  <si>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</si>
  <si>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</si>
  <si>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</si>
  <si>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</si>
  <si>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</si>
  <si>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</si>
  <si>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</si>
  <si>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</si>
  <si>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</si>
  <si>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</si>
  <si>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</si>
  <si>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</si>
  <si>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</si>
  <si>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</si>
  <si>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</si>
  <si>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</si>
  <si>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</si>
  <si>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</si>
  <si>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</si>
  <si>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</si>
  <si>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</si>
  <si>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</si>
  <si>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</si>
  <si>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</si>
  <si>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</si>
  <si>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</si>
  <si>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</si>
  <si>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</si>
  <si>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</si>
  <si>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</si>
  <si>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</si>
  <si>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</si>
  <si>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</si>
  <si>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</si>
  <si>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</si>
  <si>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</si>
  <si>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</si>
  <si>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</si>
  <si>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</si>
  <si>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</si>
  <si>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</si>
  <si>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</si>
  <si>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</si>
  <si>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</si>
  <si>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</si>
  <si>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</si>
  <si>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</si>
  <si>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</si>
  <si>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</si>
  <si>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</si>
  <si>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</si>
  <si>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</si>
  <si>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</si>
  <si>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</si>
  <si>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</si>
  <si>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</si>
  <si>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</si>
  <si>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</si>
  <si>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</si>
  <si>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</si>
  <si>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</si>
  <si>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</si>
  <si>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</si>
  <si>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</si>
  <si>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</si>
  <si>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</si>
  <si>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</si>
  <si>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</si>
  <si>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</si>
  <si>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</si>
  <si>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</si>
  <si>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</si>
  <si>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</si>
  <si>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</si>
  <si>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</si>
  <si>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</si>
  <si>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</si>
  <si>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</si>
  <si>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</si>
  <si>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</si>
  <si>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</si>
  <si>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</si>
  <si>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</si>
  <si>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</si>
  <si>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</si>
  <si>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</si>
  <si>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</si>
  <si>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</si>
  <si>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</si>
  <si>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</si>
  <si>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</si>
  <si>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</si>
  <si>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</si>
  <si>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</si>
  <si>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</si>
  <si>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</si>
  <si>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</si>
  <si>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</si>
  <si>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</si>
  <si>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</si>
  <si>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</si>
  <si>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</si>
  <si>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</si>
  <si>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</si>
  <si>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</si>
  <si>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</si>
  <si>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</si>
  <si>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</si>
  <si>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</si>
  <si>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</si>
  <si>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</si>
  <si>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</si>
  <si>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</si>
  <si>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</si>
  <si>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</si>
  <si>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</si>
  <si>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</si>
  <si>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</si>
  <si>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</si>
  <si>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</si>
  <si>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</si>
  <si>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</si>
  <si>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</si>
  <si>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</si>
  <si>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</si>
  <si>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</si>
  <si>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</si>
  <si>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</si>
  <si>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</si>
  <si>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</si>
  <si>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</si>
  <si>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</si>
  <si>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</si>
  <si>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</si>
  <si>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</si>
  <si>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</si>
  <si>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</si>
  <si>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</si>
  <si>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</si>
  <si>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</si>
  <si>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</si>
  <si>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</si>
  <si>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</si>
  <si>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</si>
  <si>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</si>
  <si>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</si>
  <si>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</si>
  <si>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</si>
  <si>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</si>
  <si>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</si>
  <si>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</si>
  <si>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</si>
  <si>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</si>
  <si>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</si>
  <si>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</si>
  <si>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</si>
  <si>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</si>
  <si>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</si>
  <si>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</si>
  <si>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</si>
  <si>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</si>
  <si>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</si>
  <si>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</si>
  <si>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</si>
  <si>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</si>
  <si>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</si>
  <si>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</si>
  <si>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</si>
  <si>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</si>
  <si>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</si>
  <si>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</si>
  <si>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</si>
  <si>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</si>
  <si>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</si>
  <si>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</si>
  <si>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</si>
  <si>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</si>
  <si>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</si>
  <si>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</si>
  <si>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</si>
  <si>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</si>
  <si>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</si>
  <si>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</si>
  <si>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</si>
  <si>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</si>
  <si>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</si>
  <si>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</si>
  <si>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</si>
  <si>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</si>
  <si>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</si>
  <si>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</si>
  <si>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</si>
  <si>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</si>
  <si>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</si>
  <si>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</si>
  <si>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</si>
  <si>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</si>
  <si>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</si>
  <si>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</si>
  <si>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</si>
  <si>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</si>
  <si>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</si>
  <si>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</si>
  <si>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</si>
  <si>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</si>
  <si>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</si>
  <si>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</si>
  <si>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</si>
  <si>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</si>
  <si>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</si>
  <si>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</si>
  <si>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</si>
  <si>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</si>
  <si>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</si>
  <si>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</si>
  <si>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</si>
  <si>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</si>
  <si>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</si>
  <si>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</si>
  <si>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</si>
  <si>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</si>
  <si>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</si>
  <si>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</si>
  <si>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</si>
  <si>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</si>
  <si>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</si>
  <si>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</si>
  <si>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</si>
  <si>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</si>
  <si>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</si>
  <si>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</si>
  <si>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</si>
  <si>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</si>
  <si>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</si>
  <si>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</si>
  <si>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</si>
  <si>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</si>
  <si>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</si>
  <si>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</si>
  <si>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</si>
  <si>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</si>
  <si>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</si>
  <si>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</si>
  <si>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</si>
  <si>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</si>
  <si>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</si>
  <si>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</si>
  <si>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</si>
  <si>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</si>
  <si>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</si>
  <si>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</si>
  <si>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</si>
  <si>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</si>
  <si>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</si>
  <si>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</si>
  <si>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</si>
  <si>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</si>
  <si>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</si>
  <si>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</si>
  <si>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</si>
  <si>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</si>
  <si>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</si>
  <si>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</si>
  <si>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</si>
  <si>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</si>
  <si>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</si>
  <si>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</si>
  <si>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</si>
  <si>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</si>
  <si>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</si>
  <si>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</si>
  <si>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</si>
  <si>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</si>
  <si>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</si>
  <si>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</si>
  <si>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</si>
  <si>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</si>
  <si>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</si>
  <si>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</si>
  <si>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</si>
  <si>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</si>
  <si>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</si>
  <si>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</si>
  <si>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</si>
  <si>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</si>
  <si>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</si>
  <si>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</si>
  <si>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</si>
  <si>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</si>
  <si>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</si>
  <si>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</si>
  <si>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</si>
  <si>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</si>
  <si>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</si>
  <si>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</si>
  <si>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</si>
  <si>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</si>
  <si>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</si>
  <si>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</si>
  <si>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</si>
  <si>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</si>
  <si>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</si>
  <si>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</si>
  <si>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</si>
  <si>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</si>
  <si>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</si>
  <si>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</si>
  <si>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</si>
  <si>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</si>
  <si>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</si>
  <si>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</si>
  <si>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</si>
  <si>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</si>
  <si>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</si>
  <si>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</si>
  <si>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</si>
  <si>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</si>
  <si>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</si>
  <si>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</si>
  <si>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</si>
  <si>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</si>
  <si>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</si>
  <si>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</si>
  <si>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</si>
  <si>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</si>
  <si>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</si>
  <si>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</si>
  <si>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</si>
  <si>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</si>
  <si>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</si>
  <si>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</si>
  <si>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</si>
  <si>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</si>
  <si>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</si>
  <si>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</si>
  <si>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</si>
  <si>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</si>
  <si>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</si>
  <si>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</si>
  <si>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</si>
  <si>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</si>
  <si>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</si>
  <si>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</si>
  <si>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</si>
  <si>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</si>
  <si>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</si>
  <si>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</si>
  <si>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</si>
  <si>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</si>
  <si>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</si>
  <si>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</si>
  <si>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</si>
  <si>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</si>
  <si>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</si>
  <si>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</si>
  <si>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</si>
  <si>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</si>
  <si>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</si>
  <si>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</si>
  <si>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</si>
  <si>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</si>
  <si>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</si>
  <si>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</si>
  <si>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</si>
  <si>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</si>
  <si>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</si>
  <si>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</si>
  <si>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</si>
  <si>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</si>
  <si>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</si>
  <si>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</si>
  <si>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</si>
  <si>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</si>
  <si>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</si>
  <si>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</si>
  <si>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</si>
  <si>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</si>
  <si>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</si>
  <si>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</si>
  <si>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</si>
  <si>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</si>
  <si>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</si>
  <si>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</si>
  <si>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</si>
  <si>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</si>
  <si>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</si>
  <si>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</si>
  <si>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</si>
  <si>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</si>
  <si>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</si>
  <si>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</si>
  <si>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</si>
  <si>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</si>
  <si>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</si>
  <si>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</si>
  <si>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</si>
  <si>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</si>
  <si>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</si>
  <si>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</si>
  <si>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</si>
  <si>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</si>
  <si>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</si>
  <si>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</si>
  <si>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</si>
  <si>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</si>
  <si>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</si>
  <si>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</si>
  <si>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</si>
  <si>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</si>
  <si>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</si>
  <si>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</si>
  <si>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</si>
  <si>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</si>
  <si>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</si>
  <si>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</si>
  <si>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</si>
  <si>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</si>
  <si>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</si>
  <si>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</si>
  <si>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</si>
  <si>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</si>
  <si>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</si>
  <si>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</si>
  <si>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</si>
  <si>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</si>
  <si>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</si>
  <si>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</si>
  <si>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</si>
  <si>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</si>
  <si>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</si>
  <si>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</si>
  <si>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</si>
  <si>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</si>
  <si>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</si>
  <si>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</si>
  <si>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</si>
  <si>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</si>
  <si>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</si>
  <si>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</si>
  <si>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</si>
  <si>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</si>
  <si>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</si>
  <si>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</si>
  <si>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</si>
  <si>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</si>
  <si>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</si>
  <si>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</si>
  <si>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</si>
  <si>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</si>
  <si>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</si>
  <si>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</si>
  <si>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</si>
  <si>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</si>
  <si>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</si>
  <si>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</si>
  <si>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</si>
  <si>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</si>
  <si>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</si>
  <si>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</si>
  <si>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</si>
  <si>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</si>
  <si>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</si>
  <si>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</si>
  <si>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</si>
  <si>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</si>
  <si>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</si>
  <si>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</si>
  <si>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</si>
  <si>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</si>
  <si>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</si>
  <si>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</si>
  <si>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</si>
  <si>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</si>
  <si>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</si>
  <si>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</si>
  <si>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</si>
  <si>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</si>
  <si>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</si>
  <si>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</si>
  <si>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</si>
  <si>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</si>
  <si>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</si>
  <si>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</si>
  <si>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</si>
  <si>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</si>
  <si>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</si>
  <si>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</si>
  <si>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</si>
  <si>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</si>
  <si>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</si>
  <si>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</si>
  <si>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</si>
  <si>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</si>
  <si>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</si>
  <si>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</si>
  <si>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</si>
  <si>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</si>
  <si>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</si>
  <si>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</si>
  <si>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</si>
  <si>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</si>
  <si>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</si>
  <si>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</si>
  <si>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</si>
  <si>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</si>
  <si>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</si>
  <si>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</si>
  <si>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</si>
  <si>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</si>
  <si>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</si>
  <si>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</si>
  <si>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</si>
  <si>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</si>
  <si>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</si>
  <si>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</si>
  <si>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</si>
  <si>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</si>
  <si>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</si>
  <si>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</si>
  <si>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</si>
  <si>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</si>
  <si>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</si>
  <si>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</si>
  <si>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</si>
  <si>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</si>
  <si>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</si>
  <si>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</si>
  <si>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</si>
  <si>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</si>
  <si>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</si>
  <si>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</si>
  <si>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</si>
  <si>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</si>
  <si>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</si>
  <si>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</si>
  <si>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</si>
  <si>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</si>
  <si>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</si>
  <si>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</si>
  <si>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</si>
  <si>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</si>
  <si>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</si>
  <si>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</si>
  <si>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</si>
  <si>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</si>
  <si>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</si>
  <si>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</si>
  <si>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</si>
  <si>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</si>
  <si>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</si>
  <si>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</si>
  <si>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</si>
  <si>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</si>
  <si>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</si>
  <si>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</si>
  <si>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</si>
  <si>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</si>
  <si>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</si>
  <si>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</si>
  <si>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</si>
  <si>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</si>
  <si>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</si>
  <si>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</si>
  <si>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</si>
  <si>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</si>
  <si>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</si>
  <si>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</si>
  <si>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</si>
  <si>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</si>
  <si>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</si>
  <si>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</si>
  <si>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</si>
  <si>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</si>
  <si>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</si>
  <si>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</si>
  <si>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</si>
  <si>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</si>
  <si>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</si>
  <si>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</si>
  <si>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</si>
  <si>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</si>
  <si>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</si>
  <si>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</si>
  <si>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</si>
  <si>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</si>
  <si>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</si>
  <si>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</si>
  <si>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</si>
  <si>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</si>
  <si>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</si>
  <si>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</si>
  <si>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</si>
  <si>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</si>
  <si>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</si>
  <si>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</si>
  <si>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</si>
  <si>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</si>
  <si>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</si>
  <si>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</si>
  <si>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</si>
  <si>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</si>
  <si>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</si>
  <si>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</si>
  <si>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</si>
  <si>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</si>
  <si>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</si>
  <si>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</si>
  <si>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</si>
  <si>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</si>
  <si>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</si>
  <si>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</si>
  <si>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</si>
  <si>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</si>
  <si>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</si>
  <si>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</si>
  <si>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</si>
  <si>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</si>
  <si>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</si>
  <si>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</si>
  <si>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</si>
  <si>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</si>
  <si>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</si>
  <si>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</si>
  <si>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</si>
  <si>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</si>
  <si>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</si>
  <si>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</si>
  <si>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</si>
  <si>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</si>
  <si>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</si>
  <si>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</si>
  <si>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</si>
  <si>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</si>
  <si>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</si>
  <si>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</si>
  <si>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</si>
  <si>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</si>
  <si>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</si>
  <si>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</si>
  <si>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</si>
  <si>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</si>
  <si>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</si>
  <si>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</si>
  <si>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</si>
  <si>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</si>
  <si>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</si>
  <si>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</si>
  <si>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</si>
  <si>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</si>
  <si>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</si>
  <si>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</si>
  <si>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</si>
  <si>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</si>
  <si>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</si>
  <si>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</si>
  <si>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</si>
  <si>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</si>
  <si>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</si>
  <si>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</si>
  <si>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</si>
  <si>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</si>
  <si>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</si>
  <si>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</si>
  <si>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</si>
  <si>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</si>
  <si>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</si>
  <si>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</si>
  <si>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</si>
  <si>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</si>
  <si>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</si>
  <si>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</si>
  <si>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</si>
  <si>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</si>
  <si>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</si>
  <si>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</si>
  <si>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</si>
  <si>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</si>
  <si>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</si>
  <si>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</si>
  <si>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</si>
  <si>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</si>
  <si>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</si>
  <si>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</si>
  <si>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</si>
  <si>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</si>
  <si>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</si>
  <si>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</si>
  <si>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</si>
  <si>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</si>
  <si>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</si>
  <si>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</si>
  <si>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</si>
  <si>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</si>
  <si>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</si>
  <si>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</si>
  <si>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</si>
  <si>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</si>
  <si>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</si>
  <si>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</si>
  <si>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</si>
  <si>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</si>
  <si>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</si>
  <si>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</si>
  <si>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</si>
  <si>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</si>
  <si>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</si>
  <si>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</si>
  <si>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</si>
  <si>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</si>
  <si>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</si>
  <si>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</si>
  <si>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</si>
  <si>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</si>
  <si>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</si>
  <si>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</si>
  <si>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</si>
  <si>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</si>
  <si>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</si>
  <si>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</si>
  <si>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</si>
  <si>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</si>
  <si>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</si>
  <si>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</si>
  <si>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</si>
  <si>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</si>
  <si>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</si>
  <si>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</si>
  <si>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</si>
  <si>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</si>
  <si>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</si>
  <si>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</si>
  <si>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</si>
  <si>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</si>
  <si>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</si>
  <si>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</si>
  <si>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</si>
  <si>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</si>
  <si>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</si>
  <si>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</si>
  <si>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</si>
  <si>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</si>
  <si>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</si>
  <si>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</si>
  <si>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</si>
  <si>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</si>
  <si>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</si>
  <si>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</si>
  <si>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</si>
  <si>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</si>
  <si>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</si>
  <si>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</si>
  <si>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</si>
  <si>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</si>
  <si>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</si>
  <si>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</si>
  <si>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</si>
  <si>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</si>
  <si>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</si>
  <si>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</si>
  <si>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</si>
  <si>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</si>
  <si>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</si>
  <si>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</si>
  <si>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</si>
  <si>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</si>
  <si>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</si>
  <si>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</si>
  <si>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</si>
  <si>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</si>
  <si>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</si>
  <si>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</si>
  <si>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</si>
  <si>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</si>
  <si>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</si>
  <si>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</si>
  <si>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</si>
  <si>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</si>
  <si>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</si>
  <si>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</si>
  <si>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</si>
  <si>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</si>
  <si>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</si>
  <si>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</si>
  <si>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</si>
  <si>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</si>
  <si>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</si>
  <si>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</si>
  <si>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</si>
  <si>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</si>
  <si>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</si>
  <si>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</si>
  <si>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</si>
  <si>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</si>
  <si>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</si>
  <si>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</si>
  <si>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</si>
  <si>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</si>
  <si>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</si>
  <si>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</si>
  <si>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</si>
  <si>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</si>
  <si>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</si>
  <si>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</si>
  <si>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</si>
  <si>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</si>
  <si>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</si>
  <si>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</si>
  <si>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</si>
  <si>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</si>
  <si>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</si>
  <si>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</si>
  <si>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</si>
  <si>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</si>
  <si>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</si>
  <si>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</si>
  <si>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</si>
  <si>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</si>
  <si>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</si>
  <si>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</si>
  <si>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</si>
  <si>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</si>
  <si>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</si>
  <si>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</si>
  <si>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</si>
  <si>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</si>
  <si>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</si>
  <si>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</si>
  <si>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</si>
  <si>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</si>
  <si>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</si>
  <si>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</si>
  <si>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</si>
  <si>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</si>
  <si>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</si>
  <si>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</si>
  <si>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</si>
  <si>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</si>
  <si>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</si>
  <si>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</si>
  <si>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</si>
  <si>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</si>
  <si>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</si>
  <si>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</si>
  <si>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</si>
  <si>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</si>
  <si>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</si>
  <si>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</si>
  <si>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</si>
  <si>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</si>
  <si>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</si>
  <si>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</si>
  <si>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</si>
  <si>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</si>
  <si>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</si>
  <si>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</si>
  <si>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</si>
  <si>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</si>
  <si>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</si>
  <si>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</si>
  <si>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</si>
  <si>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</si>
  <si>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</si>
  <si>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</si>
  <si>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</si>
  <si>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</si>
  <si>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</si>
  <si>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</si>
  <si>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</si>
  <si>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</si>
  <si>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</si>
  <si>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</si>
  <si>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</si>
  <si>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</si>
  <si>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</si>
  <si>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</si>
  <si>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</si>
  <si>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</si>
  <si>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</si>
  <si>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</si>
  <si>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</si>
  <si>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</si>
  <si>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</si>
  <si>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</si>
  <si>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</si>
  <si>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</si>
  <si>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</si>
  <si>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</si>
  <si>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</si>
  <si>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</si>
  <si>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</si>
  <si>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</si>
  <si>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</si>
  <si>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</si>
  <si>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</si>
  <si>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</si>
  <si>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</si>
  <si>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</si>
  <si>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</si>
  <si>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</si>
  <si>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</si>
  <si>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</si>
  <si>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</si>
  <si>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</si>
  <si>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</si>
  <si>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</si>
  <si>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</si>
  <si>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</si>
  <si>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</si>
  <si>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</si>
  <si>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</si>
  <si>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</si>
  <si>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</si>
  <si>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</si>
  <si>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</si>
  <si>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</si>
  <si>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</si>
  <si>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</si>
  <si>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</si>
  <si>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</si>
  <si>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</si>
  <si>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</si>
  <si>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</si>
  <si>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</si>
  <si>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</si>
  <si>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</si>
  <si>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</si>
  <si>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</si>
  <si>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</si>
  <si>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</si>
  <si>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</si>
  <si>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</si>
  <si>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</si>
  <si>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</si>
  <si>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</si>
  <si>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</si>
  <si>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</si>
  <si>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</si>
  <si>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</si>
  <si>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</si>
  <si>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</si>
  <si>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</si>
  <si>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</si>
  <si>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</si>
  <si>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</si>
  <si>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</si>
  <si>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</si>
  <si>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</si>
  <si>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</si>
  <si>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</si>
  <si>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</si>
  <si>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</si>
  <si>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</si>
  <si>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</si>
  <si>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</si>
  <si>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</si>
  <si>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</si>
  <si>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</si>
  <si>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</si>
  <si>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</si>
  <si>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</si>
  <si>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</si>
  <si>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</si>
  <si>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</si>
  <si>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</si>
  <si>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</si>
  <si>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</si>
  <si>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</si>
  <si>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</si>
  <si>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</si>
  <si>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</si>
  <si>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</si>
  <si>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</si>
  <si>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</si>
  <si>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</si>
  <si>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</si>
  <si>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</si>
  <si>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</si>
  <si>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</si>
  <si>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</si>
  <si>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</si>
  <si>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</si>
  <si>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</si>
  <si>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</si>
  <si>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</si>
  <si>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</si>
  <si>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</si>
  <si>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</si>
  <si>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</si>
  <si>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</si>
  <si>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</si>
  <si>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</si>
  <si>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</si>
  <si>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</si>
  <si>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</si>
  <si>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</si>
  <si>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</si>
  <si>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</si>
  <si>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</si>
  <si>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</si>
  <si>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</si>
  <si>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</si>
  <si>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</si>
  <si>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</si>
  <si>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</si>
  <si>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</si>
  <si>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</si>
  <si>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</si>
  <si>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</si>
  <si>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</si>
  <si>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</si>
  <si>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</si>
  <si>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</si>
  <si>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</si>
  <si>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</si>
  <si>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</si>
  <si>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</si>
  <si>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</si>
  <si>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</si>
  <si>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</si>
  <si>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</si>
  <si>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</si>
  <si>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</si>
  <si>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</si>
  <si>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</si>
  <si>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</si>
  <si>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</si>
  <si>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</si>
  <si>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</si>
  <si>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</si>
  <si>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</si>
  <si>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</si>
  <si>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</si>
  <si>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</si>
  <si>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</si>
  <si>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</si>
  <si>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</si>
  <si>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</si>
  <si>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</si>
  <si>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</si>
  <si>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</si>
  <si>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</si>
  <si>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</si>
  <si>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</si>
  <si>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</si>
  <si>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</si>
  <si>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</si>
  <si>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</si>
  <si>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</si>
  <si>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</si>
  <si>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</si>
  <si>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</si>
  <si>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</si>
  <si>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</si>
  <si>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</si>
  <si>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</si>
  <si>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</si>
  <si>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</si>
  <si>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</si>
  <si>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</si>
  <si>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</si>
  <si>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</si>
  <si>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</si>
  <si>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</si>
  <si>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</si>
  <si>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</si>
  <si>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</si>
  <si>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</si>
  <si>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</si>
  <si>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</si>
  <si>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</si>
  <si>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</si>
  <si>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</si>
  <si>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</si>
  <si>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</si>
  <si>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</si>
  <si>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</si>
  <si>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</si>
  <si>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</si>
  <si>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</si>
  <si>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</si>
  <si>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</si>
  <si>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</si>
  <si>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</si>
  <si>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</si>
  <si>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</si>
  <si>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</si>
  <si>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</si>
  <si>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</si>
  <si>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</si>
  <si>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</si>
  <si>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</si>
  <si>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</si>
  <si>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</si>
  <si>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</si>
  <si>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</si>
  <si>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</si>
  <si>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</si>
  <si>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</si>
  <si>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</si>
  <si>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</si>
  <si>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</si>
  <si>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</si>
  <si>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</si>
  <si>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</si>
  <si>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</si>
  <si>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</si>
  <si>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</si>
  <si>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</si>
  <si>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</si>
  <si>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</si>
  <si>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</si>
  <si>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</si>
  <si>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</si>
  <si>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</si>
  <si>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</si>
  <si>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</si>
  <si>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</si>
  <si>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</si>
  <si>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</si>
  <si>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</si>
  <si>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</si>
  <si>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</si>
  <si>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</si>
  <si>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</si>
  <si>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</si>
  <si>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</si>
  <si>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</si>
  <si>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</si>
  <si>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</si>
  <si>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</si>
  <si>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</si>
  <si>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</si>
  <si>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</si>
  <si>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</si>
  <si>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</si>
  <si>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</si>
  <si>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</si>
  <si>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</si>
  <si>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</si>
  <si>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</si>
  <si>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</si>
  <si>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</si>
  <si>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</si>
  <si>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</si>
  <si>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</si>
  <si>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</si>
  <si>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</si>
  <si>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</si>
  <si>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</si>
  <si>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</si>
  <si>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</si>
  <si>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</si>
  <si>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</si>
  <si>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</si>
  <si>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</si>
  <si>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</si>
  <si>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</si>
  <si>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</si>
  <si>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</si>
  <si>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</si>
  <si>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</si>
  <si>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</si>
  <si>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</si>
  <si>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</si>
  <si>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</si>
  <si>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</si>
  <si>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</si>
  <si>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</si>
  <si>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</si>
  <si>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</si>
  <si>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</si>
  <si>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</si>
  <si>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</si>
  <si>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</si>
  <si>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</si>
  <si>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</si>
  <si>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</si>
  <si>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</si>
  <si>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</si>
  <si>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</si>
  <si>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</si>
  <si>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</si>
  <si>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</si>
  <si>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</si>
  <si>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</si>
  <si>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</si>
  <si>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</si>
  <si>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</si>
  <si>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</si>
  <si>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</si>
  <si>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</si>
  <si>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</si>
  <si>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</si>
  <si>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</si>
  <si>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</si>
  <si>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</si>
  <si>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</si>
  <si>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</si>
  <si>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</si>
  <si>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</si>
  <si>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</si>
  <si>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</si>
  <si>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</si>
  <si>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</si>
  <si>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</si>
  <si>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</si>
  <si>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</si>
  <si>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</si>
  <si>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</si>
  <si>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</si>
  <si>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</si>
  <si>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</si>
  <si>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</si>
  <si>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</si>
  <si>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</si>
  <si>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</si>
  <si>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</si>
  <si>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</si>
  <si>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</si>
  <si>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</si>
  <si>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</si>
  <si>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</si>
  <si>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</si>
  <si>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</si>
  <si>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</si>
  <si>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</si>
  <si>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</si>
  <si>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</si>
  <si>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</si>
  <si>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</si>
  <si>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</si>
  <si>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</si>
  <si>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</si>
  <si>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</si>
  <si>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</si>
  <si>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</si>
  <si>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</si>
  <si>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</si>
  <si>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</si>
  <si>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</si>
  <si>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</si>
  <si>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</si>
  <si>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</si>
  <si>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</si>
  <si>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</si>
  <si>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</si>
  <si>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</si>
  <si>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</si>
  <si>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</si>
  <si>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</si>
  <si>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</si>
  <si>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</si>
  <si>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</si>
  <si>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</si>
  <si>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</si>
  <si>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</si>
  <si>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</si>
  <si>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</si>
  <si>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</si>
  <si>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</si>
  <si>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</si>
  <si>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</si>
  <si>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</si>
  <si>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</si>
  <si>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</si>
  <si>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</si>
  <si>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</si>
  <si>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</si>
  <si>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</si>
  <si>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</si>
  <si>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</si>
  <si>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</si>
  <si>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</si>
  <si>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</si>
  <si>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</si>
  <si>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</si>
  <si>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</si>
  <si>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</si>
  <si>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</si>
  <si>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</si>
  <si>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</si>
  <si>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</si>
  <si>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</si>
  <si>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</si>
  <si>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</si>
  <si>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</si>
  <si>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</si>
  <si>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</si>
  <si>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</si>
  <si>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</si>
  <si>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</si>
  <si>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</si>
  <si>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</si>
  <si>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</si>
  <si>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</si>
  <si>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</si>
  <si>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</si>
  <si>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</si>
  <si>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</si>
  <si>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</si>
  <si>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</si>
  <si>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</si>
  <si>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</si>
  <si>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</si>
  <si>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</si>
  <si>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</si>
  <si>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</si>
  <si>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</si>
  <si>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</si>
  <si>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</si>
  <si>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</si>
  <si>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</si>
  <si>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</si>
  <si>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</si>
  <si>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</si>
  <si>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</si>
  <si>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</si>
  <si>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</si>
  <si>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</si>
  <si>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</si>
  <si>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</si>
  <si>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</si>
  <si>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</si>
  <si>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</si>
  <si>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</si>
  <si>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</si>
  <si>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</si>
  <si>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</si>
  <si>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</si>
  <si>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</si>
  <si>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</si>
  <si>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</si>
  <si>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</si>
  <si>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</si>
  <si>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</si>
  <si>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</si>
  <si>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</si>
  <si>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</si>
  <si>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</si>
  <si>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</si>
  <si>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</si>
  <si>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</si>
  <si>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</si>
  <si>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</si>
  <si>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</si>
  <si>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</si>
  <si>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</si>
  <si>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</si>
  <si>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</si>
  <si>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</si>
  <si>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</si>
  <si>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</si>
  <si>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</si>
  <si>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</si>
  <si>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</si>
  <si>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</si>
  <si>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</si>
  <si>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</si>
  <si>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</si>
  <si>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</si>
  <si>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</si>
  <si>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</si>
  <si>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</si>
  <si>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</si>
  <si>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</si>
  <si>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</si>
  <si>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</si>
  <si>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</si>
  <si>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</si>
  <si>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</si>
  <si>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</si>
  <si>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</si>
  <si>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</si>
  <si>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</si>
  <si>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</si>
  <si>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</si>
  <si>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</si>
  <si>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</si>
  <si>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</si>
  <si>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</si>
  <si>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</si>
  <si>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</si>
  <si>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</si>
  <si>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</si>
  <si>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</si>
  <si>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</si>
  <si>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</si>
  <si>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</si>
  <si>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</si>
  <si>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</si>
  <si>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</si>
  <si>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</si>
  <si>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</si>
  <si>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</si>
  <si>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</si>
  <si>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</si>
  <si>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</si>
  <si>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</si>
  <si>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</si>
  <si>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</si>
  <si>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</si>
  <si>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</si>
  <si>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</si>
  <si>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</si>
  <si>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</si>
  <si>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</si>
  <si>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</si>
  <si>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</si>
  <si>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</si>
  <si>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</si>
  <si>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</si>
  <si>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</si>
  <si>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</si>
  <si>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</si>
  <si>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</si>
  <si>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</si>
  <si>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</si>
  <si>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</si>
  <si>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</si>
  <si>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</si>
  <si>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</si>
  <si>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</si>
  <si>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</si>
  <si>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</si>
  <si>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</si>
  <si>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</si>
  <si>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</si>
  <si>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</si>
  <si>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</si>
  <si>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</si>
  <si>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</si>
  <si>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</si>
  <si>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</si>
  <si>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</si>
  <si>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</si>
  <si>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</si>
  <si>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</si>
  <si>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</si>
  <si>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</si>
  <si>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</si>
  <si>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</si>
  <si>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</si>
  <si>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</si>
  <si>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</si>
  <si>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</si>
  <si>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</si>
  <si>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</si>
  <si>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</si>
  <si>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</si>
  <si>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</si>
  <si>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</si>
  <si>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</si>
  <si>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</si>
  <si>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</si>
  <si>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</si>
  <si>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</si>
  <si>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</si>
  <si>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</si>
  <si>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</si>
  <si>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</si>
  <si>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</si>
  <si>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</si>
  <si>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</si>
  <si>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</si>
  <si>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</si>
  <si>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</si>
  <si>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</si>
  <si>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</si>
  <si>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</si>
  <si>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</si>
  <si>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</si>
  <si>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</si>
  <si>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</si>
  <si>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</si>
  <si>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</si>
  <si>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</si>
  <si>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</si>
  <si>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</si>
  <si>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</si>
  <si>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</si>
  <si>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</si>
  <si>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</si>
  <si>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</si>
  <si>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</si>
  <si>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</si>
  <si>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</si>
  <si>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</si>
  <si>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</si>
  <si>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</si>
  <si>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</si>
  <si>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</si>
  <si>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</si>
  <si>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</si>
  <si>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</si>
  <si>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</si>
  <si>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</si>
  <si>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</si>
  <si>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</si>
  <si>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</si>
  <si>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</si>
  <si>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</si>
  <si>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</si>
  <si>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</si>
  <si>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</si>
  <si>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</si>
  <si>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</si>
  <si>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</si>
  <si>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</si>
  <si>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</si>
  <si>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</si>
  <si>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</si>
  <si>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</si>
  <si>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</si>
  <si>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</si>
  <si>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</si>
  <si>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</si>
  <si>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</si>
  <si>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</si>
  <si>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</si>
  <si>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</si>
  <si>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</si>
  <si>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</si>
  <si>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</si>
  <si>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</si>
  <si>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</si>
  <si>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</si>
  <si>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</si>
  <si>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</si>
  <si>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</si>
  <si>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</si>
  <si>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</si>
  <si>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</si>
  <si>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</si>
  <si>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</si>
  <si>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</si>
  <si>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</si>
  <si>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</si>
  <si>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</si>
  <si>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</si>
  <si>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</si>
  <si>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</si>
  <si>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</si>
  <si>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</si>
  <si>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</si>
  <si>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</si>
  <si>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</si>
  <si>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</si>
  <si>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</si>
  <si>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</si>
  <si>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</si>
  <si>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</si>
  <si>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</si>
  <si>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</si>
  <si>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</si>
  <si>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</si>
  <si>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</si>
  <si>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</si>
  <si>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</si>
  <si>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</si>
  <si>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</si>
  <si>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</si>
  <si>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</si>
  <si>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</si>
  <si>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</si>
  <si>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</si>
  <si>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</si>
  <si>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</si>
  <si>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</si>
  <si>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</si>
  <si>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</si>
  <si>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</si>
  <si>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</si>
  <si>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</si>
  <si>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</si>
  <si>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</si>
  <si>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</si>
  <si>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</si>
  <si>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</si>
  <si>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</si>
  <si>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</si>
  <si>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</si>
  <si>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</si>
  <si>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</si>
  <si>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</si>
  <si>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</si>
  <si>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</si>
  <si>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</si>
  <si>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</si>
  <si>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</si>
  <si>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</si>
  <si>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</si>
  <si>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</si>
  <si>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</si>
  <si>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</si>
  <si>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</si>
  <si>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</si>
  <si>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</si>
  <si>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</si>
  <si>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</si>
  <si>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</si>
  <si>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</si>
  <si>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</si>
  <si>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</si>
  <si>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</si>
  <si>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</si>
  <si>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</si>
  <si>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</si>
  <si>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</si>
  <si>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</si>
  <si>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</si>
  <si>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</si>
  <si>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</si>
  <si>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</si>
  <si>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</si>
  <si>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</si>
  <si>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</si>
  <si>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</si>
  <si>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</si>
  <si>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</si>
  <si>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</si>
  <si>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</si>
  <si>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</si>
  <si>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</si>
  <si>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</si>
  <si>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</si>
  <si>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</si>
  <si>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</si>
  <si>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</si>
  <si>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</si>
  <si>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</si>
  <si>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</si>
  <si>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</si>
  <si>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</si>
  <si>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</si>
  <si>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</si>
  <si>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</si>
  <si>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</si>
  <si>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</si>
  <si>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</si>
  <si>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</si>
  <si>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</si>
  <si>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</si>
  <si>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</si>
  <si>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</si>
  <si>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</si>
  <si>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</si>
  <si>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</si>
  <si>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</si>
  <si>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</si>
  <si>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</si>
  <si>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</si>
  <si>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</si>
  <si>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</si>
  <si>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</si>
  <si>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</si>
  <si>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</si>
  <si>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</si>
  <si>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</si>
  <si>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</si>
  <si>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</si>
  <si>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</si>
  <si>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</si>
  <si>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</si>
  <si>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</si>
  <si>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</si>
  <si>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</si>
  <si>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</si>
  <si>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</si>
  <si>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</si>
  <si>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</si>
  <si>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</si>
  <si>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</si>
  <si>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</si>
  <si>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</si>
  <si>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</si>
  <si>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</si>
  <si>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</si>
  <si>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</si>
  <si>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</si>
  <si>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</si>
  <si>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</si>
  <si>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</si>
  <si>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</si>
  <si>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</si>
  <si>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</si>
  <si>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</si>
  <si>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</si>
  <si>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</si>
  <si>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</si>
  <si>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</si>
  <si>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</si>
  <si>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</si>
  <si>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</si>
  <si>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</si>
  <si>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</si>
  <si>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</si>
  <si>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</si>
  <si>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</si>
  <si>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</si>
  <si>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</si>
  <si>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</si>
  <si>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</si>
  <si>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</si>
  <si>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</si>
  <si>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</si>
  <si>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</si>
  <si>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</si>
  <si>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</si>
  <si>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</si>
  <si>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</si>
  <si>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</si>
  <si>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</si>
  <si>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</si>
  <si>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</si>
  <si>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</si>
  <si>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</si>
  <si>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</si>
  <si>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</si>
  <si>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</si>
  <si>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</si>
  <si>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</si>
  <si>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</si>
  <si>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</si>
  <si>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</si>
  <si>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</si>
  <si>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</si>
  <si>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</si>
  <si>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</si>
  <si>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</si>
  <si>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</si>
  <si>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</si>
  <si>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</si>
  <si>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</si>
  <si>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</si>
  <si>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</si>
  <si>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</si>
  <si>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</si>
  <si>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</si>
  <si>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</si>
  <si>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</si>
  <si>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</si>
  <si>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</si>
  <si>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</si>
  <si>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</si>
  <si>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</si>
  <si>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</si>
  <si>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</si>
  <si>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</si>
  <si>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</si>
  <si>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</si>
  <si>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</si>
  <si>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</si>
  <si>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</si>
  <si>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</si>
  <si>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</si>
  <si>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</si>
  <si>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</si>
  <si>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</si>
  <si>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</si>
  <si>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</si>
  <si>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</si>
  <si>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</si>
  <si>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</si>
  <si>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</si>
  <si>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</si>
  <si>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</si>
  <si>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</si>
  <si>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</si>
  <si>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</si>
  <si>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</si>
  <si>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</si>
  <si>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</si>
  <si>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</si>
  <si>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</si>
  <si>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</si>
  <si>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</si>
  <si>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</si>
  <si>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</si>
  <si>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</si>
  <si>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</si>
  <si>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</si>
  <si>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</si>
  <si>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</si>
  <si>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</si>
  <si>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</si>
  <si>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</si>
  <si>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</si>
  <si>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</si>
  <si>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</si>
  <si>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</si>
  <si>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</si>
  <si>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</si>
  <si>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</si>
  <si>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</si>
  <si>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</si>
  <si>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</si>
  <si>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</si>
  <si>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</si>
  <si>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</si>
  <si>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</si>
  <si>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</si>
  <si>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</si>
  <si>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</si>
  <si>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</si>
  <si>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</si>
  <si>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</si>
  <si>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</si>
  <si>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</si>
  <si>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</si>
  <si>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</si>
  <si>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</si>
  <si>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</si>
  <si>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</si>
  <si>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</si>
  <si>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</si>
  <si>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</si>
  <si>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</si>
  <si>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</si>
  <si>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</si>
  <si>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</si>
  <si>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</si>
  <si>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</si>
  <si>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</si>
  <si>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</si>
  <si>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</si>
  <si>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</si>
  <si>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</si>
  <si>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</si>
  <si>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</si>
  <si>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</si>
  <si>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</si>
  <si>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</si>
  <si>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</si>
  <si>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</si>
  <si>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</si>
  <si>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</si>
  <si>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</si>
  <si>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</si>
  <si>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</si>
  <si>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</si>
  <si>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</si>
  <si>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</si>
  <si>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</si>
  <si>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</si>
  <si>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</si>
  <si>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</si>
  <si>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</si>
  <si>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</si>
  <si>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</si>
  <si>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</si>
  <si>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</si>
  <si>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</si>
  <si>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</si>
  <si>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</si>
  <si>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</si>
  <si>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</si>
  <si>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</si>
  <si>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</si>
  <si>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</si>
  <si>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</si>
  <si>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</si>
  <si>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</si>
  <si>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</si>
  <si>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</si>
  <si>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</si>
  <si>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</si>
  <si>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</si>
  <si>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</si>
  <si>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</si>
  <si>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</si>
  <si>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</si>
  <si>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</si>
  <si>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</si>
  <si>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</si>
  <si>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</si>
  <si>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</si>
  <si>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</si>
  <si>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</si>
  <si>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</si>
  <si>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</si>
  <si>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</si>
  <si>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</si>
  <si>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</si>
  <si>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</si>
  <si>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</si>
  <si>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</si>
  <si>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</si>
  <si>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</si>
  <si>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</si>
  <si>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</si>
  <si>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</si>
  <si>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</si>
  <si>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</si>
  <si>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</si>
  <si>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</si>
  <si>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</si>
  <si>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</si>
  <si>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</si>
  <si>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</si>
  <si>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</si>
  <si>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</si>
  <si>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</si>
  <si>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</si>
  <si>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</si>
  <si>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</si>
  <si>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</si>
  <si>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</si>
  <si>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</si>
  <si>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</si>
  <si>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</si>
  <si>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</si>
  <si>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</si>
  <si>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</si>
  <si>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</si>
  <si>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</si>
  <si>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</si>
  <si>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</si>
  <si>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</si>
  <si>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</si>
  <si>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</si>
  <si>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</si>
  <si>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</si>
  <si>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</si>
  <si>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</si>
  <si>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</si>
  <si>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</si>
  <si>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</si>
  <si>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</si>
  <si>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</si>
  <si>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</si>
  <si>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</si>
  <si>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</si>
  <si>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</si>
  <si>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</si>
  <si>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</si>
  <si>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</si>
  <si>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</si>
  <si>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</si>
  <si>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</si>
  <si>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</si>
  <si>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</si>
  <si>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</si>
  <si>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</si>
  <si>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</si>
  <si>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</si>
  <si>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</si>
  <si>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</si>
  <si>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</si>
  <si>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</si>
  <si>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</si>
  <si>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</si>
  <si>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</si>
  <si>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</si>
  <si>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</si>
  <si>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</si>
  <si>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</si>
  <si>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</si>
  <si>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</si>
  <si>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</si>
  <si>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</si>
  <si>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</si>
  <si>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</si>
  <si>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</si>
  <si>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</si>
  <si>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</si>
  <si>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</si>
  <si>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</si>
  <si>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</si>
  <si>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</si>
  <si>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</si>
  <si>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</si>
  <si>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</si>
  <si>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</si>
  <si>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</si>
  <si>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</si>
  <si>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</si>
  <si>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</si>
  <si>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</si>
  <si>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</si>
  <si>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</si>
  <si>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</si>
  <si>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</si>
  <si>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</si>
  <si>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</si>
  <si>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</si>
  <si>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</si>
  <si>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</si>
  <si>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</si>
  <si>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</si>
  <si>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</si>
  <si>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</si>
  <si>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</si>
  <si>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</si>
  <si>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</si>
  <si>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</si>
  <si>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</si>
  <si>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</si>
  <si>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</si>
  <si>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</si>
  <si>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</si>
  <si>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</si>
  <si>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</si>
  <si>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</si>
  <si>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</si>
  <si>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</si>
  <si>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</si>
  <si>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</si>
  <si>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</si>
  <si>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</si>
  <si>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</si>
  <si>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</si>
  <si>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</si>
  <si>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</si>
  <si>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</si>
  <si>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</si>
  <si>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</si>
  <si>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</si>
  <si>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</si>
  <si>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</si>
  <si>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</si>
  <si>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</si>
  <si>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</si>
  <si>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</si>
  <si>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</si>
  <si>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</si>
  <si>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</si>
  <si>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</si>
  <si>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</si>
  <si>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</si>
  <si>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</si>
  <si>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</si>
  <si>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</si>
  <si>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</si>
  <si>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</si>
  <si>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</si>
  <si>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</si>
  <si>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</si>
  <si>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</si>
  <si>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</si>
  <si>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</si>
  <si>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</si>
  <si>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</si>
  <si>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</si>
  <si>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</si>
  <si>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</si>
  <si>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</si>
  <si>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</si>
  <si>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</si>
  <si>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</si>
  <si>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</si>
  <si>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</si>
  <si>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</si>
  <si>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</si>
  <si>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</si>
  <si>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</si>
  <si>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</si>
  <si>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</si>
  <si>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</si>
  <si>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</si>
  <si>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</si>
  <si>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</si>
  <si>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</si>
  <si>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</si>
  <si>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</si>
  <si>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</si>
  <si>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</si>
  <si>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</si>
  <si>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</si>
  <si>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</si>
  <si>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</si>
  <si>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</si>
  <si>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</si>
  <si>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</si>
  <si>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</si>
  <si>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</si>
  <si>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</si>
  <si>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</si>
  <si>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</si>
  <si>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</si>
  <si>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</si>
  <si>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</si>
  <si>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</si>
  <si>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</si>
  <si>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</si>
  <si>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</si>
  <si>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</si>
  <si>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</si>
  <si>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</si>
  <si>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</si>
  <si>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</si>
  <si>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</si>
  <si>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</si>
  <si>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</si>
  <si>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</si>
  <si>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</si>
  <si>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</si>
  <si>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</si>
  <si>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</si>
  <si>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</si>
  <si>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</si>
  <si>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</si>
  <si>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</si>
  <si>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</si>
  <si>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</si>
  <si>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</si>
  <si>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</si>
  <si>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</si>
  <si>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</si>
  <si>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</si>
  <si>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</si>
  <si>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</si>
  <si>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</si>
  <si>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</si>
  <si>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</si>
  <si>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</si>
  <si>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</si>
  <si>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</si>
  <si>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</si>
  <si>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</si>
  <si>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</si>
  <si>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</si>
  <si>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</si>
  <si>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</si>
  <si>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</si>
  <si>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</si>
  <si>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</si>
  <si>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</si>
  <si>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</si>
  <si>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</si>
  <si>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</si>
  <si>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</si>
  <si>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</si>
  <si>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</si>
  <si>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</si>
  <si>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</si>
  <si>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</si>
  <si>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</si>
  <si>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</si>
  <si>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</si>
  <si>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</si>
  <si>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</si>
  <si>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</si>
  <si>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</si>
  <si>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</si>
  <si>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</si>
  <si>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</si>
  <si>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</si>
  <si>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</si>
  <si>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</si>
  <si>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</si>
  <si>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</si>
  <si>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</si>
  <si>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</si>
  <si>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</si>
  <si>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</si>
  <si>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</si>
  <si>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</si>
  <si>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</si>
  <si>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</si>
  <si>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</si>
  <si>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</si>
  <si>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</si>
  <si>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</si>
  <si>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</si>
  <si>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</si>
  <si>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</si>
  <si>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</si>
  <si>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</si>
  <si>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</si>
  <si>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</si>
  <si>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</si>
  <si>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</si>
  <si>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</si>
  <si>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</si>
  <si>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</si>
  <si>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</si>
  <si>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</si>
  <si>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</si>
  <si>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</si>
  <si>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</si>
  <si>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</si>
  <si>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</si>
  <si>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</si>
  <si>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</si>
  <si>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</si>
  <si>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</si>
  <si>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</si>
  <si>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</si>
  <si>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</si>
  <si>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</si>
  <si>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</si>
  <si>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</si>
  <si>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</si>
  <si>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</si>
  <si>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</si>
  <si>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</si>
  <si>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</si>
  <si>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</si>
  <si>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</si>
  <si>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</si>
  <si>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</si>
  <si>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</si>
  <si>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</si>
  <si>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</si>
  <si>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</si>
  <si>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</si>
  <si>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</si>
  <si>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</si>
  <si>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</si>
  <si>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</si>
  <si>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</si>
  <si>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</si>
  <si>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</si>
  <si>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</si>
  <si>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</si>
  <si>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</si>
  <si>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</si>
  <si>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</si>
  <si>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</si>
  <si>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</si>
  <si>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</si>
  <si>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</si>
  <si>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</si>
  <si>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</si>
  <si>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</si>
  <si>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</si>
  <si>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</si>
  <si>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</si>
  <si>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</si>
  <si>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</si>
  <si>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</si>
  <si>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</si>
  <si>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</si>
  <si>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</si>
  <si>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</si>
  <si>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</si>
  <si>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</si>
  <si>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</si>
  <si>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</si>
  <si>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</si>
  <si>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</si>
  <si>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</si>
  <si>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</si>
  <si>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</si>
  <si>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</si>
  <si>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</si>
  <si>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</si>
  <si>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</si>
  <si>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</si>
  <si>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</si>
  <si>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</si>
  <si>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</si>
  <si>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</si>
  <si>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</si>
  <si>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</si>
  <si>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</si>
  <si>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</si>
  <si>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</si>
  <si>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</si>
  <si>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</si>
  <si>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</si>
  <si>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</si>
  <si>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</si>
  <si>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</si>
  <si>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</si>
  <si>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</si>
  <si>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</si>
  <si>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</si>
  <si>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</si>
  <si>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</si>
  <si>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</si>
  <si>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</si>
  <si>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</si>
  <si>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</si>
  <si>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</si>
  <si>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</si>
  <si>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</si>
  <si>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</si>
  <si>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</si>
  <si>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</si>
  <si>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</si>
  <si>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</si>
  <si>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</si>
  <si>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</si>
  <si>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</si>
  <si>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</si>
  <si>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</si>
  <si>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</si>
  <si>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</si>
  <si>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</si>
  <si>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</si>
  <si>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</si>
  <si>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</si>
  <si>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</si>
  <si>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</si>
  <si>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</si>
  <si>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</si>
  <si>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</si>
  <si>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</si>
  <si>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</si>
  <si>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</si>
  <si>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</si>
  <si>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</si>
  <si>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</si>
  <si>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</si>
  <si>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</si>
  <si>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</si>
  <si>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</si>
  <si>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</si>
  <si>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</si>
  <si>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</si>
  <si>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</si>
  <si>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</si>
  <si>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</si>
  <si>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</si>
  <si>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</si>
  <si>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</si>
  <si>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</si>
  <si>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</si>
  <si>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</si>
  <si>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</si>
  <si>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</si>
  <si>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</si>
  <si>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</si>
  <si>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</si>
  <si>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</si>
  <si>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</si>
  <si>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</si>
  <si>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</si>
  <si>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</si>
  <si>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</si>
  <si>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</si>
  <si>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</si>
  <si>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</si>
  <si>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</si>
  <si>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</si>
  <si>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</si>
  <si>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</si>
  <si>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</si>
  <si>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</si>
  <si>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</si>
  <si>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</si>
  <si>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</si>
  <si>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</si>
  <si>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</si>
  <si>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</si>
  <si>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</si>
  <si>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</si>
  <si>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</si>
  <si>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</si>
  <si>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</si>
  <si>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</si>
  <si>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</si>
  <si>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</si>
  <si>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</si>
  <si>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</si>
  <si>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</si>
  <si>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</si>
  <si>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</si>
  <si>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</si>
  <si>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</si>
  <si>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</si>
  <si>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</si>
  <si>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</si>
  <si>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</si>
  <si>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</si>
  <si>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</si>
  <si>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</si>
  <si>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</si>
  <si>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</si>
  <si>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</si>
  <si>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</si>
  <si>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</si>
  <si>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</si>
  <si>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</si>
  <si>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</si>
  <si>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</si>
  <si>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</si>
  <si>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</si>
  <si>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</si>
  <si>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</si>
  <si>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</si>
  <si>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</si>
  <si>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</si>
  <si>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</si>
  <si>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</si>
  <si>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</si>
  <si>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</si>
  <si>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</si>
  <si>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</si>
  <si>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</si>
  <si>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</si>
  <si>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</si>
  <si>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</si>
  <si>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</si>
  <si>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</si>
  <si>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</si>
  <si>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</si>
  <si>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</si>
  <si>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</si>
  <si>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</si>
  <si>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</si>
  <si>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</si>
  <si>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</si>
  <si>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</si>
  <si>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</si>
  <si>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</si>
  <si>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</si>
  <si>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</si>
  <si>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</si>
  <si>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</si>
  <si>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</si>
  <si>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</si>
  <si>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</si>
  <si>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</si>
  <si>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</si>
  <si>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</si>
  <si>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</si>
  <si>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</si>
  <si>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</si>
  <si>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</si>
  <si>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</si>
  <si>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</si>
  <si>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</si>
  <si>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</si>
  <si>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</si>
  <si>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</si>
  <si>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</si>
  <si>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</si>
  <si>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</si>
  <si>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</si>
  <si>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</si>
  <si>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</si>
  <si>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</si>
  <si>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</si>
  <si>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</si>
  <si>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</si>
  <si>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</si>
  <si>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</si>
  <si>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</si>
  <si>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</si>
  <si>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</si>
  <si>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</si>
  <si>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</si>
  <si>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</si>
  <si>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</si>
  <si>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</si>
  <si>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</si>
  <si>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</si>
  <si>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</si>
  <si>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</si>
  <si>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</si>
  <si>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</si>
  <si>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</si>
  <si>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</si>
  <si>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</si>
  <si>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</si>
  <si>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</si>
  <si>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</si>
  <si>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</si>
  <si>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</si>
  <si>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</si>
  <si>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</si>
  <si>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</si>
  <si>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</si>
  <si>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</si>
  <si>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</si>
  <si>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</si>
  <si>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</si>
  <si>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</si>
  <si>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</si>
  <si>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</si>
  <si>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</si>
  <si>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</si>
  <si>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</si>
  <si>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</si>
  <si>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</si>
  <si>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</si>
  <si>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</si>
  <si>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</si>
  <si>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</si>
  <si>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</si>
  <si>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</si>
  <si>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</si>
  <si>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</si>
  <si>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</si>
  <si>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</si>
  <si>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</si>
  <si>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</si>
  <si>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</si>
  <si>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</si>
  <si>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</si>
  <si>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</si>
  <si>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</si>
  <si>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</si>
  <si>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</si>
  <si>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</si>
  <si>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</si>
  <si>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</si>
  <si>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</si>
  <si>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</si>
  <si>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</si>
  <si>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</si>
  <si>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</si>
  <si>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</si>
  <si>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</si>
  <si>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</si>
  <si>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</si>
  <si>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</si>
  <si>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</si>
  <si>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</si>
  <si>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</si>
  <si>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</si>
  <si>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</si>
  <si>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</si>
  <si>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</si>
  <si>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</si>
  <si>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</si>
  <si>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</si>
  <si>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</si>
  <si>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</si>
  <si>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</si>
  <si>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</si>
  <si>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</si>
  <si>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</si>
  <si>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</si>
  <si>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</si>
  <si>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</si>
  <si>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</si>
  <si>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</si>
  <si>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</si>
  <si>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</si>
  <si>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</si>
  <si>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</si>
  <si>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</si>
  <si>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</si>
  <si>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</si>
  <si>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</si>
  <si>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</si>
  <si>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</si>
  <si>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</si>
  <si>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</si>
  <si>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</si>
  <si>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</si>
  <si>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</si>
  <si>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</si>
  <si>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</si>
  <si>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</si>
  <si>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</si>
  <si>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</si>
  <si>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</si>
  <si>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</si>
  <si>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</si>
  <si>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</si>
  <si>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</si>
  <si>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</si>
  <si>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</si>
  <si>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</si>
  <si>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</si>
  <si>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</si>
  <si>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</si>
  <si>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</si>
  <si>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</si>
  <si>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</si>
  <si>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</si>
  <si>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</si>
  <si>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</si>
  <si>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</si>
  <si>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</si>
  <si>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</si>
  <si>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</si>
  <si>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</si>
  <si>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</si>
  <si>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</si>
  <si>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</si>
  <si>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</si>
  <si>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</si>
  <si>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</si>
  <si>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</si>
  <si>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</si>
  <si>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</si>
  <si>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</si>
  <si>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</si>
  <si>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</si>
  <si>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</si>
  <si>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</si>
  <si>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</si>
  <si>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</si>
  <si>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</si>
  <si>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</si>
  <si>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</si>
  <si>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</si>
  <si>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</si>
  <si>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</si>
  <si>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</si>
  <si>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</si>
  <si>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</si>
  <si>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</si>
  <si>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</si>
  <si>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</si>
  <si>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</si>
  <si>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</si>
  <si>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</si>
  <si>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</si>
  <si>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</si>
  <si>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</si>
  <si>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</si>
  <si>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</si>
  <si>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</si>
  <si>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</si>
  <si>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</si>
  <si>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</si>
  <si>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</si>
  <si>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</si>
  <si>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</si>
  <si>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</si>
  <si>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</si>
  <si>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</si>
  <si>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</si>
  <si>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</si>
  <si>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</si>
  <si>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</si>
  <si>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</si>
  <si>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</si>
  <si>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</si>
  <si>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</si>
  <si>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</si>
  <si>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</si>
  <si>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</si>
  <si>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</si>
  <si>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</si>
  <si>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</si>
  <si>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</si>
  <si>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</si>
  <si>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</si>
  <si>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</si>
  <si>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</si>
  <si>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</si>
  <si>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</si>
  <si>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</si>
  <si>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</si>
  <si>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</si>
  <si>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</si>
  <si>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</si>
  <si>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</si>
  <si>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</si>
  <si>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</si>
  <si>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</si>
  <si>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</si>
  <si>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</si>
  <si>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</si>
  <si>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</si>
  <si>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</si>
  <si>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</si>
  <si>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</si>
  <si>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</si>
  <si>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</si>
  <si>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</si>
  <si>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</si>
  <si>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</si>
  <si>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</si>
  <si>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</si>
  <si>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</si>
  <si>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</si>
  <si>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</si>
  <si>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</si>
  <si>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</si>
  <si>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</si>
  <si>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</si>
  <si>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</si>
  <si>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</si>
  <si>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</si>
  <si>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</si>
  <si>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</si>
  <si>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</si>
  <si>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</si>
  <si>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</si>
  <si>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</si>
  <si>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</si>
  <si>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</si>
  <si>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</si>
  <si>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</si>
  <si>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</si>
  <si>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</si>
  <si>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</si>
  <si>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</si>
  <si>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</si>
  <si>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</si>
  <si>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</si>
  <si>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</si>
  <si>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</si>
  <si>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</si>
  <si>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</si>
  <si>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</si>
  <si>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</si>
  <si>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</si>
  <si>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</si>
  <si>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</si>
  <si>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</si>
  <si>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</si>
  <si>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</si>
  <si>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</si>
  <si>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</si>
  <si>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</si>
  <si>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</si>
  <si>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</si>
  <si>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</si>
  <si>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</si>
  <si>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</si>
  <si>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</si>
  <si>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</si>
  <si>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</si>
  <si>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</si>
  <si>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</si>
  <si>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</si>
  <si>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</si>
  <si>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</si>
  <si>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</si>
  <si>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</si>
  <si>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</si>
  <si>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</si>
  <si>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</si>
  <si>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</si>
  <si>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</si>
  <si>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</si>
  <si>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</si>
  <si>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</si>
  <si>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</si>
  <si>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</si>
  <si>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</si>
  <si>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</si>
  <si>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</si>
  <si>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</si>
  <si>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</si>
  <si>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</si>
  <si>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</si>
  <si>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</si>
  <si>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</si>
  <si>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</si>
  <si>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</si>
  <si>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</si>
  <si>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</si>
  <si>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</si>
  <si>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</si>
  <si>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</si>
  <si>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</si>
  <si>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</si>
  <si>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</si>
  <si>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</si>
  <si>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</si>
  <si>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</si>
  <si>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</si>
  <si>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</si>
  <si>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</si>
  <si>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</si>
  <si>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</si>
  <si>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</si>
  <si>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</si>
  <si>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</si>
  <si>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</si>
  <si>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</si>
  <si>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</si>
  <si>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</si>
  <si>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</si>
  <si>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</si>
  <si>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</si>
  <si>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</si>
  <si>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</si>
  <si>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</si>
  <si>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</si>
  <si>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</si>
  <si>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</si>
  <si>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</si>
  <si>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</si>
  <si>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</si>
  <si>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</si>
  <si>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</si>
  <si>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</si>
  <si>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</si>
  <si>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</si>
  <si>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</si>
  <si>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</si>
  <si>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</si>
  <si>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</si>
  <si>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</si>
  <si>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</si>
  <si>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</si>
  <si>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</si>
  <si>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</si>
  <si>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</si>
  <si>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</si>
  <si>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</si>
  <si>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</si>
  <si>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</si>
  <si>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</si>
  <si>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</si>
  <si>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</si>
  <si>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</si>
  <si>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</si>
  <si>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</si>
  <si>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</si>
  <si>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</si>
  <si>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</si>
  <si>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</si>
  <si>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</si>
  <si>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</si>
  <si>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</si>
  <si>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</si>
  <si>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</si>
  <si>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</si>
  <si>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</si>
  <si>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</si>
  <si>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</si>
  <si>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</si>
  <si>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</si>
  <si>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</si>
  <si>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</si>
  <si>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</si>
  <si>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</si>
  <si>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</si>
  <si>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</si>
  <si>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</si>
  <si>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</si>
  <si>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</si>
  <si>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</si>
  <si>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</si>
  <si>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</si>
  <si>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</si>
  <si>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</si>
  <si>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</si>
  <si>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</si>
  <si>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</si>
  <si>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</si>
  <si>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</si>
  <si>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</si>
  <si>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</si>
  <si>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</si>
  <si>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</si>
  <si>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</si>
  <si>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</si>
  <si>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</si>
  <si>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</si>
  <si>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</si>
  <si>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</si>
  <si>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</si>
  <si>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</si>
  <si>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</si>
  <si>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</si>
  <si>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</si>
  <si>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</si>
  <si>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</si>
  <si>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</si>
  <si>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</si>
  <si>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</si>
  <si>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</si>
  <si>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</si>
  <si>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</si>
  <si>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</si>
  <si>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</si>
  <si>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</si>
  <si>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</si>
  <si>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</si>
  <si>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</si>
  <si>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</si>
  <si>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</si>
  <si>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</si>
  <si>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</si>
  <si>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</si>
  <si>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</si>
  <si>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</si>
  <si>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</si>
  <si>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</si>
  <si>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</si>
  <si>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</si>
  <si>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</si>
  <si>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</si>
  <si>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</si>
  <si>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</si>
  <si>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</si>
  <si>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</si>
  <si>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</si>
  <si>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</si>
  <si>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</si>
  <si>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</si>
  <si>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</si>
  <si>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</si>
  <si>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</si>
  <si>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</si>
  <si>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</si>
  <si>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</si>
  <si>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</si>
  <si>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</si>
  <si>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</si>
  <si>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</si>
  <si>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</si>
  <si>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</si>
  <si>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</si>
  <si>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</si>
  <si>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</si>
  <si>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</si>
  <si>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</si>
  <si>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</si>
  <si>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</si>
  <si>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</si>
  <si>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</si>
  <si>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</si>
  <si>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</si>
  <si>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</si>
  <si>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</si>
  <si>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</si>
  <si>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</si>
  <si>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</si>
  <si>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</si>
  <si>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</si>
  <si>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</si>
  <si>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</si>
  <si>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</si>
  <si>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</si>
  <si>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</si>
  <si>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</si>
  <si>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</si>
  <si>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</si>
  <si>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</si>
  <si>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</si>
  <si>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</si>
  <si>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</si>
  <si>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</si>
  <si>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</si>
  <si>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</si>
  <si>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</si>
  <si>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</si>
  <si>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</si>
  <si>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</si>
  <si>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</si>
  <si>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</si>
  <si>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</si>
  <si>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</si>
  <si>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</si>
  <si>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</si>
  <si>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</si>
  <si>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</si>
  <si>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</si>
  <si>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</si>
  <si>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</si>
  <si>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</si>
  <si>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</si>
  <si>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</si>
  <si>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</si>
  <si>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</si>
  <si>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</si>
  <si>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</si>
  <si>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</si>
  <si>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</si>
  <si>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</si>
  <si>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</si>
  <si>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</si>
  <si>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</si>
  <si>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</si>
  <si>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</si>
  <si>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</si>
  <si>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</si>
  <si>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</si>
  <si>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</si>
  <si>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</si>
  <si>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</si>
  <si>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</si>
  <si>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</si>
  <si>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</si>
  <si>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</si>
  <si>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</si>
  <si>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</si>
  <si>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</si>
  <si>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</si>
  <si>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</si>
  <si>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</si>
  <si>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</si>
  <si>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</si>
  <si>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</si>
  <si>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</si>
  <si>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</si>
  <si>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</si>
  <si>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</si>
  <si>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</si>
  <si>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</si>
  <si>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</si>
  <si>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</si>
  <si>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</si>
  <si>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</si>
  <si>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</si>
  <si>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</si>
  <si>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</si>
  <si>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</si>
  <si>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</si>
  <si>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</si>
  <si>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</si>
  <si>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</si>
  <si>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</si>
  <si>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</si>
  <si>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</si>
  <si>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</si>
  <si>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</si>
  <si>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</si>
  <si>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</si>
  <si>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</si>
  <si>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</si>
  <si>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</si>
  <si>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</si>
  <si>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</si>
  <si>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</si>
  <si>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</si>
  <si>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</si>
  <si>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</si>
  <si>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</si>
  <si>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</si>
  <si>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</si>
  <si>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</si>
  <si>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</si>
  <si>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</si>
  <si>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</si>
  <si>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</si>
  <si>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</si>
  <si>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</si>
  <si>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</si>
  <si>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</si>
  <si>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</si>
  <si>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</si>
  <si>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</si>
  <si>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</si>
  <si>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</si>
  <si>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</si>
  <si>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</si>
  <si>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</si>
  <si>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</si>
  <si>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</si>
  <si>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</si>
  <si>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</si>
  <si>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</si>
  <si>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</si>
  <si>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</si>
  <si>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</si>
  <si>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</si>
  <si>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</si>
  <si>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</si>
  <si>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</si>
  <si>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</si>
  <si>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</si>
  <si>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</si>
  <si>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</si>
  <si>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</si>
  <si>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</si>
  <si>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</si>
  <si>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</si>
  <si>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</si>
  <si>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</si>
  <si>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</si>
  <si>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</si>
  <si>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</si>
  <si>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</si>
  <si>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</si>
  <si>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</si>
  <si>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</si>
  <si>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</si>
  <si>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</si>
  <si>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</si>
  <si>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</si>
  <si>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</si>
  <si>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</si>
  <si>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</si>
  <si>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</si>
  <si>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</si>
  <si>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</si>
  <si>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</si>
  <si>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</si>
  <si>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</si>
  <si>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</si>
  <si>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</si>
  <si>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</si>
  <si>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</si>
  <si>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</si>
  <si>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</si>
  <si>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</si>
  <si>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</si>
  <si>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</si>
  <si>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</si>
  <si>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</si>
  <si>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</si>
  <si>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</si>
  <si>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</si>
  <si>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</si>
  <si>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</si>
  <si>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</si>
  <si>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</si>
  <si>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</si>
  <si>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</si>
  <si>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</si>
  <si>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</si>
  <si>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</si>
  <si>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</si>
  <si>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</si>
  <si>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</si>
  <si>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</si>
  <si>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</si>
  <si>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</si>
  <si>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</si>
  <si>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</si>
  <si>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</si>
  <si>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</si>
  <si>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</si>
  <si>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</si>
  <si>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</si>
  <si>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</si>
  <si>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</si>
  <si>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</si>
  <si>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</si>
  <si>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</si>
  <si>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</si>
  <si>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</si>
  <si>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</si>
  <si>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</si>
  <si>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</si>
  <si>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</si>
  <si>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</si>
  <si>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</si>
  <si>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</si>
  <si>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</si>
  <si>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</si>
  <si>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</si>
  <si>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</si>
  <si>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</si>
  <si>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</si>
  <si>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</si>
  <si>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</si>
  <si>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</si>
  <si>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</si>
  <si>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</si>
  <si>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</si>
  <si>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</si>
  <si>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</si>
  <si>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</si>
  <si>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</si>
  <si>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</si>
  <si>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</si>
  <si>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</si>
  <si>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</si>
  <si>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</si>
  <si>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</si>
  <si>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</si>
  <si>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</si>
  <si>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</si>
  <si>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</si>
  <si>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</si>
  <si>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</si>
  <si>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</si>
  <si>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</si>
  <si>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</si>
  <si>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</si>
  <si>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</si>
  <si>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</si>
  <si>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</si>
  <si>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</si>
  <si>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</si>
  <si>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</si>
  <si>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</si>
  <si>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</si>
  <si>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</si>
  <si>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</si>
  <si>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</si>
  <si>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</si>
  <si>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</si>
  <si>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</si>
  <si>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</si>
  <si>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</si>
  <si>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</si>
  <si>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</si>
  <si>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</si>
  <si>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</si>
  <si>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</si>
  <si>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</si>
  <si>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</si>
  <si>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</si>
  <si>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</si>
  <si>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</si>
  <si>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</si>
  <si>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</si>
  <si>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</si>
  <si>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</si>
  <si>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</si>
  <si>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</si>
  <si>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</si>
  <si>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</si>
  <si>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</si>
  <si>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</si>
  <si>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</si>
  <si>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</si>
  <si>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</si>
  <si>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</si>
  <si>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</si>
  <si>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</si>
  <si>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</si>
  <si>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</si>
  <si>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</si>
  <si>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</si>
  <si>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</si>
  <si>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</si>
  <si>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</si>
  <si>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</si>
  <si>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</si>
  <si>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</si>
  <si>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</si>
  <si>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</si>
  <si>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</si>
  <si>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</si>
  <si>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</si>
  <si>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</si>
  <si>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</si>
  <si>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</si>
  <si>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</si>
  <si>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</si>
  <si>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</si>
  <si>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</si>
  <si>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</si>
  <si>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</si>
  <si>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</si>
  <si>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</si>
  <si>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</si>
  <si>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</si>
  <si>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</si>
  <si>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</si>
  <si>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</si>
  <si>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</si>
  <si>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</si>
  <si>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</si>
  <si>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</si>
  <si>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</si>
  <si>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</si>
  <si>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</si>
  <si>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</si>
  <si>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</si>
  <si>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</si>
  <si>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</si>
  <si>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</si>
  <si>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</si>
  <si>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</si>
  <si>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</si>
  <si>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</si>
  <si>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</si>
  <si>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</si>
  <si>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</si>
  <si>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</si>
  <si>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</si>
  <si>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</si>
  <si>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</si>
  <si>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</si>
  <si>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</si>
  <si>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</si>
  <si>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</si>
  <si>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</si>
  <si>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</si>
  <si>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</si>
  <si>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</si>
  <si>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</si>
  <si>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</si>
  <si>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</si>
  <si>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</si>
  <si>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</si>
  <si>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</si>
  <si>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</si>
  <si>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</si>
  <si>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</si>
  <si>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</si>
  <si>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</si>
  <si>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</si>
  <si>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</si>
  <si>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</si>
  <si>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</si>
  <si>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</si>
  <si>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</si>
  <si>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</si>
  <si>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</si>
  <si>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</si>
  <si>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</si>
  <si>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</si>
  <si>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</si>
  <si>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</si>
  <si>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</si>
  <si>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</si>
  <si>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</si>
  <si>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</si>
  <si>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</si>
  <si>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</si>
  <si>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</si>
  <si>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</si>
  <si>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</si>
  <si>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</si>
  <si>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</si>
  <si>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</si>
  <si>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</si>
  <si>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</si>
  <si>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</si>
  <si>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</si>
  <si>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</si>
  <si>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</si>
  <si>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</si>
  <si>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</si>
  <si>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</si>
  <si>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</si>
  <si>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</si>
  <si>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</si>
  <si>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</si>
  <si>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</si>
  <si>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</si>
  <si>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</si>
  <si>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</si>
  <si>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</si>
  <si>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</si>
  <si>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</si>
  <si>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</si>
  <si>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</si>
  <si>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</si>
  <si>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</si>
  <si>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</si>
  <si>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</si>
  <si>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</si>
  <si>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</si>
  <si>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</si>
  <si>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</si>
  <si>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</si>
  <si>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</si>
  <si>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</si>
  <si>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</si>
  <si>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</si>
  <si>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</si>
  <si>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</si>
  <si>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</si>
  <si>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</si>
  <si>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</si>
  <si>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</si>
  <si>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</si>
  <si>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</si>
  <si>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</si>
  <si>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</si>
  <si>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</si>
  <si>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</si>
  <si>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</si>
  <si>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</si>
  <si>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</si>
  <si>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</si>
  <si>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</si>
  <si>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</si>
  <si>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</si>
  <si>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</si>
  <si>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</si>
  <si>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</si>
  <si>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</si>
  <si>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</si>
  <si>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</si>
  <si>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</si>
  <si>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</si>
  <si>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</si>
  <si>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</si>
  <si>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</si>
  <si>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</si>
  <si>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</si>
  <si>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</si>
  <si>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</si>
  <si>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</si>
  <si>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</si>
  <si>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</si>
  <si>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</si>
  <si>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</si>
  <si>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</si>
  <si>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</si>
  <si>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</si>
  <si>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</si>
  <si>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</si>
  <si>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</si>
  <si>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</si>
  <si>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</si>
  <si>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</si>
  <si>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</si>
  <si>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</si>
  <si>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</si>
  <si>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</si>
  <si>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</si>
  <si>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</si>
  <si>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</si>
  <si>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</si>
  <si>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</si>
  <si>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</si>
  <si>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</si>
  <si>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</si>
  <si>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</si>
  <si>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</si>
  <si>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</si>
  <si>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</si>
  <si>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</si>
  <si>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</si>
  <si>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</si>
  <si>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</si>
  <si>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</si>
  <si>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</si>
  <si>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</si>
  <si>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</si>
  <si>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</si>
  <si>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</si>
  <si>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</si>
  <si>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</si>
  <si>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</si>
  <si>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</si>
  <si>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</si>
  <si>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</si>
  <si>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</si>
  <si>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</si>
  <si>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</si>
  <si>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</si>
  <si>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</si>
  <si>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</si>
  <si>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</si>
  <si>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</si>
  <si>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</si>
  <si>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</si>
  <si>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</si>
  <si>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</si>
  <si>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</si>
  <si>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</si>
  <si>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</si>
  <si>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</si>
  <si>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</si>
  <si>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</si>
  <si>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</si>
  <si>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</si>
  <si>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</si>
  <si>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</si>
  <si>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</si>
  <si>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</si>
  <si>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</si>
  <si>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</si>
  <si>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</si>
  <si>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</si>
  <si>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</si>
  <si>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</si>
  <si>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</si>
  <si>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</si>
  <si>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</si>
  <si>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</si>
  <si>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</si>
  <si>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</si>
  <si>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</si>
  <si>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</si>
  <si>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</si>
  <si>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</si>
  <si>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</si>
  <si>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</si>
  <si>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</si>
  <si>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</si>
  <si>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</si>
  <si>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</si>
  <si>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</si>
  <si>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</si>
  <si>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</si>
  <si>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</si>
  <si>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</si>
  <si>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</si>
  <si>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</si>
  <si>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</si>
  <si>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</si>
  <si>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</si>
  <si>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</si>
  <si>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</si>
  <si>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</si>
  <si>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</si>
  <si>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</si>
  <si>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</si>
  <si>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</si>
  <si>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</si>
  <si>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</si>
  <si>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</si>
  <si>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</si>
  <si>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</si>
  <si>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</si>
  <si>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</si>
  <si>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</si>
  <si>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</si>
  <si>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</si>
  <si>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</si>
  <si>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</si>
  <si>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</si>
  <si>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</si>
  <si>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</si>
  <si>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</si>
  <si>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</si>
  <si>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</si>
  <si>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</si>
  <si>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</si>
  <si>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</si>
  <si>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</si>
  <si>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</si>
  <si>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</si>
  <si>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</si>
  <si>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</si>
  <si>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</si>
  <si>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</si>
  <si>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</si>
  <si>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</si>
  <si>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</si>
  <si>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</si>
  <si>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</si>
  <si>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</si>
  <si>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</si>
  <si>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</si>
  <si>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</si>
  <si>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</si>
  <si>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</si>
  <si>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</si>
  <si>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</si>
  <si>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</si>
  <si>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</si>
  <si>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</si>
  <si>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</si>
  <si>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</si>
  <si>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</si>
  <si>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</si>
  <si>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</si>
  <si>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</si>
  <si>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</si>
  <si>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</si>
  <si>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</si>
  <si>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</si>
  <si>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</si>
  <si>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</si>
  <si>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</si>
  <si>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</si>
  <si>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</si>
  <si>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</si>
  <si>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</si>
  <si>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</si>
  <si>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</si>
  <si>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</si>
  <si>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</si>
  <si>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</si>
  <si>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</si>
  <si>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</si>
  <si>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</si>
  <si>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</si>
  <si>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</si>
  <si>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</si>
  <si>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</si>
  <si>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</si>
  <si>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</si>
  <si>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</si>
  <si>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</si>
  <si>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</si>
  <si>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</si>
  <si>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</si>
  <si>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</si>
  <si>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</si>
  <si>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</si>
  <si>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</si>
  <si>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</si>
  <si>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</si>
  <si>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</si>
  <si>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</si>
  <si>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</si>
  <si>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</si>
  <si>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</si>
  <si>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</si>
  <si>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</si>
  <si>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</si>
  <si>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</si>
  <si>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</si>
  <si>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</si>
  <si>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</si>
  <si>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</si>
  <si>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</si>
  <si>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</si>
  <si>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</si>
  <si>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</si>
  <si>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</si>
  <si>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</si>
  <si>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</si>
  <si>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</si>
  <si>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</si>
  <si>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</si>
  <si>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</si>
  <si>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</si>
  <si>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</si>
  <si>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</si>
  <si>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</si>
  <si>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</si>
  <si>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</si>
  <si>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</si>
  <si>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</si>
  <si>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</si>
  <si>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</si>
  <si>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</si>
  <si>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</si>
  <si>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</si>
  <si>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</si>
  <si>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</si>
  <si>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</si>
  <si>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</si>
  <si>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</si>
  <si>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</si>
  <si>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</si>
  <si>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</si>
  <si>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</si>
  <si>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</si>
  <si>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</si>
  <si>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</si>
  <si>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</si>
  <si>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</si>
  <si>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</si>
  <si>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</si>
  <si>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</si>
  <si>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</si>
  <si>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</si>
  <si>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</si>
  <si>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</si>
  <si>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</si>
  <si>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</si>
  <si>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</si>
  <si>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</si>
  <si>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</si>
  <si>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</si>
  <si>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</si>
  <si>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</si>
  <si>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</si>
  <si>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</si>
  <si>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</si>
  <si>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</si>
  <si>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</si>
  <si>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</si>
  <si>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</si>
  <si>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</si>
  <si>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</si>
  <si>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</si>
  <si>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</si>
  <si>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</si>
  <si>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</si>
  <si>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</si>
  <si>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</si>
  <si>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</si>
  <si>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</si>
  <si>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</si>
  <si>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</si>
  <si>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</si>
  <si>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</si>
  <si>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</si>
  <si>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</si>
  <si>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</si>
  <si>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</si>
  <si>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</si>
  <si>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</si>
  <si>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</si>
  <si>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</si>
  <si>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</si>
  <si>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</si>
  <si>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</si>
  <si>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</si>
  <si>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</si>
  <si>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</si>
  <si>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</si>
  <si>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</si>
  <si>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</si>
  <si>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</si>
  <si>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</si>
  <si>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</si>
  <si>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</si>
  <si>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</si>
  <si>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</si>
  <si>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</si>
  <si>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</si>
  <si>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</si>
  <si>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</si>
  <si>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</si>
  <si>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</si>
  <si>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</si>
  <si>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</si>
  <si>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</si>
  <si>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</si>
  <si>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</si>
  <si>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</si>
  <si>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</si>
  <si>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</si>
  <si>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</si>
  <si>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</si>
  <si>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</si>
  <si>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</si>
  <si>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</si>
  <si>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</si>
  <si>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</si>
  <si>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</si>
  <si>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</si>
  <si>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</si>
  <si>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</si>
  <si>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</si>
  <si>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</si>
  <si>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</si>
  <si>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</si>
  <si>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</si>
  <si>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</si>
  <si>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</si>
  <si>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</si>
  <si>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</si>
  <si>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</si>
  <si>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</si>
  <si>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</si>
  <si>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</si>
  <si>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</si>
  <si>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</si>
  <si>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</si>
  <si>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</si>
  <si>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</si>
  <si>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</si>
  <si>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</si>
  <si>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</si>
  <si>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</si>
  <si>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</si>
  <si>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</si>
  <si>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</si>
  <si>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</si>
  <si>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</si>
  <si>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</si>
  <si>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</si>
  <si>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</si>
  <si>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</si>
  <si>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</si>
  <si>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</si>
  <si>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</si>
  <si>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</si>
  <si>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</si>
  <si>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</si>
  <si>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</si>
  <si>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</si>
  <si>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</si>
  <si>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</si>
  <si>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</si>
  <si>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</si>
  <si>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</si>
  <si>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</si>
  <si>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</si>
  <si>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</si>
  <si>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</si>
  <si>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</si>
  <si>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</si>
  <si>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</si>
  <si>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</si>
  <si>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</si>
  <si>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</si>
  <si>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</si>
  <si>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</si>
  <si>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</si>
  <si>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</si>
  <si>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</si>
  <si>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</si>
  <si>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</si>
  <si>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</si>
  <si>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</si>
  <si>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</si>
  <si>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</si>
  <si>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</si>
  <si>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</si>
  <si>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</si>
  <si>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</si>
  <si>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</si>
  <si>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</si>
  <si>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</si>
  <si>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</si>
  <si>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</si>
  <si>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</si>
  <si>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</si>
  <si>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</si>
  <si>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</si>
  <si>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</si>
  <si>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</si>
  <si>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</si>
  <si>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</si>
  <si>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</si>
  <si>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</si>
  <si>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</si>
  <si>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</si>
  <si>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</si>
  <si>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</si>
  <si>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</si>
  <si>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</si>
  <si>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</si>
  <si>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</si>
  <si>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</si>
  <si>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</si>
  <si>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</si>
  <si>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</si>
  <si>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</si>
  <si>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</si>
  <si>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</si>
  <si>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</si>
  <si>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</si>
  <si>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</si>
  <si>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</si>
  <si>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</si>
  <si>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</si>
  <si>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</si>
  <si>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</si>
  <si>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</si>
  <si>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</si>
  <si>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</si>
  <si>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</si>
  <si>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</si>
  <si>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</si>
  <si>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</si>
  <si>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</si>
  <si>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</si>
  <si>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</si>
  <si>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</si>
  <si>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</si>
  <si>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</si>
  <si>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</si>
  <si>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</si>
  <si>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</si>
  <si>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</si>
  <si>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</si>
  <si>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</si>
  <si>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</si>
  <si>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</si>
  <si>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</si>
  <si>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</si>
  <si>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</si>
  <si>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</si>
  <si>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</si>
  <si>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</si>
  <si>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</si>
  <si>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</si>
  <si>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</si>
  <si>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</si>
  <si>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</si>
  <si>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</si>
  <si>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</si>
  <si>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</si>
  <si>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</si>
  <si>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</si>
  <si>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</si>
  <si>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</si>
  <si>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</si>
  <si>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</si>
  <si>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</si>
  <si>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</si>
  <si>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</si>
  <si>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</si>
  <si>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</si>
  <si>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</si>
  <si>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</si>
  <si>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</si>
  <si>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</si>
  <si>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</si>
  <si>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</si>
  <si>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</si>
  <si>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</si>
  <si>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</si>
  <si>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</si>
  <si>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</si>
  <si>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</si>
  <si>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</si>
  <si>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</si>
  <si>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</si>
  <si>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</si>
  <si>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</si>
  <si>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</si>
  <si>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</si>
  <si>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</si>
  <si>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</si>
  <si>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</si>
  <si>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</si>
  <si>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</si>
  <si>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</si>
  <si>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</si>
  <si>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</si>
  <si>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</si>
  <si>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</si>
  <si>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</si>
  <si>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</si>
  <si>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</si>
  <si>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</si>
  <si>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</si>
  <si>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</si>
  <si>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</si>
  <si>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</si>
  <si>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</si>
  <si>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</si>
  <si>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</si>
  <si>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</si>
  <si>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</si>
  <si>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</si>
  <si>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</si>
  <si>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</si>
  <si>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</si>
  <si>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</si>
  <si>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</si>
  <si>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</si>
  <si>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</si>
  <si>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</si>
  <si>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</si>
  <si>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</si>
  <si>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</si>
  <si>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</si>
  <si>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</si>
  <si>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</si>
  <si>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</si>
  <si>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</si>
  <si>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</si>
  <si>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</si>
  <si>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</si>
  <si>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</si>
  <si>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</si>
  <si>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</si>
  <si>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</si>
  <si>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</si>
  <si>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</si>
  <si>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</si>
  <si>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</si>
  <si>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</si>
  <si>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</si>
  <si>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</si>
  <si>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</si>
  <si>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</si>
  <si>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</si>
  <si>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</si>
  <si>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</si>
  <si>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</si>
  <si>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</si>
  <si>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</si>
  <si>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</si>
  <si>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</si>
  <si>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</si>
  <si>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</si>
  <si>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</si>
  <si>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</si>
  <si>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</si>
  <si>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</si>
  <si>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</si>
  <si>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</si>
  <si>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</si>
  <si>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</si>
  <si>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</si>
  <si>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</si>
  <si>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</si>
  <si>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</si>
  <si>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</si>
  <si>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</si>
  <si>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</si>
  <si>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</si>
  <si>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</si>
  <si>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</si>
  <si>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</si>
  <si>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</si>
  <si>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</si>
  <si>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</si>
  <si>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</si>
  <si>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</si>
  <si>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</si>
  <si>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</si>
  <si>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</si>
  <si>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</si>
  <si>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</si>
  <si>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</si>
  <si>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</si>
  <si>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</si>
  <si>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</si>
  <si>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</si>
  <si>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</si>
  <si>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</si>
  <si>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</si>
  <si>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</si>
  <si>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</si>
  <si>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</si>
  <si>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</si>
  <si>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</si>
  <si>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</si>
  <si>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</si>
  <si>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</si>
  <si>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</si>
  <si>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</si>
  <si>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</si>
  <si>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</si>
  <si>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</si>
  <si>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</si>
  <si>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</si>
  <si>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</si>
  <si>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</si>
  <si>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</si>
  <si>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</si>
  <si>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</si>
  <si>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</si>
  <si>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</si>
  <si>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</si>
  <si>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</si>
  <si>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</si>
  <si>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</si>
  <si>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</si>
  <si>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</si>
  <si>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</si>
  <si>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</si>
  <si>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</si>
  <si>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</si>
  <si>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</si>
  <si>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</si>
  <si>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</si>
  <si>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</si>
  <si>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</si>
  <si>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</si>
  <si>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</si>
  <si>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</si>
  <si>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</si>
  <si>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</si>
  <si>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</si>
  <si>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</si>
  <si>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</si>
  <si>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</si>
  <si>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</si>
  <si>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</si>
  <si>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</si>
  <si>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</si>
  <si>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</si>
  <si>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</si>
  <si>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</si>
  <si>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</si>
  <si>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</si>
  <si>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</si>
  <si>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</si>
  <si>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</si>
  <si>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</si>
  <si>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</si>
  <si>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</si>
  <si>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</si>
  <si>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</si>
  <si>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</si>
  <si>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</si>
  <si>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</si>
  <si>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</si>
  <si>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</si>
  <si>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</si>
  <si>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</si>
  <si>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</si>
  <si>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</si>
  <si>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</si>
  <si>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</si>
  <si>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</si>
  <si>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</si>
  <si>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</si>
  <si>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</si>
  <si>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</si>
  <si>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</si>
  <si>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</si>
  <si>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</si>
  <si>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</si>
  <si>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</si>
  <si>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</si>
  <si>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</si>
  <si>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</si>
  <si>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</si>
  <si>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</si>
  <si>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</si>
  <si>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</si>
  <si>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</si>
  <si>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</si>
  <si>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</si>
  <si>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</si>
  <si>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</si>
  <si>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</si>
  <si>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</si>
  <si>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</si>
  <si>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</si>
  <si>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</si>
  <si>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</si>
  <si>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</si>
  <si>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</si>
  <si>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</si>
  <si>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</si>
  <si>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</si>
  <si>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</si>
  <si>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</si>
  <si>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</si>
  <si>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</si>
  <si>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</si>
  <si>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</si>
  <si>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</si>
  <si>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</si>
  <si>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</si>
  <si>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</si>
  <si>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</si>
  <si>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</si>
  <si>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</si>
  <si>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</si>
  <si>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</si>
  <si>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</si>
  <si>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</si>
  <si>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</si>
  <si>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</si>
  <si>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</si>
  <si>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</si>
  <si>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</si>
  <si>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</si>
  <si>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</si>
  <si>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</si>
  <si>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</si>
  <si>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</si>
  <si>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</si>
  <si>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</si>
  <si>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</si>
  <si>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</si>
  <si>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</si>
  <si>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</si>
  <si>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</si>
  <si>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</si>
  <si>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</si>
  <si>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</si>
  <si>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</si>
  <si>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</si>
  <si>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</si>
  <si>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</si>
  <si>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</si>
  <si>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</si>
  <si>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</si>
  <si>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</si>
  <si>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</si>
  <si>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</si>
  <si>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</si>
  <si>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</si>
  <si>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</si>
  <si>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</si>
  <si>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</si>
  <si>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</si>
  <si>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</si>
  <si>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</si>
  <si>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</si>
  <si>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</si>
  <si>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</si>
  <si>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</si>
  <si>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</si>
  <si>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</si>
  <si>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</si>
  <si>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</si>
  <si>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</si>
  <si>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</si>
  <si>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</si>
  <si>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</si>
  <si>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</si>
  <si>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</si>
  <si>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</si>
  <si>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</si>
  <si>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</si>
  <si>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</si>
  <si>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</si>
  <si>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</si>
  <si>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</si>
  <si>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</si>
  <si>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</si>
  <si>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</si>
  <si>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</si>
  <si>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</si>
  <si>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</si>
  <si>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</si>
  <si>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</si>
  <si>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</si>
  <si>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</si>
  <si>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</si>
  <si>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</si>
  <si>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</si>
  <si>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</si>
  <si>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</si>
  <si>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</si>
  <si>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</si>
  <si>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</si>
  <si>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</si>
  <si>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</si>
  <si>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</si>
  <si>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</si>
  <si>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</si>
  <si>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</si>
  <si>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</si>
  <si>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</si>
  <si>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</si>
  <si>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</si>
  <si>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</si>
  <si>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</si>
  <si>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</si>
  <si>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</si>
  <si>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</si>
  <si>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</si>
  <si>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</si>
  <si>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</si>
  <si>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</si>
  <si>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</si>
  <si>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</si>
  <si>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</si>
  <si>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</si>
  <si>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</si>
  <si>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</si>
  <si>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</si>
  <si>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</si>
  <si>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</si>
  <si>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</si>
  <si>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</si>
  <si>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</si>
  <si>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</si>
  <si>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</si>
  <si>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</si>
  <si>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</si>
  <si>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</si>
  <si>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</si>
  <si>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</si>
  <si>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</si>
  <si>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</si>
  <si>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</si>
  <si>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</si>
  <si>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</si>
  <si>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</si>
  <si>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</si>
  <si>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</si>
  <si>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</si>
  <si>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</si>
  <si>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</si>
  <si>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</si>
  <si>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</si>
  <si>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</si>
  <si>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</si>
  <si>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</si>
  <si>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</si>
  <si>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</si>
  <si>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</si>
  <si>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</si>
  <si>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</si>
  <si>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</si>
  <si>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</si>
  <si>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</si>
  <si>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</si>
  <si>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</si>
  <si>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</si>
  <si>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</si>
  <si>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</si>
  <si>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</si>
  <si>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</si>
  <si>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</si>
  <si>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</si>
  <si>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</si>
  <si>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</si>
  <si>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</si>
  <si>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</si>
  <si>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</si>
  <si>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</si>
  <si>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</si>
  <si>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</si>
  <si>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</si>
  <si>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</si>
  <si>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</si>
  <si>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</si>
  <si>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</si>
  <si>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</si>
  <si>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</si>
  <si>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</si>
  <si>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</si>
  <si>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</si>
  <si>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</si>
  <si>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</si>
  <si>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</si>
  <si>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</si>
  <si>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</si>
  <si>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</si>
  <si>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</si>
  <si>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</si>
  <si>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</si>
  <si>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</si>
  <si>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</si>
  <si>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</si>
  <si>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</si>
  <si>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</si>
  <si>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</si>
  <si>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</si>
  <si>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</si>
  <si>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</si>
  <si>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</si>
  <si>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</si>
  <si>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</si>
  <si>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</si>
  <si>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</si>
  <si>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</si>
  <si>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</si>
  <si>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</si>
  <si>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</si>
  <si>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</si>
  <si>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</si>
  <si>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</si>
  <si>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</si>
  <si>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</si>
  <si>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</si>
  <si>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</si>
  <si>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</si>
  <si>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</si>
  <si>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</si>
  <si>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</si>
  <si>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</si>
  <si>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</si>
  <si>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</si>
  <si>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</si>
  <si>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</si>
  <si>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</si>
  <si>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</si>
  <si>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</si>
  <si>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</si>
  <si>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</si>
  <si>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</si>
  <si>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</si>
  <si>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</si>
  <si>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</si>
  <si>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</si>
  <si>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</si>
  <si>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</si>
  <si>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</si>
  <si>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</si>
  <si>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</si>
  <si>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</si>
  <si>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</si>
  <si>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</si>
  <si>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</si>
  <si>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</si>
  <si>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</si>
  <si>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</si>
  <si>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</si>
  <si>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</si>
  <si>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</si>
  <si>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</si>
  <si>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</si>
  <si>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</si>
  <si>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</si>
  <si>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</si>
  <si>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</si>
  <si>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</si>
  <si>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</si>
  <si>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</si>
  <si>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</si>
  <si>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</si>
  <si>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</si>
  <si>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</si>
  <si>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</si>
  <si>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</si>
  <si>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</si>
  <si>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</si>
  <si>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</si>
  <si>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</si>
  <si>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</si>
  <si>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</si>
  <si>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</si>
  <si>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</si>
  <si>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</si>
  <si>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</si>
  <si>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</si>
  <si>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</si>
  <si>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</si>
  <si>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</si>
  <si>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</si>
  <si>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</si>
  <si>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</si>
  <si>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</si>
  <si>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</si>
  <si>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</si>
  <si>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</si>
  <si>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</si>
  <si>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</si>
  <si>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</si>
  <si>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</si>
  <si>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</si>
  <si>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</si>
  <si>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</si>
  <si>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</si>
  <si>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</si>
  <si>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</si>
  <si>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</si>
  <si>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</si>
  <si>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</si>
  <si>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</si>
  <si>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</si>
  <si>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</si>
  <si>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</si>
  <si>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</si>
  <si>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</si>
  <si>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</si>
  <si>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</si>
  <si>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</si>
  <si>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</si>
  <si>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</si>
  <si>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</si>
  <si>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</si>
  <si>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</si>
  <si>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</si>
  <si>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</si>
  <si>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</si>
  <si>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</si>
  <si>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</si>
  <si>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</si>
  <si>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</si>
  <si>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</si>
  <si>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</si>
  <si>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</si>
  <si>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</si>
  <si>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</si>
  <si>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</si>
  <si>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</si>
  <si>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</si>
  <si>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</si>
  <si>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</si>
  <si>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</si>
  <si>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</si>
  <si>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</si>
  <si>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</si>
  <si>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</si>
  <si>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</si>
  <si>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</si>
  <si>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</si>
  <si>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</si>
  <si>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</si>
  <si>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</si>
  <si>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</si>
  <si>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</si>
  <si>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</si>
  <si>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</si>
  <si>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</si>
  <si>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</si>
  <si>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</si>
  <si>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</si>
  <si>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</si>
  <si>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</si>
  <si>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</si>
  <si>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</si>
  <si>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</si>
  <si>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</si>
  <si>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</si>
  <si>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</si>
  <si>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</si>
  <si>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</si>
  <si>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</si>
  <si>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</si>
  <si>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</si>
  <si>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</si>
  <si>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</si>
  <si>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</si>
  <si>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</si>
  <si>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</si>
  <si>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</si>
  <si>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</si>
  <si>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</si>
  <si>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</si>
  <si>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</si>
  <si>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</si>
  <si>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</si>
  <si>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</si>
  <si>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</si>
  <si>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</si>
  <si>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</si>
  <si>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</si>
  <si>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</si>
  <si>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</si>
  <si>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</si>
  <si>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</si>
  <si>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</si>
  <si>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</si>
  <si>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</si>
  <si>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</si>
  <si>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</si>
  <si>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</si>
  <si>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</si>
  <si>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</si>
  <si>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</si>
  <si>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</si>
  <si>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</si>
  <si>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</si>
  <si>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</si>
  <si>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</si>
  <si>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</si>
  <si>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</si>
  <si>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</si>
  <si>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</si>
  <si>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</si>
  <si>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</si>
  <si>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</si>
  <si>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</si>
  <si>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</si>
  <si>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</si>
  <si>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</si>
  <si>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</si>
  <si>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</si>
  <si>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</si>
  <si>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</si>
  <si>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</si>
  <si>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</si>
  <si>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</si>
  <si>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</si>
  <si>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</si>
  <si>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</si>
  <si>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</si>
  <si>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</si>
  <si>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</si>
  <si>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</si>
  <si>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</si>
  <si>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</si>
  <si>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</si>
  <si>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</si>
  <si>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</si>
  <si>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</si>
  <si>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</si>
  <si>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</si>
  <si>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</si>
  <si>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</si>
  <si>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</si>
  <si>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</si>
  <si>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</si>
  <si>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</si>
  <si>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</si>
  <si>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</si>
  <si>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</si>
  <si>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</si>
  <si>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</si>
  <si>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</si>
  <si>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</si>
  <si>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</si>
  <si>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</si>
  <si>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</si>
  <si>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</si>
  <si>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</si>
  <si>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</si>
  <si>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</si>
  <si>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</si>
  <si>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</si>
  <si>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</si>
  <si>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</si>
  <si>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</si>
  <si>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</si>
  <si>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</si>
  <si>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</si>
  <si>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</si>
  <si>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</si>
  <si>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</si>
  <si>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</si>
  <si>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</si>
  <si>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</si>
  <si>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</si>
  <si>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</si>
  <si>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</si>
  <si>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</si>
  <si>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</si>
  <si>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</si>
  <si>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</si>
  <si>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</si>
  <si>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</si>
  <si>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</si>
  <si>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</si>
  <si>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</si>
  <si>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</si>
  <si>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</si>
  <si>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</si>
  <si>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</si>
  <si>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</si>
  <si>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</si>
  <si>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</si>
  <si>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</si>
  <si>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</si>
  <si>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</si>
  <si>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</si>
  <si>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</si>
  <si>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</si>
  <si>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</si>
  <si>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</si>
  <si>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</si>
  <si>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</si>
  <si>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</si>
  <si>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</si>
  <si>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</si>
  <si>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</si>
  <si>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</si>
  <si>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</si>
  <si>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</si>
  <si>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</si>
  <si>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</si>
  <si>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</si>
  <si>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</si>
  <si>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</si>
  <si>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</si>
  <si>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</si>
  <si>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</si>
  <si>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</si>
  <si>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</si>
  <si>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</si>
  <si>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</si>
  <si>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</si>
  <si>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</si>
  <si>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</si>
  <si>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</si>
  <si>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</si>
  <si>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</si>
  <si>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</si>
  <si>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</si>
  <si>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</si>
  <si>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</si>
  <si>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</si>
  <si>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</si>
  <si>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</si>
  <si>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</si>
  <si>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</si>
  <si>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</si>
  <si>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</si>
  <si>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</si>
  <si>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</si>
  <si>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</si>
  <si>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</si>
  <si>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</si>
  <si>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</si>
  <si>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</si>
  <si>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</si>
  <si>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</si>
  <si>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</si>
  <si>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</si>
  <si>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</si>
  <si>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</si>
  <si>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</si>
  <si>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</si>
  <si>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</si>
  <si>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</si>
  <si>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</si>
  <si>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</si>
  <si>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</si>
  <si>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</si>
  <si>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</si>
  <si>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</si>
  <si>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</si>
  <si>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</si>
  <si>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</si>
  <si>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</si>
  <si>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</si>
  <si>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</si>
  <si>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</si>
  <si>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</si>
  <si>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</si>
  <si>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</si>
  <si>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</si>
  <si>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</si>
  <si>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</si>
  <si>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</si>
  <si>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</si>
  <si>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</si>
  <si>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</si>
  <si>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</si>
  <si>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</si>
  <si>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</si>
  <si>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</si>
  <si>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</si>
  <si>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</si>
  <si>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</si>
  <si>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</si>
  <si>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</si>
  <si>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</si>
  <si>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</si>
  <si>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</si>
  <si>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</si>
  <si>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</si>
  <si>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</si>
  <si>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</si>
  <si>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</si>
  <si>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</si>
  <si>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</si>
  <si>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</si>
  <si>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</si>
  <si>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</si>
  <si>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</si>
  <si>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</si>
  <si>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</si>
  <si>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</si>
  <si>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</si>
  <si>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</si>
  <si>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</si>
  <si>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</si>
  <si>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</si>
  <si>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</si>
  <si>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</si>
  <si>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</si>
  <si>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</si>
  <si>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</si>
  <si>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</si>
  <si>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</si>
  <si>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</si>
  <si>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</si>
  <si>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</si>
  <si>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</si>
  <si>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</si>
  <si>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</si>
  <si>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</si>
  <si>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</si>
  <si>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</si>
  <si>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</si>
  <si>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</si>
  <si>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</si>
  <si>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</si>
  <si>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</si>
  <si>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</si>
  <si>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</si>
  <si>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</si>
  <si>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</si>
  <si>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</si>
  <si>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</si>
  <si>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</si>
  <si>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</si>
  <si>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</si>
  <si>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</si>
  <si>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</si>
  <si>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</si>
  <si>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</si>
  <si>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</si>
  <si>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</si>
  <si>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</si>
  <si>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</si>
  <si>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</si>
  <si>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</si>
  <si>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</si>
  <si>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</si>
  <si>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</si>
  <si>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</si>
  <si>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</si>
  <si>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</si>
  <si>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</si>
  <si>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</si>
  <si>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</si>
  <si>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</si>
  <si>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</si>
  <si>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</si>
  <si>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</si>
  <si>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</si>
  <si>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</si>
  <si>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</si>
  <si>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</si>
  <si>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</si>
  <si>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</si>
  <si>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</si>
  <si>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</si>
  <si>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</si>
  <si>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</si>
  <si>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</si>
  <si>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</si>
  <si>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</si>
  <si>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</si>
  <si>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</si>
  <si>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</si>
  <si>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</si>
  <si>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</si>
  <si>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</si>
  <si>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</si>
  <si>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</si>
  <si>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</si>
  <si>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</si>
  <si>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</si>
  <si>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</si>
  <si>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</si>
  <si>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</si>
  <si>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</si>
  <si>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</si>
  <si>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</si>
  <si>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</si>
  <si>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</si>
  <si>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</si>
  <si>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</si>
  <si>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</si>
  <si>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</si>
  <si>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</si>
  <si>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</si>
  <si>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</si>
  <si>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</si>
  <si>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</si>
  <si>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</si>
  <si>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</si>
  <si>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</si>
  <si>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</si>
  <si>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</si>
  <si>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</si>
  <si>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</si>
  <si>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</si>
  <si>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</si>
  <si>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</si>
  <si>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</si>
  <si>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</si>
  <si>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</si>
  <si>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</si>
  <si>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</si>
  <si>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</si>
  <si>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</si>
  <si>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</si>
  <si>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</si>
  <si>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</si>
  <si>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</si>
  <si>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</si>
  <si>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</si>
  <si>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</si>
  <si>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</si>
  <si>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</si>
  <si>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</si>
  <si>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</si>
  <si>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</si>
  <si>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</si>
  <si>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</si>
  <si>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</si>
  <si>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</si>
  <si>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</si>
  <si>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</si>
  <si>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</si>
  <si>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</si>
  <si>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</si>
  <si>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</si>
  <si>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</si>
  <si>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</si>
  <si>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</si>
  <si>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</si>
  <si>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</si>
  <si>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</si>
  <si>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</si>
  <si>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</si>
  <si>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</si>
  <si>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</si>
  <si>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</si>
  <si>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</si>
  <si>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</si>
  <si>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</si>
  <si>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</si>
  <si>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</si>
  <si>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</si>
  <si>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</si>
  <si>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</si>
  <si>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</si>
  <si>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</si>
  <si>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</si>
  <si>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</si>
  <si>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</si>
  <si>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</si>
  <si>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</si>
  <si>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</si>
  <si>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</si>
  <si>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</si>
  <si>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</si>
  <si>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</si>
  <si>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</si>
  <si>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</si>
  <si>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</si>
  <si>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</si>
  <si>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</si>
  <si>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</si>
  <si>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</si>
  <si>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</si>
  <si>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</si>
  <si>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</si>
  <si>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</si>
  <si>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</si>
  <si>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</si>
  <si>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</si>
  <si>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</si>
  <si>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</si>
  <si>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</si>
  <si>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</si>
  <si>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</si>
  <si>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</si>
  <si>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</si>
  <si>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</si>
  <si>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</si>
  <si>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</si>
  <si>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</si>
  <si>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</si>
  <si>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</si>
  <si>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</si>
  <si>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</si>
  <si>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</si>
  <si>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</si>
  <si>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</si>
  <si>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</si>
  <si>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</si>
  <si>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</si>
  <si>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</si>
  <si>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</si>
  <si>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</si>
  <si>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</si>
  <si>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</si>
  <si>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</si>
  <si>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</si>
  <si>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</si>
  <si>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</si>
  <si>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</si>
  <si>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</si>
  <si>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</si>
  <si>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</si>
  <si>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</si>
  <si>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</si>
  <si>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</si>
  <si>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</si>
  <si>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</si>
  <si>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</si>
  <si>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</si>
  <si>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</si>
  <si>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</si>
  <si>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</si>
  <si>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</si>
  <si>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</si>
  <si>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</si>
  <si>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</si>
  <si>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</si>
  <si>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</si>
  <si>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</si>
  <si>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</si>
  <si>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</si>
  <si>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</si>
  <si>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</si>
  <si>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</si>
  <si>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</si>
  <si>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</si>
  <si>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</si>
  <si>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</si>
  <si>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</si>
  <si>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</si>
  <si>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</si>
  <si>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</si>
  <si>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</si>
  <si>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</si>
  <si>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</si>
  <si>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</si>
  <si>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</si>
  <si>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</si>
  <si>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</si>
  <si>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</si>
  <si>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</si>
  <si>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</si>
  <si>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</si>
  <si>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</si>
  <si>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</si>
  <si>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</si>
  <si>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</si>
  <si>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</si>
  <si>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</si>
  <si>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</si>
  <si>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</si>
  <si>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</si>
  <si>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</si>
  <si>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</si>
  <si>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</si>
  <si>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</si>
  <si>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</si>
  <si>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</si>
  <si>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</si>
  <si>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</si>
  <si>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</si>
  <si>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</si>
  <si>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</si>
  <si>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</si>
  <si>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</si>
  <si>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</si>
  <si>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</si>
  <si>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</si>
  <si>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</si>
  <si>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</si>
  <si>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</si>
  <si>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</si>
  <si>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</si>
  <si>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</si>
  <si>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</si>
  <si>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</si>
  <si>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</si>
  <si>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</si>
  <si>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</si>
  <si>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</si>
  <si>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</si>
  <si>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</si>
  <si>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</si>
  <si>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</si>
  <si>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</si>
  <si>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</si>
  <si>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</si>
  <si>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</si>
  <si>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</si>
  <si>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</si>
  <si>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</si>
  <si>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</si>
  <si>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</si>
  <si>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</si>
  <si>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</si>
  <si>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</si>
  <si>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</si>
  <si>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</si>
  <si>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</si>
  <si>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</si>
  <si>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</si>
  <si>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</si>
  <si>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</si>
  <si>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</si>
  <si>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</si>
  <si>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</si>
  <si>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</si>
  <si>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</si>
  <si>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</si>
  <si>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</si>
  <si>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</si>
  <si>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</si>
  <si>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</si>
  <si>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</si>
  <si>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</si>
  <si>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</si>
  <si>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</si>
  <si>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</si>
  <si>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</si>
  <si>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</si>
  <si>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</si>
  <si>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</si>
  <si>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</si>
  <si>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</si>
  <si>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</si>
  <si>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</si>
  <si>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</si>
  <si>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</si>
  <si>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</si>
  <si>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</si>
  <si>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</si>
  <si>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</si>
  <si>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</si>
  <si>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</si>
  <si>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</si>
  <si>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</si>
  <si>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</si>
  <si>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</si>
  <si>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</si>
  <si>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</si>
  <si>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</si>
  <si>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</si>
  <si>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</si>
  <si>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</si>
  <si>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</si>
  <si>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</si>
  <si>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</si>
  <si>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</si>
  <si>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</si>
  <si>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</si>
  <si>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</si>
  <si>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</si>
  <si>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</si>
  <si>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</si>
  <si>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</si>
  <si>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</si>
  <si>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</si>
  <si>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</si>
  <si>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</si>
  <si>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</si>
  <si>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</si>
  <si>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</si>
  <si>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</si>
  <si>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</si>
  <si>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</si>
  <si>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</si>
  <si>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</si>
  <si>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</si>
  <si>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</si>
  <si>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</si>
  <si>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</si>
  <si>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</si>
  <si>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</si>
  <si>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</si>
  <si>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</si>
  <si>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</si>
  <si>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</si>
  <si>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</si>
  <si>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</si>
  <si>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</si>
  <si>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</si>
  <si>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</si>
  <si>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</si>
  <si>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</si>
  <si>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</si>
  <si>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</si>
  <si>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</si>
  <si>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</si>
  <si>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</si>
  <si>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</si>
  <si>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</si>
  <si>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</si>
  <si>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</si>
  <si>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</si>
  <si>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</si>
  <si>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</si>
  <si>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</si>
  <si>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</si>
  <si>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</si>
  <si>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</si>
  <si>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</si>
  <si>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</si>
  <si>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</si>
  <si>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</si>
  <si>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</si>
  <si>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</si>
  <si>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</si>
  <si>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</si>
  <si>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</si>
  <si>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</si>
  <si>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</si>
  <si>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</si>
  <si>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</si>
  <si>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</si>
  <si>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</si>
  <si>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</si>
  <si>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</si>
  <si>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</si>
  <si>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</si>
  <si>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</si>
  <si>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</si>
  <si>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</si>
  <si>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</si>
  <si>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</si>
  <si>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</si>
  <si>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</si>
  <si>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</si>
  <si>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</si>
  <si>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</si>
  <si>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</si>
  <si>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</si>
  <si>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</si>
  <si>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</si>
  <si>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</si>
  <si>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</si>
  <si>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</si>
  <si>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</si>
  <si>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</si>
  <si>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</si>
  <si>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</si>
  <si>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</si>
  <si>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</si>
  <si>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</si>
  <si>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</si>
  <si>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</si>
  <si>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</si>
  <si>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</si>
  <si>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</si>
  <si>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</si>
  <si>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</si>
  <si>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</si>
  <si>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</si>
  <si>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</si>
  <si>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</si>
  <si>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</si>
  <si>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</si>
  <si>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</si>
  <si>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</si>
  <si>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</si>
  <si>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</si>
  <si>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</si>
  <si>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</si>
  <si>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</si>
  <si>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</si>
  <si>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</si>
  <si>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</si>
  <si>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</si>
  <si>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</si>
  <si>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</si>
  <si>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</si>
  <si>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</si>
  <si>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</si>
  <si>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</si>
  <si>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</si>
  <si>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</si>
  <si>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</si>
  <si>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</si>
  <si>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</si>
  <si>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</si>
  <si>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</si>
  <si>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</si>
  <si>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</si>
  <si>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</si>
  <si>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</si>
  <si>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</si>
  <si>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</si>
  <si>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</si>
  <si>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</si>
  <si>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</si>
  <si>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</si>
  <si>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</si>
  <si>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</si>
  <si>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</si>
  <si>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</si>
  <si>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</si>
  <si>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</si>
  <si>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</si>
  <si>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</si>
  <si>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</si>
  <si>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</si>
  <si>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</si>
  <si>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</si>
  <si>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</si>
  <si>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</si>
  <si>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</si>
  <si>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</si>
  <si>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</si>
  <si>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</si>
  <si>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</si>
  <si>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</si>
  <si>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</si>
  <si>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</si>
  <si>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</si>
  <si>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</si>
  <si>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</si>
  <si>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</si>
  <si>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</si>
  <si>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</si>
  <si>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</si>
  <si>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</si>
  <si>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</si>
  <si>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</si>
  <si>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</si>
  <si>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</si>
  <si>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</si>
  <si>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</si>
  <si>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</si>
  <si>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</si>
  <si>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</si>
  <si>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</si>
  <si>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</si>
  <si>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</si>
  <si>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</si>
  <si>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</si>
  <si>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</si>
  <si>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</si>
  <si>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</si>
  <si>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</si>
  <si>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</si>
  <si>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</si>
  <si>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</si>
  <si>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</si>
  <si>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</si>
  <si>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</si>
  <si>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</si>
  <si>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</si>
  <si>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</si>
  <si>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</si>
  <si>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</si>
  <si>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</si>
  <si>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</si>
  <si>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</si>
  <si>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</si>
  <si>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</si>
  <si>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</si>
  <si>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</si>
  <si>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</si>
  <si>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</si>
  <si>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</si>
  <si>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</si>
  <si>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</si>
  <si>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</si>
  <si>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</si>
  <si>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</si>
  <si>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</si>
  <si>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</si>
  <si>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</si>
  <si>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</si>
  <si>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</si>
  <si>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</si>
  <si>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</si>
  <si>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</si>
  <si>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</si>
  <si>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</si>
  <si>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</si>
  <si>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</si>
  <si>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</si>
  <si>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</si>
  <si>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</si>
  <si>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</si>
  <si>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</si>
  <si>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</si>
  <si>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</si>
  <si>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</si>
  <si>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</si>
  <si>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</si>
  <si>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</si>
  <si>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</si>
  <si>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</si>
  <si>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</si>
  <si>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</si>
  <si>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</si>
  <si>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</si>
  <si>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</si>
  <si>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</si>
  <si>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</si>
  <si>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</si>
  <si>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</si>
  <si>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</si>
  <si>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</si>
  <si>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</si>
  <si>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</si>
  <si>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</si>
  <si>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</si>
  <si>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</si>
  <si>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</si>
  <si>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</si>
  <si>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</si>
  <si>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</si>
  <si>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</si>
  <si>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</si>
  <si>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</si>
  <si>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</si>
  <si>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</si>
  <si>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</si>
  <si>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</si>
  <si>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</si>
  <si>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</si>
  <si>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</si>
  <si>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</si>
  <si>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</si>
  <si>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</si>
  <si>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</si>
  <si>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</si>
  <si>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</si>
  <si>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</si>
  <si>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</si>
  <si>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</si>
  <si>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</si>
  <si>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</si>
  <si>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</si>
  <si>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</si>
  <si>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</si>
  <si>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</si>
  <si>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</si>
  <si>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</si>
  <si>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</si>
  <si>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</si>
  <si>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</si>
  <si>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</si>
  <si>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</si>
  <si>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</si>
  <si>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</si>
  <si>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</si>
  <si>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</si>
  <si>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</si>
  <si>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</si>
  <si>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</si>
  <si>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</si>
  <si>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</si>
  <si>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</si>
  <si>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</si>
  <si>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</si>
  <si>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</si>
  <si>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</si>
  <si>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</si>
  <si>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</si>
  <si>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</si>
  <si>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</si>
  <si>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</si>
  <si>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</si>
  <si>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</si>
  <si>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</si>
  <si>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</si>
  <si>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</si>
  <si>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</si>
  <si>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</si>
  <si>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</si>
  <si>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</si>
  <si>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</si>
  <si>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</si>
  <si>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</si>
  <si>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</si>
  <si>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</si>
  <si>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</si>
  <si>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</si>
  <si>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</si>
  <si>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</si>
  <si>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</si>
  <si>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</si>
  <si>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</si>
  <si>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</si>
  <si>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</si>
  <si>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</si>
  <si>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</si>
  <si>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</si>
  <si>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</si>
  <si>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</si>
  <si>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</si>
  <si>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</si>
  <si>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</si>
  <si>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</si>
  <si>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</si>
  <si>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</si>
  <si>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</si>
  <si>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</si>
  <si>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</si>
  <si>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</si>
  <si>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</si>
  <si>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</si>
  <si>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</si>
  <si>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</si>
  <si>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</si>
  <si>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</si>
  <si>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</si>
  <si>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</si>
  <si>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</si>
  <si>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</si>
  <si>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</si>
  <si>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</si>
  <si>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</si>
  <si>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</si>
  <si>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</si>
  <si>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</si>
  <si>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</si>
  <si>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</si>
  <si>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</si>
  <si>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</si>
  <si>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</si>
  <si>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</si>
  <si>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</si>
  <si>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</si>
  <si>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</si>
  <si>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</si>
  <si>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</si>
  <si>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</si>
  <si>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</si>
  <si>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</si>
  <si>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</si>
  <si>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</si>
  <si>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</si>
  <si>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</si>
  <si>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</si>
  <si>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</si>
  <si>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</si>
  <si>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</si>
  <si>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</si>
  <si>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</si>
  <si>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</si>
  <si>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(All)</t>
  </si>
  <si>
    <t>Percent Funded</t>
  </si>
  <si>
    <t>Average Donation</t>
  </si>
  <si>
    <t>Category</t>
  </si>
  <si>
    <t>Sub-Category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</si>
  <si>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</si>
  <si>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</si>
  <si>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</si>
  <si>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</si>
  <si>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</si>
  <si>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</si>
  <si>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</si>
  <si>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</si>
  <si>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</si>
  <si>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</si>
  <si>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</si>
  <si>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musical</t>
  </si>
  <si>
    <t>plays</t>
  </si>
  <si>
    <t>spaces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</si>
  <si>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</si>
  <si>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</si>
  <si>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</si>
  <si>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</si>
  <si>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</si>
  <si>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</si>
  <si>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</si>
  <si>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</si>
  <si>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</si>
  <si>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</si>
  <si>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</si>
  <si>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</si>
  <si>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</si>
  <si>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</si>
  <si>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</si>
  <si>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</si>
  <si>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mobile games</t>
  </si>
  <si>
    <t>tabletop games</t>
  </si>
  <si>
    <t>video games</t>
  </si>
  <si>
    <t>food trucks</t>
  </si>
  <si>
    <t>restaurants</t>
  </si>
  <si>
    <t>small batch</t>
  </si>
  <si>
    <t>gadgets</t>
  </si>
  <si>
    <t>hardware</t>
  </si>
  <si>
    <t>makerspaces</t>
  </si>
  <si>
    <t>space exploration</t>
  </si>
  <si>
    <t>wearables</t>
  </si>
  <si>
    <t>web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</si>
  <si>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</si>
  <si>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</si>
  <si>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</si>
  <si>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</si>
  <si>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</si>
  <si>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</si>
  <si>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</si>
  <si>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</si>
  <si>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</si>
  <si>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</si>
  <si>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indie rock</t>
  </si>
  <si>
    <t>jazz</t>
  </si>
  <si>
    <t>metal</t>
  </si>
  <si>
    <t>nature</t>
  </si>
  <si>
    <t>nonfiction</t>
  </si>
  <si>
    <t>people</t>
  </si>
  <si>
    <t>photobooks</t>
  </si>
  <si>
    <t>places</t>
  </si>
  <si>
    <t>pop</t>
  </si>
  <si>
    <t>radio &amp; podcasts</t>
  </si>
  <si>
    <t>rock</t>
  </si>
  <si>
    <t>science fiction</t>
  </si>
  <si>
    <t>shorts</t>
  </si>
  <si>
    <t>television</t>
  </si>
  <si>
    <t>translations</t>
  </si>
  <si>
    <t>world music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</si>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</sst>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/>
    <xf numFmtId="44" fontId="0" fillId="0" borderId="0" xfId="1" applyFont="1"/>
    <xf numFmtId="14" fontId="0" fillId="0" borderId="0" xfId="0" applyNumberFormat="1"/>
    <xf numFmtId="0" fontId="0" fillId="0" borderId="1" xfId="0" applyBorder="1"/>
    <xf numFmtId="0" fontId="1" fillId="0" borderId="1" xfId="0" applyFont="1" applyBorder="1"/>
    <xf numFmtId="9" fontId="0" fillId="0" borderId="1" xfId="2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E20000"/>
        </patternFill>
      </fill>
    </dxf>
    <dxf>
      <fill>
        <patternFill>
          <bgColor rgb="FFEF8511"/>
        </patternFill>
      </fill>
    </dxf>
    <dxf>
      <fill>
        <patternFill>
          <bgColor theme="7"/>
        </patternFill>
      </fill>
    </dxf>
    <dxf>
      <fill>
        <patternFill>
          <bgColor rgb="FF13910D"/>
        </patternFill>
      </fill>
    </dxf>
  </dxfs>
  <tableStyles count="0" defaultTableStyle="TableStyleMedium2" defaultPivotStyle="PivotStyleLight16"/>
  <colors>
    <mruColors>
      <color rgb="FFE20000"/>
      <color rgb="FFCC0000"/>
      <color rgb="FFEF8511"/>
      <color rgb="FF1391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Daniel Morales.xlsx]Pivot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4F-40CE-ACCD-96D2155BA2D7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4F-40CE-ACCD-96D2155BA2D7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4F-40CE-ACCD-96D2155BA2D7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4F-40CE-ACCD-96D2155BA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5564872"/>
        <c:axId val="665556344"/>
      </c:barChart>
      <c:catAx>
        <c:axId val="665564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556344"/>
        <c:crosses val="autoZero"/>
        <c:auto val="1"/>
        <c:lblAlgn val="ctr"/>
        <c:lblOffset val="100"/>
        <c:noMultiLvlLbl val="0"/>
      </c:catAx>
      <c:valAx>
        <c:axId val="66555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564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Daniel Morales.xlsx]Pivot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C-4E1B-A61B-A42B6509045B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CC-4E1B-A61B-A42B6509045B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D65-8F43-637D4DEF6209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12-4D65-8F43-637D4DEF6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5625640"/>
        <c:axId val="675631216"/>
      </c:barChart>
      <c:catAx>
        <c:axId val="675625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631216"/>
        <c:crosses val="autoZero"/>
        <c:auto val="1"/>
        <c:lblAlgn val="ctr"/>
        <c:lblOffset val="100"/>
        <c:noMultiLvlLbl val="0"/>
      </c:catAx>
      <c:valAx>
        <c:axId val="67563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625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Daniel Morales.xlsx]Pivot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15</c:v>
                </c:pt>
                <c:pt idx="1">
                  <c:v>9</c:v>
                </c:pt>
                <c:pt idx="2">
                  <c:v>15</c:v>
                </c:pt>
                <c:pt idx="3">
                  <c:v>9</c:v>
                </c:pt>
                <c:pt idx="4">
                  <c:v>11</c:v>
                </c:pt>
                <c:pt idx="5">
                  <c:v>15</c:v>
                </c:pt>
                <c:pt idx="6">
                  <c:v>14</c:v>
                </c:pt>
                <c:pt idx="7">
                  <c:v>2</c:v>
                </c:pt>
                <c:pt idx="8">
                  <c:v>9</c:v>
                </c:pt>
                <c:pt idx="9">
                  <c:v>14</c:v>
                </c:pt>
                <c:pt idx="10">
                  <c:v>12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A-401D-9103-CADE9EABC12E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13</c:v>
                </c:pt>
                <c:pt idx="1">
                  <c:v>11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10</c:v>
                </c:pt>
                <c:pt idx="10">
                  <c:v>13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89-4239-B89E-985252172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5278704"/>
        <c:axId val="665275752"/>
      </c:lineChart>
      <c:catAx>
        <c:axId val="66527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75752"/>
        <c:crosses val="autoZero"/>
        <c:auto val="1"/>
        <c:lblAlgn val="ctr"/>
        <c:lblOffset val="100"/>
        <c:noMultiLvlLbl val="0"/>
      </c:catAx>
      <c:valAx>
        <c:axId val="66527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7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F9-4515-9F43-A0C67DB37DD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F9-4515-9F43-A0C67DB37DD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F9-4515-9F43-A0C67DB37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087584"/>
        <c:axId val="729091520"/>
      </c:lineChart>
      <c:catAx>
        <c:axId val="72908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091520"/>
        <c:crosses val="autoZero"/>
        <c:auto val="1"/>
        <c:lblAlgn val="ctr"/>
        <c:lblOffset val="100"/>
        <c:noMultiLvlLbl val="0"/>
      </c:catAx>
      <c:valAx>
        <c:axId val="72909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08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71437</xdr:colOff>
      <xdr:row>1</xdr:row>
      <xdr:rowOff>52387</xdr:rowOff>
    </xdr:from>
    <xdr:to>
      <xdr:col>16</xdr:col>
      <xdr:colOff>280986</xdr:colOff>
      <xdr:row>30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9ED90-D864-473D-B6D7-AEC4D4EB8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251732</xdr:colOff>
      <xdr:row>3</xdr:row>
      <xdr:rowOff>159542</xdr:rowOff>
    </xdr:from>
    <xdr:to>
      <xdr:col>28</xdr:col>
      <xdr:colOff>49667</xdr:colOff>
      <xdr:row>47</xdr:row>
      <xdr:rowOff>156954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75A218-F612-4276-B0C9-40C49598E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354805</xdr:colOff>
      <xdr:row>3</xdr:row>
      <xdr:rowOff>11906</xdr:rowOff>
    </xdr:from>
    <xdr:to>
      <xdr:col>12</xdr:col>
      <xdr:colOff>311943</xdr:colOff>
      <xdr:row>18</xdr:row>
      <xdr:rowOff>40481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2F5581-750C-44E5-AC62-E2B3E2260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416719</xdr:colOff>
      <xdr:row>20</xdr:row>
      <xdr:rowOff>12501</xdr:rowOff>
    </xdr:from>
    <xdr:to>
      <xdr:col>8</xdr:col>
      <xdr:colOff>273843</xdr:colOff>
      <xdr:row>51</xdr:row>
      <xdr:rowOff>148232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14354-2B00-4988-9D67-F7FA8F041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Morales" refreshedDate="43209.507096990739" createdVersion="6" refreshedVersion="6" minRefreshableVersion="3" recordCount="4114" xr:uid="{6D0089E7-2340-4E7D-AACE-8FFE4C3B70A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Morales" refreshedDate="43209.5848744213" createdVersion="6" refreshedVersion="6" minRefreshableVersion="3" recordCount="4114" xr:uid="{9972A192-903D-44BA-AAA7-2C640E69A41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A90BE-0B51-4559-8131-97DD55A3DEA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E4CF3-491B-4C9E-8A7B-6147E2E8E92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44BC3-FB85-435E-ADD5-508E431B23C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21" hier="-1"/>
    <pageField fld="16" item="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DDB2A-77B7-4258-AEBA-B6C2667CA285}">
  <dimension ref="A1:F14"/>
  <sheetViews>
    <sheetView workbookViewId="0">
      <selection activeCell="E18" sqref="E18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</cols>
  <sheetData>
    <row r="1" spans="1:6" x14ac:dyDescent="0.45">
      <c r="A1" s="5" t="s">
        <v>8223</v>
      </c>
      <c r="B1" t="s">
        <v>8308</v>
      </c>
    </row>
    <row r="3" spans="1:6" x14ac:dyDescent="0.45">
      <c r="A3" s="5" t="s">
        <v>8313</v>
      </c>
      <c r="B3" s="5" t="s">
        <v>8323</v>
      </c>
    </row>
    <row r="4" spans="1:6" x14ac:dyDescent="0.45">
      <c r="A4" s="5" t="s">
        <v>8306</v>
      </c>
      <c r="B4" t="s">
        <v>8219</v>
      </c>
      <c r="C4" t="s">
        <v>8222</v>
      </c>
      <c r="D4" t="s">
        <v>8221</v>
      </c>
      <c r="E4" t="s">
        <v>8220</v>
      </c>
      <c r="F4" t="s">
        <v>8307</v>
      </c>
    </row>
    <row r="5" spans="1:6" x14ac:dyDescent="0.45">
      <c r="A5" s="6" t="s">
        <v>8314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45">
      <c r="A6" s="6" t="s">
        <v>8315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45">
      <c r="A7" s="6" t="s">
        <v>8316</v>
      </c>
      <c r="B7" s="8">
        <v>80</v>
      </c>
      <c r="C7" s="8"/>
      <c r="D7" s="8">
        <v>140</v>
      </c>
      <c r="E7" s="8"/>
      <c r="F7" s="8">
        <v>220</v>
      </c>
    </row>
    <row r="8" spans="1:6" x14ac:dyDescent="0.45">
      <c r="A8" s="6" t="s">
        <v>8317</v>
      </c>
      <c r="B8" s="8"/>
      <c r="C8" s="8"/>
      <c r="D8" s="8"/>
      <c r="E8" s="8">
        <v>24</v>
      </c>
      <c r="F8" s="8">
        <v>24</v>
      </c>
    </row>
    <row r="9" spans="1:6" x14ac:dyDescent="0.45">
      <c r="A9" s="6" t="s">
        <v>8318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45">
      <c r="A10" s="6" t="s">
        <v>8319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45">
      <c r="A11" s="6" t="s">
        <v>8320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45">
      <c r="A12" s="6" t="s">
        <v>8321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45">
      <c r="A13" s="6" t="s">
        <v>8322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45">
      <c r="A14" s="6" t="s">
        <v>8307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06C86-771C-4D40-A17C-B8C0FA6E38D8}">
  <dimension ref="A1:F47"/>
  <sheetViews>
    <sheetView topLeftCell="A4" zoomScale="70" zoomScaleNormal="70" workbookViewId="0">
      <selection activeCell="B2" sqref="B2"/>
    </sheetView>
  </sheetViews>
  <sheetFormatPr defaultRowHeight="14.25" x14ac:dyDescent="0.45"/>
  <cols>
    <col min="1" max="1" width="15.19921875" bestFit="1" customWidth="1"/>
    <col min="2" max="2" width="15.86328125" bestFit="1" customWidth="1"/>
    <col min="3" max="3" width="5.46484375" bestFit="1" customWidth="1"/>
    <col min="4" max="4" width="3.796875" bestFit="1" customWidth="1"/>
    <col min="5" max="5" width="9.1328125" bestFit="1" customWidth="1"/>
    <col min="6" max="6" width="10.33203125" bestFit="1" customWidth="1"/>
  </cols>
  <sheetData>
    <row r="1" spans="1:6" x14ac:dyDescent="0.45">
      <c r="A1" s="5" t="s">
        <v>8223</v>
      </c>
      <c r="B1" t="s">
        <v>8308</v>
      </c>
    </row>
    <row r="2" spans="1:6" x14ac:dyDescent="0.45">
      <c r="A2" s="5" t="s">
        <v>8327</v>
      </c>
      <c r="B2" t="s">
        <v>8308</v>
      </c>
    </row>
    <row r="4" spans="1:6" x14ac:dyDescent="0.45">
      <c r="A4" s="5" t="s">
        <v>8313</v>
      </c>
      <c r="B4" s="5" t="s">
        <v>8323</v>
      </c>
    </row>
    <row r="5" spans="1:6" x14ac:dyDescent="0.4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45">
      <c r="A6" s="6" t="s">
        <v>8355</v>
      </c>
      <c r="B6" s="8"/>
      <c r="C6" s="8">
        <v>100</v>
      </c>
      <c r="D6" s="8"/>
      <c r="E6" s="8"/>
      <c r="F6" s="8">
        <v>100</v>
      </c>
    </row>
    <row r="7" spans="1:6" x14ac:dyDescent="0.45">
      <c r="A7" s="6" t="s">
        <v>8356</v>
      </c>
      <c r="B7" s="8">
        <v>20</v>
      </c>
      <c r="C7" s="8"/>
      <c r="D7" s="8"/>
      <c r="E7" s="8"/>
      <c r="F7" s="8">
        <v>20</v>
      </c>
    </row>
    <row r="8" spans="1:6" x14ac:dyDescent="0.45">
      <c r="A8" s="6" t="s">
        <v>8357</v>
      </c>
      <c r="B8" s="8">
        <v>24</v>
      </c>
      <c r="C8" s="8"/>
      <c r="D8" s="8"/>
      <c r="E8" s="8"/>
      <c r="F8" s="8">
        <v>24</v>
      </c>
    </row>
    <row r="9" spans="1:6" x14ac:dyDescent="0.45">
      <c r="A9" s="6" t="s">
        <v>8358</v>
      </c>
      <c r="B9" s="8"/>
      <c r="C9" s="8">
        <v>40</v>
      </c>
      <c r="D9" s="8"/>
      <c r="E9" s="8"/>
      <c r="F9" s="8">
        <v>40</v>
      </c>
    </row>
    <row r="10" spans="1:6" x14ac:dyDescent="0.45">
      <c r="A10" s="6" t="s">
        <v>8359</v>
      </c>
      <c r="B10" s="8"/>
      <c r="C10" s="8"/>
      <c r="D10" s="8"/>
      <c r="E10" s="8">
        <v>40</v>
      </c>
      <c r="F10" s="8">
        <v>40</v>
      </c>
    </row>
    <row r="11" spans="1:6" x14ac:dyDescent="0.45">
      <c r="A11" s="6" t="s">
        <v>8360</v>
      </c>
      <c r="B11" s="8"/>
      <c r="C11" s="8"/>
      <c r="D11" s="8"/>
      <c r="E11" s="8">
        <v>180</v>
      </c>
      <c r="F11" s="8">
        <v>180</v>
      </c>
    </row>
    <row r="12" spans="1:6" x14ac:dyDescent="0.45">
      <c r="A12" s="6" t="s">
        <v>8361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6" t="s">
        <v>8362</v>
      </c>
      <c r="B13" s="8"/>
      <c r="C13" s="8"/>
      <c r="D13" s="8"/>
      <c r="E13" s="8">
        <v>40</v>
      </c>
      <c r="F13" s="8">
        <v>40</v>
      </c>
    </row>
    <row r="14" spans="1:6" x14ac:dyDescent="0.45">
      <c r="A14" s="6" t="s">
        <v>8363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45">
      <c r="A15" s="6" t="s">
        <v>8364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6" t="s">
        <v>8346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45">
      <c r="A17" s="6" t="s">
        <v>8349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6" t="s">
        <v>8350</v>
      </c>
      <c r="B18" s="8"/>
      <c r="C18" s="8"/>
      <c r="D18" s="8"/>
      <c r="E18" s="8">
        <v>140</v>
      </c>
      <c r="F18" s="8">
        <v>140</v>
      </c>
    </row>
    <row r="19" spans="1:6" x14ac:dyDescent="0.45">
      <c r="A19" s="6" t="s">
        <v>8365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45">
      <c r="A20" s="6" t="s">
        <v>8366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6" t="s">
        <v>8351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45">
      <c r="A22" s="6" t="s">
        <v>8367</v>
      </c>
      <c r="B22" s="8"/>
      <c r="C22" s="8"/>
      <c r="D22" s="8"/>
      <c r="E22" s="8">
        <v>20</v>
      </c>
      <c r="F22" s="8">
        <v>20</v>
      </c>
    </row>
    <row r="23" spans="1:6" x14ac:dyDescent="0.45">
      <c r="A23" s="6" t="s">
        <v>8343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6" t="s">
        <v>8324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45">
      <c r="A25" s="6" t="s">
        <v>8368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6" t="s">
        <v>8369</v>
      </c>
      <c r="B26" s="8"/>
      <c r="C26" s="8"/>
      <c r="D26" s="8"/>
      <c r="E26" s="8">
        <v>60</v>
      </c>
      <c r="F26" s="8">
        <v>60</v>
      </c>
    </row>
    <row r="27" spans="1:6" x14ac:dyDescent="0.45">
      <c r="A27" s="6" t="s">
        <v>8370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6" t="s">
        <v>8371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45">
      <c r="A29" s="6" t="s">
        <v>8372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6" t="s">
        <v>8325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45">
      <c r="A31" s="6" t="s">
        <v>8373</v>
      </c>
      <c r="B31" s="8"/>
      <c r="C31" s="8"/>
      <c r="D31" s="8"/>
      <c r="E31" s="8">
        <v>40</v>
      </c>
      <c r="F31" s="8">
        <v>40</v>
      </c>
    </row>
    <row r="32" spans="1:6" x14ac:dyDescent="0.45">
      <c r="A32" s="6" t="s">
        <v>8374</v>
      </c>
      <c r="B32" s="8"/>
      <c r="C32" s="8"/>
      <c r="D32" s="8"/>
      <c r="E32" s="8">
        <v>20</v>
      </c>
      <c r="F32" s="8">
        <v>20</v>
      </c>
    </row>
    <row r="33" spans="1:6" x14ac:dyDescent="0.45">
      <c r="A33" s="6" t="s">
        <v>8347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6" t="s">
        <v>8375</v>
      </c>
      <c r="B34" s="8"/>
      <c r="C34" s="8"/>
      <c r="D34" s="8"/>
      <c r="E34" s="8">
        <v>260</v>
      </c>
      <c r="F34" s="8">
        <v>260</v>
      </c>
    </row>
    <row r="35" spans="1:6" x14ac:dyDescent="0.45">
      <c r="A35" s="6" t="s">
        <v>8376</v>
      </c>
      <c r="B35" s="8">
        <v>40</v>
      </c>
      <c r="C35" s="8"/>
      <c r="D35" s="8"/>
      <c r="E35" s="8"/>
      <c r="F35" s="8">
        <v>40</v>
      </c>
    </row>
    <row r="36" spans="1:6" x14ac:dyDescent="0.45">
      <c r="A36" s="6" t="s">
        <v>8377</v>
      </c>
      <c r="B36" s="8"/>
      <c r="C36" s="8"/>
      <c r="D36" s="8"/>
      <c r="E36" s="8">
        <v>60</v>
      </c>
      <c r="F36" s="8">
        <v>60</v>
      </c>
    </row>
    <row r="37" spans="1:6" x14ac:dyDescent="0.45">
      <c r="A37" s="6" t="s">
        <v>8348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45">
      <c r="A38" s="6" t="s">
        <v>8352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45">
      <c r="A39" s="6" t="s">
        <v>8326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45">
      <c r="A40" s="6" t="s">
        <v>8344</v>
      </c>
      <c r="B40" s="8"/>
      <c r="C40" s="8"/>
      <c r="D40" s="8"/>
      <c r="E40" s="8">
        <v>80</v>
      </c>
      <c r="F40" s="8">
        <v>80</v>
      </c>
    </row>
    <row r="41" spans="1:6" x14ac:dyDescent="0.45">
      <c r="A41" s="6" t="s">
        <v>8378</v>
      </c>
      <c r="B41" s="8"/>
      <c r="C41" s="8"/>
      <c r="D41" s="8"/>
      <c r="E41" s="8">
        <v>60</v>
      </c>
      <c r="F41" s="8">
        <v>60</v>
      </c>
    </row>
    <row r="42" spans="1:6" x14ac:dyDescent="0.45">
      <c r="A42" s="6" t="s">
        <v>8379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45">
      <c r="A43" s="6" t="s">
        <v>8345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6" t="s">
        <v>8353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45">
      <c r="A45" s="6" t="s">
        <v>8354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45">
      <c r="A46" s="6" t="s">
        <v>8380</v>
      </c>
      <c r="B46" s="8">
        <v>20</v>
      </c>
      <c r="C46" s="8"/>
      <c r="D46" s="8"/>
      <c r="E46" s="8"/>
      <c r="F46" s="8">
        <v>20</v>
      </c>
    </row>
    <row r="47" spans="1:6" x14ac:dyDescent="0.45">
      <c r="A47" s="6" t="s">
        <v>8307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C8F52-3B85-480D-9610-4ADD0D5C4B20}">
  <dimension ref="A1:D18"/>
  <sheetViews>
    <sheetView workbookViewId="0">
      <selection activeCell="E24" sqref="E24"/>
    </sheetView>
  </sheetViews>
  <sheetFormatPr defaultRowHeight="14.25" x14ac:dyDescent="0.45"/>
  <cols>
    <col min="1" max="1" width="13.46484375" bestFit="1" customWidth="1"/>
    <col min="2" max="2" width="14.73046875" bestFit="1" customWidth="1"/>
    <col min="3" max="3" width="8.9296875" bestFit="1" customWidth="1"/>
    <col min="4" max="6" width="10.19921875" bestFit="1" customWidth="1"/>
  </cols>
  <sheetData>
    <row r="1" spans="1:4" x14ac:dyDescent="0.45">
      <c r="A1" s="5" t="s">
        <v>8342</v>
      </c>
      <c r="B1" t="s">
        <v>8308</v>
      </c>
    </row>
    <row r="2" spans="1:4" x14ac:dyDescent="0.45">
      <c r="A2" s="5" t="s">
        <v>8327</v>
      </c>
      <c r="B2" t="s">
        <v>8316</v>
      </c>
    </row>
    <row r="4" spans="1:4" x14ac:dyDescent="0.45">
      <c r="A4" s="5" t="s">
        <v>8313</v>
      </c>
      <c r="B4" s="5" t="s">
        <v>8323</v>
      </c>
    </row>
    <row r="5" spans="1:4" x14ac:dyDescent="0.45">
      <c r="A5" s="5" t="s">
        <v>8306</v>
      </c>
      <c r="B5" t="s">
        <v>8221</v>
      </c>
      <c r="C5" t="s">
        <v>8219</v>
      </c>
      <c r="D5" t="s">
        <v>8307</v>
      </c>
    </row>
    <row r="6" spans="1:4" x14ac:dyDescent="0.45">
      <c r="A6" s="7" t="s">
        <v>8336</v>
      </c>
      <c r="B6" s="8">
        <v>15</v>
      </c>
      <c r="C6" s="8">
        <v>13</v>
      </c>
      <c r="D6" s="8">
        <v>28</v>
      </c>
    </row>
    <row r="7" spans="1:4" x14ac:dyDescent="0.45">
      <c r="A7" s="7" t="s">
        <v>8337</v>
      </c>
      <c r="B7" s="8">
        <v>9</v>
      </c>
      <c r="C7" s="8">
        <v>11</v>
      </c>
      <c r="D7" s="8">
        <v>20</v>
      </c>
    </row>
    <row r="8" spans="1:4" x14ac:dyDescent="0.45">
      <c r="A8" s="7" t="s">
        <v>8338</v>
      </c>
      <c r="B8" s="8">
        <v>15</v>
      </c>
      <c r="C8" s="8">
        <v>6</v>
      </c>
      <c r="D8" s="8">
        <v>21</v>
      </c>
    </row>
    <row r="9" spans="1:4" x14ac:dyDescent="0.45">
      <c r="A9" s="7" t="s">
        <v>8339</v>
      </c>
      <c r="B9" s="8">
        <v>9</v>
      </c>
      <c r="C9" s="8">
        <v>3</v>
      </c>
      <c r="D9" s="8">
        <v>12</v>
      </c>
    </row>
    <row r="10" spans="1:4" x14ac:dyDescent="0.45">
      <c r="A10" s="7" t="s">
        <v>8330</v>
      </c>
      <c r="B10" s="8">
        <v>11</v>
      </c>
      <c r="C10" s="8">
        <v>5</v>
      </c>
      <c r="D10" s="8">
        <v>16</v>
      </c>
    </row>
    <row r="11" spans="1:4" x14ac:dyDescent="0.45">
      <c r="A11" s="7" t="s">
        <v>8340</v>
      </c>
      <c r="B11" s="8">
        <v>15</v>
      </c>
      <c r="C11" s="8">
        <v>2</v>
      </c>
      <c r="D11" s="8">
        <v>17</v>
      </c>
    </row>
    <row r="12" spans="1:4" x14ac:dyDescent="0.45">
      <c r="A12" s="7" t="s">
        <v>8331</v>
      </c>
      <c r="B12" s="8">
        <v>14</v>
      </c>
      <c r="C12" s="8">
        <v>6</v>
      </c>
      <c r="D12" s="8">
        <v>20</v>
      </c>
    </row>
    <row r="13" spans="1:4" x14ac:dyDescent="0.45">
      <c r="A13" s="7" t="s">
        <v>8332</v>
      </c>
      <c r="B13" s="8">
        <v>2</v>
      </c>
      <c r="C13" s="8">
        <v>5</v>
      </c>
      <c r="D13" s="8">
        <v>7</v>
      </c>
    </row>
    <row r="14" spans="1:4" x14ac:dyDescent="0.45">
      <c r="A14" s="7" t="s">
        <v>8333</v>
      </c>
      <c r="B14" s="8">
        <v>9</v>
      </c>
      <c r="C14" s="8">
        <v>2</v>
      </c>
      <c r="D14" s="8">
        <v>11</v>
      </c>
    </row>
    <row r="15" spans="1:4" x14ac:dyDescent="0.45">
      <c r="A15" s="7" t="s">
        <v>8334</v>
      </c>
      <c r="B15" s="8">
        <v>14</v>
      </c>
      <c r="C15" s="8">
        <v>10</v>
      </c>
      <c r="D15" s="8">
        <v>24</v>
      </c>
    </row>
    <row r="16" spans="1:4" x14ac:dyDescent="0.45">
      <c r="A16" s="7" t="s">
        <v>8335</v>
      </c>
      <c r="B16" s="8">
        <v>12</v>
      </c>
      <c r="C16" s="8">
        <v>13</v>
      </c>
      <c r="D16" s="8">
        <v>25</v>
      </c>
    </row>
    <row r="17" spans="1:4" x14ac:dyDescent="0.45">
      <c r="A17" s="7" t="s">
        <v>8341</v>
      </c>
      <c r="B17" s="8">
        <v>15</v>
      </c>
      <c r="C17" s="8">
        <v>4</v>
      </c>
      <c r="D17" s="8">
        <v>19</v>
      </c>
    </row>
    <row r="18" spans="1:4" x14ac:dyDescent="0.45">
      <c r="A18" s="7" t="s">
        <v>8307</v>
      </c>
      <c r="B18" s="8">
        <v>140</v>
      </c>
      <c r="C18" s="8">
        <v>80</v>
      </c>
      <c r="D18" s="8">
        <v>220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C8EB6-7C28-4389-81A8-EB925EC24726}">
  <dimension ref="A1:H13"/>
  <sheetViews>
    <sheetView tabSelected="1" zoomScale="80" zoomScaleNormal="80" workbookViewId="0">
      <selection activeCell="D17" sqref="D17"/>
    </sheetView>
  </sheetViews>
  <sheetFormatPr defaultRowHeight="14.25" x14ac:dyDescent="0.45"/>
  <cols>
    <col min="1" max="1" width="25.86328125" bestFit="1" customWidth="1"/>
    <col min="2" max="2" width="16.265625" bestFit="1" customWidth="1"/>
    <col min="3" max="3" width="12.6640625" bestFit="1" customWidth="1"/>
    <col min="4" max="4" width="15.7304687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8.19921875" bestFit="1" customWidth="1"/>
  </cols>
  <sheetData>
    <row r="1" spans="1:8" s="9" customFormat="1" x14ac:dyDescent="0.4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45">
      <c r="A2" s="12" t="s">
        <v>8389</v>
      </c>
      <c r="B2" s="12">
        <f>COUNTIFS(Data!$F$2:$F$4115, "successful",Data!$D$2:$D$4115, "&lt;1000")</f>
        <v>322</v>
      </c>
      <c r="C2" s="12">
        <f>COUNTIFS(Data!$F$2:$F$4115, "failed",Data!$D$2:$D$4115, "&lt;1000")</f>
        <v>113</v>
      </c>
      <c r="D2" s="12">
        <f>COUNTIFS(Data!$F$2:$F$4115, "canceled",Data!$D$2:$D$4115, "&lt;1000")</f>
        <v>18</v>
      </c>
      <c r="E2" s="12">
        <f>SUM(B2:D2)</f>
        <v>453</v>
      </c>
      <c r="F2" s="14">
        <f>(B2/$E2)</f>
        <v>0.71081677704194257</v>
      </c>
      <c r="G2" s="14">
        <f>(C2/$E2)</f>
        <v>0.24944812362030905</v>
      </c>
      <c r="H2" s="14">
        <f>(D2/$E2)</f>
        <v>3.9735099337748346E-2</v>
      </c>
    </row>
    <row r="3" spans="1:8" x14ac:dyDescent="0.45">
      <c r="A3" s="12" t="s">
        <v>8390</v>
      </c>
      <c r="B3" s="12">
        <f>COUNTIFS(Data!$F$2:$F$4115, "successful",Data!$D$2:$D$4115, "&gt;=1000",Data!$D$2:$D$4115, "&lt;=4999")</f>
        <v>932</v>
      </c>
      <c r="C3" s="12">
        <f>COUNTIFS(Data!$F$2:$F$4115, "failed",Data!$D$2:$D$4115, "&gt;=1000",Data!$D$2:$D$4115, "&lt;=4999")</f>
        <v>420</v>
      </c>
      <c r="D3" s="12">
        <f>COUNTIFS(Data!$F$2:$F$4115, "canceled",Data!$D$2:$D$4115, "&gt;=1000",Data!$D$2:$D$4115, "&lt;=4999")</f>
        <v>60</v>
      </c>
      <c r="E3" s="12">
        <f t="shared" ref="E3:E13" si="0">SUM(B3:D3)</f>
        <v>1412</v>
      </c>
      <c r="F3" s="14">
        <f t="shared" ref="F3:F13" si="1">(B3/$E3)</f>
        <v>0.66005665722379603</v>
      </c>
      <c r="G3" s="14">
        <f t="shared" ref="G3:G13" si="2">(C3/$E3)</f>
        <v>0.29745042492917845</v>
      </c>
      <c r="H3" s="14">
        <f t="shared" ref="H3:H13" si="3">(D3/$E3)</f>
        <v>4.2492917847025496E-2</v>
      </c>
    </row>
    <row r="4" spans="1:8" x14ac:dyDescent="0.45">
      <c r="A4" s="12" t="s">
        <v>8391</v>
      </c>
      <c r="B4" s="12">
        <f>COUNTIFS(Data!$F$2:$F$4115, "successful",Data!$D$2:$D$4115, "&gt;=5000",Data!$D$2:$D$4115, "&lt;=9999")</f>
        <v>381</v>
      </c>
      <c r="C4" s="12">
        <f>COUNTIFS(Data!$F$2:$F$4115, "failed",Data!$D$2:$D$4115, "&gt;=5000",Data!$D$2:$D$4115, "&lt;=9999")</f>
        <v>283</v>
      </c>
      <c r="D4" s="12">
        <f>COUNTIFS(Data!$F$2:$F$4115, "canceled",Data!$D$2:$D$4115, "&gt;=5000",Data!$D$2:$D$4115, "&lt;=9999")</f>
        <v>52</v>
      </c>
      <c r="E4" s="12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45">
      <c r="A5" s="12" t="s">
        <v>8392</v>
      </c>
      <c r="B5" s="12">
        <f>COUNTIFS(Data!$F$2:$F$4115, "successful",Data!$D$2:$D$4115, "&gt;=10000",Data!$D$2:$D$4115, "&lt;=14999")</f>
        <v>168</v>
      </c>
      <c r="C5" s="12">
        <f>COUNTIFS(Data!$F$2:$F$4115, "failed",Data!$D$2:$D$4115, "&gt;=10000",Data!$D$2:$D$4115, "&lt;=14999")</f>
        <v>144</v>
      </c>
      <c r="D5" s="12">
        <f>COUNTIFS(Data!$F$2:$F$4115, "canceled",Data!$D$2:$D$4115, "&gt;=10000",Data!$D$2:$D$4115, "&lt;=14999")</f>
        <v>40</v>
      </c>
      <c r="E5" s="12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45">
      <c r="A6" s="12" t="s">
        <v>8393</v>
      </c>
      <c r="B6" s="12">
        <f>COUNTIFS(Data!$F$2:$F$4115, "successful",Data!$D$2:$D$4115, "&gt;=15000",Data!$D$2:$D$4115, "&lt;=19999")</f>
        <v>94</v>
      </c>
      <c r="C6" s="12">
        <f>COUNTIFS(Data!$F$2:$F$4115, "failed",Data!$D$2:$D$4115, "&gt;=15000",Data!$D$2:$D$4115, "&lt;=19999")</f>
        <v>90</v>
      </c>
      <c r="D6" s="12">
        <f>COUNTIFS(Data!$F$2:$F$4115, "canceled",Data!$D$2:$D$4115, "&gt;=15000",Data!$D$2:$D$4115, "&lt;=19999")</f>
        <v>17</v>
      </c>
      <c r="E6" s="12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45">
      <c r="A7" s="12" t="s">
        <v>8394</v>
      </c>
      <c r="B7" s="12">
        <f>COUNTIFS(Data!$F$2:$F$4115, "successful",Data!$D$2:$D$4115, "&gt;=20000",Data!$D$2:$D$4115, "&lt;=24999")</f>
        <v>62</v>
      </c>
      <c r="C7" s="12">
        <f>COUNTIFS(Data!$F$2:$F$4115, "failed",Data!$D$2:$D$4115, "&gt;=20000",Data!$D$2:$D$4115, "&lt;=24999")</f>
        <v>72</v>
      </c>
      <c r="D7" s="12">
        <f>COUNTIFS(Data!$F$2:$F$4115, "canceled",Data!$D$2:$D$4115, "&gt;=20000",Data!$D$2:$D$4115, "&lt;=24999")</f>
        <v>14</v>
      </c>
      <c r="E7" s="12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45">
      <c r="A8" s="12" t="s">
        <v>8395</v>
      </c>
      <c r="B8" s="12">
        <f>COUNTIFS(Data!$F$2:$F$4115, "successful",Data!$D$2:$D$4115, "&gt;=25000",Data!$D$2:$D$4115, "&lt;=29999")</f>
        <v>55</v>
      </c>
      <c r="C8" s="12">
        <f>COUNTIFS(Data!$F$2:$F$4115, "failed",Data!$D$2:$D$4115, "&gt;=25000",Data!$D$2:$D$4115, "&lt;=29999")</f>
        <v>64</v>
      </c>
      <c r="D8" s="12">
        <f>COUNTIFS(Data!$F$2:$F$4115, "canceled",Data!$D$2:$D$4115, "&gt;=25000",Data!$D$2:$D$4115, "&lt;=29999")</f>
        <v>18</v>
      </c>
      <c r="E8" s="12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45">
      <c r="A9" s="12" t="s">
        <v>8396</v>
      </c>
      <c r="B9" s="12">
        <f>COUNTIFS(Data!$F$2:$F$4115, "successful",Data!$D$2:$D$4115, "&gt;=30000",Data!$D$2:$D$4115, "&lt;=34999")</f>
        <v>32</v>
      </c>
      <c r="C9" s="12">
        <f>COUNTIFS(Data!$F$2:$F$4115, "failed",Data!$D$2:$D$4115, "&gt;=30000",Data!$D$2:$D$4115, "&lt;=34999")</f>
        <v>37</v>
      </c>
      <c r="D9" s="12">
        <f>COUNTIFS(Data!$F$2:$F$4115, "canceled",Data!$D$2:$D$4115, "&gt;=30000",Data!$D$2:$D$4115, "&lt;=34999")</f>
        <v>13</v>
      </c>
      <c r="E9" s="12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45">
      <c r="A10" s="12" t="s">
        <v>8397</v>
      </c>
      <c r="B10" s="12">
        <f>COUNTIFS(Data!$F$2:$F$4115, "successful",Data!$D$2:$D$4115, "&gt;=35000",Data!$D$2:$D$4115, "&lt;=39999")</f>
        <v>26</v>
      </c>
      <c r="C10" s="12">
        <f>COUNTIFS(Data!$F$2:$F$4115, "failed",Data!$D$2:$D$4115, "&gt;=35000",Data!$D$2:$D$4115, "&lt;=39999")</f>
        <v>22</v>
      </c>
      <c r="D10" s="12">
        <f>COUNTIFS(Data!$F$2:$F$4115, "canceled",Data!$D$2:$D$4115, "&gt;=35000",Data!$D$2:$D$4115, "&lt;=39999")</f>
        <v>7</v>
      </c>
      <c r="E10" s="12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45">
      <c r="A11" s="12" t="s">
        <v>8398</v>
      </c>
      <c r="B11" s="12">
        <f>COUNTIFS(Data!$F$2:$F$4115, "successful",Data!$D$2:$D$4115, "&gt;=40000",Data!$D$2:$D$4115, "&lt;=44999")</f>
        <v>21</v>
      </c>
      <c r="C11" s="12">
        <f>COUNTIFS(Data!$F$2:$F$4115, "failed",Data!$D$2:$D$4115, "&gt;=40000",Data!$D$2:$D$4115, "&lt;=44999")</f>
        <v>16</v>
      </c>
      <c r="D11" s="12">
        <f>COUNTIFS(Data!$F$2:$F$4115, "canceled",Data!$D$2:$D$4115, "&gt;=40000",Data!$D$2:$D$4115, "&lt;=44999")</f>
        <v>6</v>
      </c>
      <c r="E11" s="12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45">
      <c r="A12" s="12" t="s">
        <v>8399</v>
      </c>
      <c r="B12" s="12">
        <f>COUNTIFS(Data!$F$2:$F$4115, "successful",Data!$D$2:$D$4115, "&gt;=45000",Data!$D$2:$D$4115, "&lt;=49999")</f>
        <v>6</v>
      </c>
      <c r="C12" s="12">
        <f>COUNTIFS(Data!$F$2:$F$4115, "failed",Data!$D$2:$D$4115, "&gt;=45000",Data!$D$2:$D$4115, "&lt;=49999")</f>
        <v>11</v>
      </c>
      <c r="D12" s="12">
        <f>COUNTIFS(Data!$F$2:$F$4115, "canceled",Data!$D$2:$D$4115, "&gt;=45000",Data!$D$2:$D$4115, "&lt;=49999")</f>
        <v>4</v>
      </c>
      <c r="E12" s="12">
        <f t="shared" si="0"/>
        <v>21</v>
      </c>
      <c r="F12" s="14">
        <f>(B12/$E12)</f>
        <v>0.2857142857142857</v>
      </c>
      <c r="G12" s="14">
        <f>(C12/$E12)</f>
        <v>0.52380952380952384</v>
      </c>
      <c r="H12" s="14">
        <f>(D12/$E12)</f>
        <v>0.19047619047619047</v>
      </c>
    </row>
    <row r="13" spans="1:8" x14ac:dyDescent="0.45">
      <c r="A13" s="12" t="s">
        <v>8400</v>
      </c>
      <c r="B13" s="12">
        <f>COUNTIFS(Data!$F$2:$F$4115, "successful",Data!$D$2:$D$4115, "&gt;=50000")</f>
        <v>86</v>
      </c>
      <c r="C13" s="12">
        <f>COUNTIFS(Data!$F$2:$F$4115, "failed",Data!$D$2:$D$4115, "&gt;=50000")</f>
        <v>258</v>
      </c>
      <c r="D13" s="12">
        <f>COUNTIFS(Data!$F$2:$F$4115, "canceled",Data!$D$2:$D$4115, "&gt;=50000")</f>
        <v>100</v>
      </c>
      <c r="E13" s="12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D1" sqref="D1:D104857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4" bestFit="1" customWidth="1"/>
    <col min="16" max="16" width="15.9296875" bestFit="1" customWidth="1"/>
    <col min="17" max="17" width="10.796875" bestFit="1" customWidth="1"/>
    <col min="18" max="18" width="14.86328125" bestFit="1" customWidth="1"/>
    <col min="19" max="19" width="21.6640625" bestFit="1" customWidth="1"/>
    <col min="20" max="20" width="20.33203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8309</v>
      </c>
      <c r="P1" s="1" t="s">
        <v>8310</v>
      </c>
      <c r="Q1" s="1" t="s">
        <v>8311</v>
      </c>
      <c r="R1" s="1" t="s">
        <v>8312</v>
      </c>
      <c r="S1" s="1" t="s">
        <v>8328</v>
      </c>
      <c r="T1" s="1" t="s">
        <v>8329</v>
      </c>
    </row>
    <row r="2" spans="1:20" ht="42.75" x14ac:dyDescent="0.45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>
        <f>E2/D2*100</f>
        <v>930250</v>
      </c>
      <c r="P2" s="10">
        <f>E2/L2</f>
        <v>4.5712530712530715</v>
      </c>
      <c r="Q2" t="str">
        <f>LEFT(N2,SEARCH("/",N2)-1)</f>
        <v>games</v>
      </c>
      <c r="R2" t="str">
        <f>RIGHT(N2, LEN(N2)-SEARCH("/",N2))</f>
        <v>tabletop games</v>
      </c>
      <c r="S2" s="11">
        <f>J2/86400 + 25569 + (-5/24)</f>
        <v>42800.542708333327</v>
      </c>
      <c r="T2" s="11">
        <f>I2/86400 + 25569 + (-5/24)</f>
        <v>42806.916666666664</v>
      </c>
    </row>
    <row r="3" spans="1:20" ht="42.75" x14ac:dyDescent="0.45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>
        <f>E3/D3*100</f>
        <v>2260300</v>
      </c>
      <c r="P3" s="10">
        <f>E3/L3</f>
        <v>138.66871165644173</v>
      </c>
      <c r="Q3" t="str">
        <f>LEFT(N3,SEARCH("/",N3)-1)</f>
        <v>technology</v>
      </c>
      <c r="R3" t="str">
        <f>RIGHT(N3, LEN(N3)-SEARCH("/",N3))</f>
        <v>hardware</v>
      </c>
      <c r="S3" s="11">
        <f>J3/86400 + 25569 + (-5/24)</f>
        <v>42626.460555555554</v>
      </c>
      <c r="T3" s="11">
        <f>I3/86400 + 25569 + (-5/24)</f>
        <v>42656.707638888889</v>
      </c>
    </row>
    <row r="4" spans="1:20" ht="42.75" x14ac:dyDescent="0.4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>
        <f>E4/D4*100</f>
        <v>6500</v>
      </c>
      <c r="P4" s="10">
        <f>E4/L4</f>
        <v>21.666666666666668</v>
      </c>
      <c r="Q4" t="str">
        <f>LEFT(N4,SEARCH("/",N4)-1)</f>
        <v>theater</v>
      </c>
      <c r="R4" t="str">
        <f>RIGHT(N4, LEN(N4)-SEARCH("/",N4))</f>
        <v>plays</v>
      </c>
      <c r="S4" s="11">
        <f>J4/86400 + 25569 + (-5/24)</f>
        <v>42432.493391203701</v>
      </c>
      <c r="T4" s="11">
        <f>I4/86400 + 25569 + (-5/24)</f>
        <v>42457.45172453703</v>
      </c>
    </row>
    <row r="5" spans="1:20" ht="42.75" x14ac:dyDescent="0.4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>
        <f>E5/D5*100</f>
        <v>0</v>
      </c>
      <c r="P5" s="10" t="e">
        <f>E5/L5</f>
        <v>#DIV/0!</v>
      </c>
      <c r="Q5" t="str">
        <f>LEFT(N5,SEARCH("/",N5)-1)</f>
        <v>food</v>
      </c>
      <c r="R5" t="str">
        <f>RIGHT(N5, LEN(N5)-SEARCH("/",N5))</f>
        <v>food trucks</v>
      </c>
      <c r="S5" s="11">
        <f>J5/86400 + 25569 + (-5/24)</f>
        <v>41829.688229166662</v>
      </c>
      <c r="T5" s="11">
        <f>I5/86400 + 25569 + (-5/24)</f>
        <v>41859.688229166662</v>
      </c>
    </row>
    <row r="6" spans="1:20" ht="57" x14ac:dyDescent="0.4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>
        <f>E6/D6*100</f>
        <v>200</v>
      </c>
      <c r="P6" s="10">
        <f>E6/L6</f>
        <v>10</v>
      </c>
      <c r="Q6" t="str">
        <f>LEFT(N6,SEARCH("/",N6)-1)</f>
        <v>music</v>
      </c>
      <c r="R6" t="str">
        <f>RIGHT(N6, LEN(N6)-SEARCH("/",N6))</f>
        <v>electronic music</v>
      </c>
      <c r="S6" s="11">
        <f>J6/86400 + 25569 + (-5/24)</f>
        <v>42109.617812499993</v>
      </c>
      <c r="T6" s="11">
        <f>I6/86400 + 25569 + (-5/24)</f>
        <v>42139.617812499993</v>
      </c>
    </row>
    <row r="7" spans="1:20" ht="28.5" x14ac:dyDescent="0.45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>
        <f>E7/D7*100</f>
        <v>100</v>
      </c>
      <c r="P7" s="10">
        <f>E7/L7</f>
        <v>10</v>
      </c>
      <c r="Q7" t="str">
        <f>LEFT(N7,SEARCH("/",N7)-1)</f>
        <v>music</v>
      </c>
      <c r="R7" t="str">
        <f>RIGHT(N7, LEN(N7)-SEARCH("/",N7))</f>
        <v>metal</v>
      </c>
      <c r="S7" s="11">
        <f>J7/86400 + 25569 + (-5/24)</f>
        <v>42165.59</v>
      </c>
      <c r="T7" s="11">
        <f>I7/86400 + 25569 + (-5/24)</f>
        <v>42195.59</v>
      </c>
    </row>
    <row r="8" spans="1:20" ht="42.75" x14ac:dyDescent="0.45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>
        <f>E8/D8*100</f>
        <v>303833.2</v>
      </c>
      <c r="P8" s="10">
        <f>E8/L8</f>
        <v>42.73322081575246</v>
      </c>
      <c r="Q8" t="str">
        <f>LEFT(N8,SEARCH("/",N8)-1)</f>
        <v>music</v>
      </c>
      <c r="R8" t="str">
        <f>RIGHT(N8, LEN(N8)-SEARCH("/",N8))</f>
        <v>rock</v>
      </c>
      <c r="S8" s="11">
        <f>J8/86400 + 25569 + (-5/24)</f>
        <v>41855.575312499997</v>
      </c>
      <c r="T8" s="11">
        <f>I8/86400 + 25569 + (-5/24)</f>
        <v>41885.575312499997</v>
      </c>
    </row>
    <row r="9" spans="1:20" ht="28.5" x14ac:dyDescent="0.45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>
        <f>E9/D9*100</f>
        <v>130</v>
      </c>
      <c r="P9" s="10">
        <f>E9/L9</f>
        <v>3.25</v>
      </c>
      <c r="Q9" t="str">
        <f>LEFT(N9,SEARCH("/",N9)-1)</f>
        <v>theater</v>
      </c>
      <c r="R9" t="str">
        <f>RIGHT(N9, LEN(N9)-SEARCH("/",N9))</f>
        <v>plays</v>
      </c>
      <c r="S9" s="11">
        <f>J9/86400 + 25569 + (-5/24)</f>
        <v>42628.640787037039</v>
      </c>
      <c r="T9" s="11">
        <f>I9/86400 + 25569 + (-5/24)</f>
        <v>42656.640787037039</v>
      </c>
    </row>
    <row r="10" spans="1:20" ht="42.75" x14ac:dyDescent="0.4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>
        <f>E10/D10*100</f>
        <v>100</v>
      </c>
      <c r="P10" s="10">
        <f>E10/L10</f>
        <v>13</v>
      </c>
      <c r="Q10" t="str">
        <f>LEFT(N10,SEARCH("/",N10)-1)</f>
        <v>film &amp; video</v>
      </c>
      <c r="R10" t="str">
        <f>RIGHT(N10, LEN(N10)-SEARCH("/",N10))</f>
        <v>television</v>
      </c>
      <c r="S10" s="11">
        <f>J10/86400 + 25569 + (-5/24)</f>
        <v>42376.583726851844</v>
      </c>
      <c r="T10" s="11">
        <f>I10/86400 + 25569 + (-5/24)</f>
        <v>42394.583726851844</v>
      </c>
    </row>
    <row r="11" spans="1:20" ht="42.75" x14ac:dyDescent="0.4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>
        <f>E11/D11*100</f>
        <v>0</v>
      </c>
      <c r="P11" s="10" t="e">
        <f>E11/L11</f>
        <v>#DIV/0!</v>
      </c>
      <c r="Q11" t="str">
        <f>LEFT(N11,SEARCH("/",N11)-1)</f>
        <v>photography</v>
      </c>
      <c r="R11" t="str">
        <f>RIGHT(N11, LEN(N11)-SEARCH("/",N11))</f>
        <v>nature</v>
      </c>
      <c r="S11" s="11">
        <f>J11/86400 + 25569 + (-5/24)</f>
        <v>42782.218541666669</v>
      </c>
      <c r="T11" s="11">
        <f>I11/86400 + 25569 + (-5/24)</f>
        <v>42789.218541666669</v>
      </c>
    </row>
    <row r="12" spans="1:20" ht="28.5" x14ac:dyDescent="0.45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>
        <f>E12/D12*100</f>
        <v>424</v>
      </c>
      <c r="P12" s="10">
        <f>E12/L12</f>
        <v>21.2</v>
      </c>
      <c r="Q12" t="str">
        <f>LEFT(N12,SEARCH("/",N12)-1)</f>
        <v>music</v>
      </c>
      <c r="R12" t="str">
        <f>RIGHT(N12, LEN(N12)-SEARCH("/",N12))</f>
        <v>rock</v>
      </c>
      <c r="S12" s="11">
        <f>J12/86400 + 25569 + (-5/24)</f>
        <v>42141.554467592585</v>
      </c>
      <c r="T12" s="11">
        <f>I12/86400 + 25569 + (-5/24)</f>
        <v>42163.874999999993</v>
      </c>
    </row>
    <row r="13" spans="1:20" ht="28.5" x14ac:dyDescent="0.45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>
        <f>E13/D13*100</f>
        <v>0</v>
      </c>
      <c r="P13" s="10" t="e">
        <f>E13/L13</f>
        <v>#DIV/0!</v>
      </c>
      <c r="Q13" t="str">
        <f>LEFT(N13,SEARCH("/",N13)-1)</f>
        <v>photography</v>
      </c>
      <c r="R13" t="str">
        <f>RIGHT(N13, LEN(N13)-SEARCH("/",N13))</f>
        <v>places</v>
      </c>
      <c r="S13" s="11">
        <f>J13/86400 + 25569 + (-5/24)</f>
        <v>42045.86440972222</v>
      </c>
      <c r="T13" s="11">
        <f>I13/86400 + 25569 + (-5/24)</f>
        <v>42090.822743055549</v>
      </c>
    </row>
    <row r="14" spans="1:20" ht="42.75" x14ac:dyDescent="0.45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>
        <f>E14/D14*100</f>
        <v>120</v>
      </c>
      <c r="P14" s="10">
        <f>E14/L14</f>
        <v>7.5</v>
      </c>
      <c r="Q14" t="str">
        <f>LEFT(N14,SEARCH("/",N14)-1)</f>
        <v>photography</v>
      </c>
      <c r="R14" t="str">
        <f>RIGHT(N14, LEN(N14)-SEARCH("/",N14))</f>
        <v>photobooks</v>
      </c>
      <c r="S14" s="11">
        <f>J14/86400 + 25569 + (-5/24)</f>
        <v>42252.580567129626</v>
      </c>
      <c r="T14" s="11">
        <f>I14/86400 + 25569 + (-5/24)</f>
        <v>42282.580567129626</v>
      </c>
    </row>
    <row r="15" spans="1:20" ht="42.75" x14ac:dyDescent="0.45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>
        <f>E15/D15*100</f>
        <v>115.99999999999999</v>
      </c>
      <c r="P15" s="10">
        <f>E15/L15</f>
        <v>7.25</v>
      </c>
      <c r="Q15" t="str">
        <f>LEFT(N15,SEARCH("/",N15)-1)</f>
        <v>music</v>
      </c>
      <c r="R15" t="str">
        <f>RIGHT(N15, LEN(N15)-SEARCH("/",N15))</f>
        <v>classical music</v>
      </c>
      <c r="S15" s="11">
        <f>J15/86400 + 25569 + (-5/24)</f>
        <v>41463.89775462963</v>
      </c>
      <c r="T15" s="11">
        <f>I15/86400 + 25569 + (-5/24)</f>
        <v>41484.89775462963</v>
      </c>
    </row>
    <row r="16" spans="1:20" ht="42.75" x14ac:dyDescent="0.45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>
        <f>E16/D16*100</f>
        <v>160</v>
      </c>
      <c r="P16" s="10">
        <f>E16/L16</f>
        <v>4.9230769230769234</v>
      </c>
      <c r="Q16" t="str">
        <f>LEFT(N16,SEARCH("/",N16)-1)</f>
        <v>publishing</v>
      </c>
      <c r="R16" t="str">
        <f>RIGHT(N16, LEN(N16)-SEARCH("/",N16))</f>
        <v>nonfiction</v>
      </c>
      <c r="S16" s="11">
        <f>J16/86400 + 25569 + (-5/24)</f>
        <v>41486.21598379629</v>
      </c>
      <c r="T16" s="11">
        <f>I16/86400 + 25569 + (-5/24)</f>
        <v>41546.21598379629</v>
      </c>
    </row>
    <row r="17" spans="1:20" ht="85.5" x14ac:dyDescent="0.45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>
        <f>E17/D17*100</f>
        <v>2702</v>
      </c>
      <c r="P17" s="10">
        <f>E17/L17</f>
        <v>38.6</v>
      </c>
      <c r="Q17" t="str">
        <f>LEFT(N17,SEARCH("/",N17)-1)</f>
        <v>film &amp; video</v>
      </c>
      <c r="R17" t="str">
        <f>RIGHT(N17, LEN(N17)-SEARCH("/",N17))</f>
        <v>shorts</v>
      </c>
      <c r="S17" s="11">
        <f>J17/86400 + 25569 + (-5/24)</f>
        <v>42604.522233796299</v>
      </c>
      <c r="T17" s="11">
        <f>I17/86400 + 25569 + (-5/24)</f>
        <v>42614.522233796299</v>
      </c>
    </row>
    <row r="18" spans="1:20" ht="42.75" x14ac:dyDescent="0.45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>
        <f>E18/D18*100</f>
        <v>0</v>
      </c>
      <c r="P18" s="10" t="e">
        <f>E18/L18</f>
        <v>#DIV/0!</v>
      </c>
      <c r="Q18" t="str">
        <f>LEFT(N18,SEARCH("/",N18)-1)</f>
        <v>journalism</v>
      </c>
      <c r="R18" t="str">
        <f>RIGHT(N18, LEN(N18)-SEARCH("/",N18))</f>
        <v>audio</v>
      </c>
      <c r="S18" s="11">
        <f>J18/86400 + 25569 + (-5/24)</f>
        <v>41830.851759259254</v>
      </c>
      <c r="T18" s="11">
        <f>I18/86400 + 25569 + (-5/24)</f>
        <v>41850.851759259254</v>
      </c>
    </row>
    <row r="19" spans="1:20" ht="57" x14ac:dyDescent="0.45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>
        <f>E19/D19*100</f>
        <v>150</v>
      </c>
      <c r="P19" s="10">
        <f>E19/L19</f>
        <v>25</v>
      </c>
      <c r="Q19" t="str">
        <f>LEFT(N19,SEARCH("/",N19)-1)</f>
        <v>theater</v>
      </c>
      <c r="R19" t="str">
        <f>RIGHT(N19, LEN(N19)-SEARCH("/",N19))</f>
        <v>plays</v>
      </c>
      <c r="S19" s="11">
        <f>J19/86400 + 25569 + (-5/24)</f>
        <v>42416.48332175926</v>
      </c>
      <c r="T19" s="11">
        <f>I19/86400 + 25569 + (-5/24)</f>
        <v>42432.583333333336</v>
      </c>
    </row>
    <row r="20" spans="1:20" ht="42.75" x14ac:dyDescent="0.45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>
        <f>E20/D20*100</f>
        <v>140</v>
      </c>
      <c r="P20" s="10">
        <f>E20/L20</f>
        <v>23.333333333333332</v>
      </c>
      <c r="Q20" t="str">
        <f>LEFT(N20,SEARCH("/",N20)-1)</f>
        <v>theater</v>
      </c>
      <c r="R20" t="str">
        <f>RIGHT(N20, LEN(N20)-SEARCH("/",N20))</f>
        <v>plays</v>
      </c>
      <c r="S20" s="11">
        <f>J20/86400 + 25569 + (-5/24)</f>
        <v>42493.388680555552</v>
      </c>
      <c r="T20" s="11">
        <f>I20/86400 + 25569 + (-5/24)</f>
        <v>42505.749999999993</v>
      </c>
    </row>
    <row r="21" spans="1:20" ht="28.5" x14ac:dyDescent="0.4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>
        <f>E21/D21*100</f>
        <v>0</v>
      </c>
      <c r="P21" s="10" t="e">
        <f>E21/L21</f>
        <v>#DIV/0!</v>
      </c>
      <c r="Q21" t="str">
        <f>LEFT(N21,SEARCH("/",N21)-1)</f>
        <v>games</v>
      </c>
      <c r="R21" t="str">
        <f>RIGHT(N21, LEN(N21)-SEARCH("/",N21))</f>
        <v>mobile games</v>
      </c>
      <c r="S21" s="11">
        <f>J21/86400 + 25569 + (-5/24)</f>
        <v>42034.820891203701</v>
      </c>
      <c r="T21" s="11">
        <f>I21/86400 + 25569 + (-5/24)</f>
        <v>42063.820891203701</v>
      </c>
    </row>
    <row r="22" spans="1:20" ht="42.75" x14ac:dyDescent="0.45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>
        <f>E22/D22*100</f>
        <v>144.28571428571428</v>
      </c>
      <c r="P22" s="10">
        <f>E22/L22</f>
        <v>50.5</v>
      </c>
      <c r="Q22" t="str">
        <f>LEFT(N22,SEARCH("/",N22)-1)</f>
        <v>technology</v>
      </c>
      <c r="R22" t="str">
        <f>RIGHT(N22, LEN(N22)-SEARCH("/",N22))</f>
        <v>wearables</v>
      </c>
      <c r="S22" s="11">
        <f>J22/86400 + 25569 + (-5/24)</f>
        <v>42683.211979166663</v>
      </c>
      <c r="T22" s="11">
        <f>I22/86400 + 25569 + (-5/24)</f>
        <v>42698.749999999993</v>
      </c>
    </row>
    <row r="23" spans="1:20" ht="42.75" x14ac:dyDescent="0.45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>
        <f>E23/D23*100</f>
        <v>171.42857142857142</v>
      </c>
      <c r="P23" s="10">
        <f>E23/L23</f>
        <v>8.5714285714285712</v>
      </c>
      <c r="Q23" t="str">
        <f>LEFT(N23,SEARCH("/",N23)-1)</f>
        <v>theater</v>
      </c>
      <c r="R23" t="str">
        <f>RIGHT(N23, LEN(N23)-SEARCH("/",N23))</f>
        <v>plays</v>
      </c>
      <c r="S23" s="11">
        <f>J23/86400 + 25569 + (-5/24)</f>
        <v>42425.522337962961</v>
      </c>
      <c r="T23" s="11">
        <f>I23/86400 + 25569 + (-5/24)</f>
        <v>42442.291666666664</v>
      </c>
    </row>
    <row r="24" spans="1:20" ht="42.75" x14ac:dyDescent="0.45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>
        <f>E24/D24*100</f>
        <v>1253.75</v>
      </c>
      <c r="P24" s="10">
        <f>E24/L24</f>
        <v>27.861111111111111</v>
      </c>
      <c r="Q24" t="str">
        <f>LEFT(N24,SEARCH("/",N24)-1)</f>
        <v>music</v>
      </c>
      <c r="R24" t="str">
        <f>RIGHT(N24, LEN(N24)-SEARCH("/",N24))</f>
        <v>pop</v>
      </c>
      <c r="S24" s="11">
        <f>J24/86400 + 25569 + (-5/24)</f>
        <v>42459.485532407409</v>
      </c>
      <c r="T24" s="11">
        <f>I24/86400 + 25569 + (-5/24)</f>
        <v>42490.707638888889</v>
      </c>
    </row>
    <row r="25" spans="1:20" ht="42.75" x14ac:dyDescent="0.45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>
        <f>E25/D25*100</f>
        <v>0</v>
      </c>
      <c r="P25" s="10" t="e">
        <f>E25/L25</f>
        <v>#DIV/0!</v>
      </c>
      <c r="Q25" t="str">
        <f>LEFT(N25,SEARCH("/",N25)-1)</f>
        <v>games</v>
      </c>
      <c r="R25" t="str">
        <f>RIGHT(N25, LEN(N25)-SEARCH("/",N25))</f>
        <v>video games</v>
      </c>
      <c r="S25" s="11">
        <f>J25/86400 + 25569 + (-5/24)</f>
        <v>42295.545057870368</v>
      </c>
      <c r="T25" s="11">
        <f>I25/86400 + 25569 + (-5/24)</f>
        <v>42325.586724537039</v>
      </c>
    </row>
    <row r="26" spans="1:20" ht="28.5" x14ac:dyDescent="0.45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>
        <f>E26/D26*100</f>
        <v>290</v>
      </c>
      <c r="P26" s="10">
        <f>E26/L26</f>
        <v>19.333333333333332</v>
      </c>
      <c r="Q26" t="str">
        <f>LEFT(N26,SEARCH("/",N26)-1)</f>
        <v>photography</v>
      </c>
      <c r="R26" t="str">
        <f>RIGHT(N26, LEN(N26)-SEARCH("/",N26))</f>
        <v>photobooks</v>
      </c>
      <c r="S26" s="11">
        <f>J26/86400 + 25569 + (-5/24)</f>
        <v>42747.298356481479</v>
      </c>
      <c r="T26" s="11">
        <f>I26/86400 + 25569 + (-5/24)</f>
        <v>42777.298356481479</v>
      </c>
    </row>
    <row r="27" spans="1:20" ht="28.5" x14ac:dyDescent="0.45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>
        <f>E27/D27*100</f>
        <v>155</v>
      </c>
      <c r="P27" s="10">
        <f>E27/L27</f>
        <v>51.666666666666664</v>
      </c>
      <c r="Q27" t="str">
        <f>LEFT(N27,SEARCH("/",N27)-1)</f>
        <v>photography</v>
      </c>
      <c r="R27" t="str">
        <f>RIGHT(N27, LEN(N27)-SEARCH("/",N27))</f>
        <v>photobooks</v>
      </c>
      <c r="S27" s="11">
        <f>J27/86400 + 25569 + (-5/24)</f>
        <v>42209.359490740739</v>
      </c>
      <c r="T27" s="11">
        <f>I27/86400 + 25569 + (-5/24)</f>
        <v>42259.359490740739</v>
      </c>
    </row>
    <row r="28" spans="1:20" x14ac:dyDescent="0.45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>
        <f>E28/D28*100</f>
        <v>885</v>
      </c>
      <c r="P28" s="10">
        <f>E28/L28</f>
        <v>35.4</v>
      </c>
      <c r="Q28" t="str">
        <f>LEFT(N28,SEARCH("/",N28)-1)</f>
        <v>photography</v>
      </c>
      <c r="R28" t="str">
        <f>RIGHT(N28, LEN(N28)-SEARCH("/",N28))</f>
        <v>photobooks</v>
      </c>
      <c r="S28" s="11">
        <f>J28/86400 + 25569 + (-5/24)</f>
        <v>42410.773668981477</v>
      </c>
      <c r="T28" s="11">
        <f>I28/86400 + 25569 + (-5/24)</f>
        <v>42440.773668981477</v>
      </c>
    </row>
    <row r="29" spans="1:20" ht="42.75" x14ac:dyDescent="0.45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>
        <f>E29/D29*100</f>
        <v>2</v>
      </c>
      <c r="P29" s="10">
        <f>E29/L29</f>
        <v>1</v>
      </c>
      <c r="Q29" t="str">
        <f>LEFT(N29,SEARCH("/",N29)-1)</f>
        <v>games</v>
      </c>
      <c r="R29" t="str">
        <f>RIGHT(N29, LEN(N29)-SEARCH("/",N29))</f>
        <v>video games</v>
      </c>
      <c r="S29" s="11">
        <f>J29/86400 + 25569 + (-5/24)</f>
        <v>42066.525254629632</v>
      </c>
      <c r="T29" s="11">
        <f>I29/86400 + 25569 + (-5/24)</f>
        <v>42096.483587962961</v>
      </c>
    </row>
    <row r="30" spans="1:20" ht="42.75" x14ac:dyDescent="0.45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>
        <f>E30/D30*100</f>
        <v>1165</v>
      </c>
      <c r="P30" s="10">
        <f>E30/L30</f>
        <v>41.607142857142854</v>
      </c>
      <c r="Q30" t="str">
        <f>LEFT(N30,SEARCH("/",N30)-1)</f>
        <v>games</v>
      </c>
      <c r="R30" t="str">
        <f>RIGHT(N30, LEN(N30)-SEARCH("/",N30))</f>
        <v>tabletop games</v>
      </c>
      <c r="S30" s="11">
        <f>J30/86400 + 25569 + (-5/24)</f>
        <v>42710.616284722222</v>
      </c>
      <c r="T30" s="11">
        <f>I30/86400 + 25569 + (-5/24)</f>
        <v>42740.616284722222</v>
      </c>
    </row>
    <row r="31" spans="1:20" ht="42.75" x14ac:dyDescent="0.45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>
        <f>E31/D31*100</f>
        <v>124</v>
      </c>
      <c r="P31" s="10">
        <f>E31/L31</f>
        <v>8.8571428571428577</v>
      </c>
      <c r="Q31" t="str">
        <f>LEFT(N31,SEARCH("/",N31)-1)</f>
        <v>theater</v>
      </c>
      <c r="R31" t="str">
        <f>RIGHT(N31, LEN(N31)-SEARCH("/",N31))</f>
        <v>plays</v>
      </c>
      <c r="S31" s="11">
        <f>J31/86400 + 25569 + (-5/24)</f>
        <v>42066.803310185183</v>
      </c>
      <c r="T31" s="11">
        <f>I31/86400 + 25569 + (-5/24)</f>
        <v>42094.749305555553</v>
      </c>
    </row>
    <row r="32" spans="1:20" ht="28.5" x14ac:dyDescent="0.45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>
        <f>E32/D32*100</f>
        <v>129</v>
      </c>
      <c r="P32" s="10">
        <f>E32/L32</f>
        <v>43</v>
      </c>
      <c r="Q32" t="str">
        <f>LEFT(N32,SEARCH("/",N32)-1)</f>
        <v>theater</v>
      </c>
      <c r="R32" t="str">
        <f>RIGHT(N32, LEN(N32)-SEARCH("/",N32))</f>
        <v>musical</v>
      </c>
      <c r="S32" s="11">
        <f>J32/86400 + 25569 + (-5/24)</f>
        <v>41877.678287037037</v>
      </c>
      <c r="T32" s="11">
        <f>I32/86400 + 25569 + (-5/24)</f>
        <v>41907.678287037037</v>
      </c>
    </row>
    <row r="33" spans="1:20" ht="42.75" x14ac:dyDescent="0.45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>
        <f>E33/D33*100</f>
        <v>180</v>
      </c>
      <c r="P33" s="10">
        <f>E33/L33</f>
        <v>12</v>
      </c>
      <c r="Q33" t="str">
        <f>LEFT(N33,SEARCH("/",N33)-1)</f>
        <v>theater</v>
      </c>
      <c r="R33" t="str">
        <f>RIGHT(N33, LEN(N33)-SEARCH("/",N33))</f>
        <v>plays</v>
      </c>
      <c r="S33" s="11">
        <f>J33/86400 + 25569 + (-5/24)</f>
        <v>42477.521446759252</v>
      </c>
      <c r="T33" s="11">
        <f>I33/86400 + 25569 + (-5/24)</f>
        <v>42500.666666666664</v>
      </c>
    </row>
    <row r="34" spans="1:20" ht="42.75" x14ac:dyDescent="0.45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>
        <f>E34/D34*100</f>
        <v>100</v>
      </c>
      <c r="P34" s="10">
        <f>E34/L34</f>
        <v>20</v>
      </c>
      <c r="Q34" t="str">
        <f>LEFT(N34,SEARCH("/",N34)-1)</f>
        <v>theater</v>
      </c>
      <c r="R34" t="str">
        <f>RIGHT(N34, LEN(N34)-SEARCH("/",N34))</f>
        <v>plays</v>
      </c>
      <c r="S34" s="11">
        <f>J34/86400 + 25569 + (-5/24)</f>
        <v>42649.340902777774</v>
      </c>
      <c r="T34" s="11">
        <f>I34/86400 + 25569 + (-5/24)</f>
        <v>42709.382569444446</v>
      </c>
    </row>
    <row r="35" spans="1:20" ht="42.75" x14ac:dyDescent="0.45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>
        <f>E35/D35*100</f>
        <v>10</v>
      </c>
      <c r="P35" s="10">
        <f>E35/L35</f>
        <v>10</v>
      </c>
      <c r="Q35" t="str">
        <f>LEFT(N35,SEARCH("/",N35)-1)</f>
        <v>theater</v>
      </c>
      <c r="R35" t="str">
        <f>RIGHT(N35, LEN(N35)-SEARCH("/",N35))</f>
        <v>plays</v>
      </c>
      <c r="S35" s="11">
        <f>J35/86400 + 25569 + (-5/24)</f>
        <v>41831.489606481475</v>
      </c>
      <c r="T35" s="11">
        <f>I35/86400 + 25569 + (-5/24)</f>
        <v>41861.489606481475</v>
      </c>
    </row>
    <row r="36" spans="1:20" ht="42.75" x14ac:dyDescent="0.45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>
        <f>E36/D36*100</f>
        <v>225</v>
      </c>
      <c r="P36" s="10">
        <f>E36/L36</f>
        <v>75</v>
      </c>
      <c r="Q36" t="str">
        <f>LEFT(N36,SEARCH("/",N36)-1)</f>
        <v>theater</v>
      </c>
      <c r="R36" t="str">
        <f>RIGHT(N36, LEN(N36)-SEARCH("/",N36))</f>
        <v>plays</v>
      </c>
      <c r="S36" s="11">
        <f>J36/86400 + 25569 + (-5/24)</f>
        <v>42503.532534722217</v>
      </c>
      <c r="T36" s="11">
        <f>I36/86400 + 25569 + (-5/24)</f>
        <v>42517.532534722217</v>
      </c>
    </row>
    <row r="37" spans="1:20" ht="42.75" x14ac:dyDescent="0.45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>
        <f>E37/D37*100</f>
        <v>286.13861386138615</v>
      </c>
      <c r="P37" s="10">
        <f>E37/L37</f>
        <v>19.266666666666666</v>
      </c>
      <c r="Q37" t="str">
        <f>LEFT(N37,SEARCH("/",N37)-1)</f>
        <v>theater</v>
      </c>
      <c r="R37" t="str">
        <f>RIGHT(N37, LEN(N37)-SEARCH("/",N37))</f>
        <v>plays</v>
      </c>
      <c r="S37" s="11">
        <f>J37/86400 + 25569 + (-5/24)</f>
        <v>42282.561898148146</v>
      </c>
      <c r="T37" s="11">
        <f>I37/86400 + 25569 + (-5/24)</f>
        <v>42342.603564814817</v>
      </c>
    </row>
    <row r="38" spans="1:20" ht="28.5" x14ac:dyDescent="0.45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>
        <f>E38/D38*100</f>
        <v>2.7272727272727271</v>
      </c>
      <c r="P38" s="10">
        <f>E38/L38</f>
        <v>1</v>
      </c>
      <c r="Q38" t="str">
        <f>LEFT(N38,SEARCH("/",N38)-1)</f>
        <v>publishing</v>
      </c>
      <c r="R38" t="str">
        <f>RIGHT(N38, LEN(N38)-SEARCH("/",N38))</f>
        <v>translations</v>
      </c>
      <c r="S38" s="11">
        <f>J38/86400 + 25569 + (-5/24)</f>
        <v>42524.459328703706</v>
      </c>
      <c r="T38" s="11">
        <f>I38/86400 + 25569 + (-5/24)</f>
        <v>42549.459328703706</v>
      </c>
    </row>
    <row r="39" spans="1:20" ht="42.75" x14ac:dyDescent="0.45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>
        <f>E39/D39*100</f>
        <v>382.71818181818185</v>
      </c>
      <c r="P39" s="10">
        <f>E39/L39</f>
        <v>15.035357142857142</v>
      </c>
      <c r="Q39" t="str">
        <f>LEFT(N39,SEARCH("/",N39)-1)</f>
        <v>music</v>
      </c>
      <c r="R39" t="str">
        <f>RIGHT(N39, LEN(N39)-SEARCH("/",N39))</f>
        <v>electronic music</v>
      </c>
      <c r="S39" s="11">
        <f>J39/86400 + 25569 + (-5/24)</f>
        <v>41276.638483796291</v>
      </c>
      <c r="T39" s="11">
        <f>I39/86400 + 25569 + (-5/24)</f>
        <v>41290.638483796291</v>
      </c>
    </row>
    <row r="40" spans="1:20" ht="42.75" x14ac:dyDescent="0.45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>
        <f>E40/D40*100</f>
        <v>240.79999999999998</v>
      </c>
      <c r="P40" s="10">
        <f>E40/L40</f>
        <v>23.153846153846153</v>
      </c>
      <c r="Q40" t="str">
        <f>LEFT(N40,SEARCH("/",N40)-1)</f>
        <v>music</v>
      </c>
      <c r="R40" t="str">
        <f>RIGHT(N40, LEN(N40)-SEARCH("/",N40))</f>
        <v>indie rock</v>
      </c>
      <c r="S40" s="11">
        <f>J40/86400 + 25569 + (-5/24)</f>
        <v>40772.640416666662</v>
      </c>
      <c r="T40" s="11">
        <f>I40/86400 + 25569 + (-5/24)</f>
        <v>40812.999305555553</v>
      </c>
    </row>
    <row r="41" spans="1:20" ht="28.5" x14ac:dyDescent="0.4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>
        <f>E41/D41*100</f>
        <v>0</v>
      </c>
      <c r="P41" s="10" t="e">
        <f>E41/L41</f>
        <v>#DIV/0!</v>
      </c>
      <c r="Q41" t="str">
        <f>LEFT(N41,SEARCH("/",N41)-1)</f>
        <v>technology</v>
      </c>
      <c r="R41" t="str">
        <f>RIGHT(N41, LEN(N41)-SEARCH("/",N41))</f>
        <v>web</v>
      </c>
      <c r="S41" s="11">
        <f>J41/86400 + 25569 + (-5/24)</f>
        <v>42248.726342592585</v>
      </c>
      <c r="T41" s="11">
        <f>I41/86400 + 25569 + (-5/24)</f>
        <v>42303.726342592585</v>
      </c>
    </row>
    <row r="42" spans="1:20" ht="28.5" x14ac:dyDescent="0.45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>
        <f>E42/D42*100</f>
        <v>120</v>
      </c>
      <c r="P42" s="10">
        <f>E42/L42</f>
        <v>22.5</v>
      </c>
      <c r="Q42" t="str">
        <f>LEFT(N42,SEARCH("/",N42)-1)</f>
        <v>music</v>
      </c>
      <c r="R42" t="str">
        <f>RIGHT(N42, LEN(N42)-SEARCH("/",N42))</f>
        <v>rock</v>
      </c>
      <c r="S42" s="11">
        <f>J42/86400 + 25569 + (-5/24)</f>
        <v>41152.858067129629</v>
      </c>
      <c r="T42" s="11">
        <f>I42/86400 + 25569 + (-5/24)</f>
        <v>41166.858067129629</v>
      </c>
    </row>
    <row r="43" spans="1:20" ht="42.75" x14ac:dyDescent="0.45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>
        <f>E43/D43*100</f>
        <v>956</v>
      </c>
      <c r="P43" s="10">
        <f>E43/L43</f>
        <v>27.576923076923077</v>
      </c>
      <c r="Q43" t="str">
        <f>LEFT(N43,SEARCH("/",N43)-1)</f>
        <v>technology</v>
      </c>
      <c r="R43" t="str">
        <f>RIGHT(N43, LEN(N43)-SEARCH("/",N43))</f>
        <v>space exploration</v>
      </c>
      <c r="S43" s="11">
        <f>J43/86400 + 25569 + (-5/24)</f>
        <v>42658.601944444446</v>
      </c>
      <c r="T43" s="11">
        <f>I43/86400 + 25569 + (-5/24)</f>
        <v>42683.643611111103</v>
      </c>
    </row>
    <row r="44" spans="1:20" ht="42.75" x14ac:dyDescent="0.45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>
        <f>E44/D44*100</f>
        <v>646.66666666666663</v>
      </c>
      <c r="P44" s="10">
        <f>E44/L44</f>
        <v>21.555555555555557</v>
      </c>
      <c r="Q44" t="str">
        <f>LEFT(N44,SEARCH("/",N44)-1)</f>
        <v>technology</v>
      </c>
      <c r="R44" t="str">
        <f>RIGHT(N44, LEN(N44)-SEARCH("/",N44))</f>
        <v>space exploration</v>
      </c>
      <c r="S44" s="11">
        <f>J44/86400 + 25569 + (-5/24)</f>
        <v>42304.621076388888</v>
      </c>
      <c r="T44" s="11">
        <f>I44/86400 + 25569 + (-5/24)</f>
        <v>42334.662743055553</v>
      </c>
    </row>
    <row r="45" spans="1:20" ht="42.75" x14ac:dyDescent="0.45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>
        <f>E45/D45*100</f>
        <v>130</v>
      </c>
      <c r="P45" s="10">
        <f>E45/L45</f>
        <v>16.25</v>
      </c>
      <c r="Q45" t="str">
        <f>LEFT(N45,SEARCH("/",N45)-1)</f>
        <v>theater</v>
      </c>
      <c r="R45" t="str">
        <f>RIGHT(N45, LEN(N45)-SEARCH("/",N45))</f>
        <v>plays</v>
      </c>
      <c r="S45" s="11">
        <f>J45/86400 + 25569 + (-5/24)</f>
        <v>42661.813206018516</v>
      </c>
      <c r="T45" s="11">
        <f>I45/86400 + 25569 + (-5/24)</f>
        <v>42675.813206018516</v>
      </c>
    </row>
    <row r="46" spans="1:20" ht="42.75" x14ac:dyDescent="0.45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>
        <f>E46/D46*100</f>
        <v>153.33333333333334</v>
      </c>
      <c r="P46" s="10">
        <f>E46/L46</f>
        <v>13.529411764705882</v>
      </c>
      <c r="Q46" t="str">
        <f>LEFT(N46,SEARCH("/",N46)-1)</f>
        <v>theater</v>
      </c>
      <c r="R46" t="str">
        <f>RIGHT(N46, LEN(N46)-SEARCH("/",N46))</f>
        <v>plays</v>
      </c>
      <c r="S46" s="11">
        <f>J46/86400 + 25569 + (-5/24)</f>
        <v>42328.518807870372</v>
      </c>
      <c r="T46" s="11">
        <f>I46/86400 + 25569 + (-5/24)</f>
        <v>42358.290972222218</v>
      </c>
    </row>
    <row r="47" spans="1:20" ht="28.5" x14ac:dyDescent="0.45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>
        <f>E47/D47*100</f>
        <v>13.333333333333334</v>
      </c>
      <c r="P47" s="10">
        <f>E47/L47</f>
        <v>10</v>
      </c>
      <c r="Q47" t="str">
        <f>LEFT(N47,SEARCH("/",N47)-1)</f>
        <v>theater</v>
      </c>
      <c r="R47" t="str">
        <f>RIGHT(N47, LEN(N47)-SEARCH("/",N47))</f>
        <v>plays</v>
      </c>
      <c r="S47" s="11">
        <f>J47/86400 + 25569 + (-5/24)</f>
        <v>42122.484826388885</v>
      </c>
      <c r="T47" s="11">
        <f>I47/86400 + 25569 + (-5/24)</f>
        <v>42152.484826388885</v>
      </c>
    </row>
    <row r="48" spans="1:20" ht="42.75" x14ac:dyDescent="0.45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>
        <f>E48/D48*100</f>
        <v>10</v>
      </c>
      <c r="P48" s="10">
        <f>E48/L48</f>
        <v>5</v>
      </c>
      <c r="Q48" t="str">
        <f>LEFT(N48,SEARCH("/",N48)-1)</f>
        <v>theater</v>
      </c>
      <c r="R48" t="str">
        <f>RIGHT(N48, LEN(N48)-SEARCH("/",N48))</f>
        <v>plays</v>
      </c>
      <c r="S48" s="11">
        <f>J48/86400 + 25569 + (-5/24)</f>
        <v>41820.662488425922</v>
      </c>
      <c r="T48" s="11">
        <f>I48/86400 + 25569 + (-5/24)</f>
        <v>41850.662488425922</v>
      </c>
    </row>
    <row r="49" spans="1:20" ht="42.75" x14ac:dyDescent="0.45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>
        <f>E49/D49*100</f>
        <v>2</v>
      </c>
      <c r="P49" s="10">
        <f>E49/L49</f>
        <v>1.5</v>
      </c>
      <c r="Q49" t="str">
        <f>LEFT(N49,SEARCH("/",N49)-1)</f>
        <v>theater</v>
      </c>
      <c r="R49" t="str">
        <f>RIGHT(N49, LEN(N49)-SEARCH("/",N49))</f>
        <v>plays</v>
      </c>
      <c r="S49" s="11">
        <f>J49/86400 + 25569 + (-5/24)</f>
        <v>42306.980937499997</v>
      </c>
      <c r="T49" s="11">
        <f>I49/86400 + 25569 + (-5/24)</f>
        <v>42322.749999999993</v>
      </c>
    </row>
    <row r="50" spans="1:20" ht="42.75" x14ac:dyDescent="0.45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>
        <f>E50/D50*100</f>
        <v>100</v>
      </c>
      <c r="P50" s="10">
        <f>E50/L50</f>
        <v>21.857142857142858</v>
      </c>
      <c r="Q50" t="str">
        <f>LEFT(N50,SEARCH("/",N50)-1)</f>
        <v>music</v>
      </c>
      <c r="R50" t="str">
        <f>RIGHT(N50, LEN(N50)-SEARCH("/",N50))</f>
        <v>rock</v>
      </c>
      <c r="S50" s="11">
        <f>J50/86400 + 25569 + (-5/24)</f>
        <v>42793.492488425924</v>
      </c>
      <c r="T50" s="11">
        <f>I50/86400 + 25569 + (-5/24)</f>
        <v>42796.492488425924</v>
      </c>
    </row>
    <row r="51" spans="1:20" x14ac:dyDescent="0.45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>
        <f>E51/D51*100</f>
        <v>95.477386934673376</v>
      </c>
      <c r="P51" s="10">
        <f>E51/L51</f>
        <v>47.5</v>
      </c>
      <c r="Q51" t="str">
        <f>LEFT(N51,SEARCH("/",N51)-1)</f>
        <v>journalism</v>
      </c>
      <c r="R51" t="str">
        <f>RIGHT(N51, LEN(N51)-SEARCH("/",N51))</f>
        <v>audio</v>
      </c>
      <c r="S51" s="11">
        <f>J51/86400 + 25569 + (-5/24)</f>
        <v>42556.598854166667</v>
      </c>
      <c r="T51" s="11">
        <f>I51/86400 + 25569 + (-5/24)</f>
        <v>42563.598854166667</v>
      </c>
    </row>
    <row r="52" spans="1:20" x14ac:dyDescent="0.45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>
        <f>E52/D52*100</f>
        <v>58.291457286432156</v>
      </c>
      <c r="P52" s="10">
        <f>E52/L52</f>
        <v>58</v>
      </c>
      <c r="Q52" t="str">
        <f>LEFT(N52,SEARCH("/",N52)-1)</f>
        <v>theater</v>
      </c>
      <c r="R52" t="str">
        <f>RIGHT(N52, LEN(N52)-SEARCH("/",N52))</f>
        <v>spaces</v>
      </c>
      <c r="S52" s="11">
        <f>J52/86400 + 25569 + (-5/24)</f>
        <v>42678.723749999997</v>
      </c>
      <c r="T52" s="11">
        <f>I52/86400 + 25569 + (-5/24)</f>
        <v>42683.765416666669</v>
      </c>
    </row>
    <row r="53" spans="1:20" ht="42.75" x14ac:dyDescent="0.45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>
        <f>E53/D53*100</f>
        <v>102.49999999999999</v>
      </c>
      <c r="P53" s="10">
        <f>E53/L53</f>
        <v>15.76923076923077</v>
      </c>
      <c r="Q53" t="str">
        <f>LEFT(N53,SEARCH("/",N53)-1)</f>
        <v>film &amp; video</v>
      </c>
      <c r="R53" t="str">
        <f>RIGHT(N53, LEN(N53)-SEARCH("/",N53))</f>
        <v>shorts</v>
      </c>
      <c r="S53" s="11">
        <f>J53/86400 + 25569 + (-5/24)</f>
        <v>42042.407280092586</v>
      </c>
      <c r="T53" s="11">
        <f>I53/86400 + 25569 + (-5/24)</f>
        <v>42057.270833333336</v>
      </c>
    </row>
    <row r="54" spans="1:20" ht="42.75" x14ac:dyDescent="0.45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>
        <f>E54/D54*100</f>
        <v>0</v>
      </c>
      <c r="P54" s="10" t="e">
        <f>E54/L54</f>
        <v>#DIV/0!</v>
      </c>
      <c r="Q54" t="str">
        <f>LEFT(N54,SEARCH("/",N54)-1)</f>
        <v>film &amp; video</v>
      </c>
      <c r="R54" t="str">
        <f>RIGHT(N54, LEN(N54)-SEARCH("/",N54))</f>
        <v>drama</v>
      </c>
      <c r="S54" s="11">
        <f>J54/86400 + 25569 + (-5/24)</f>
        <v>42438.752939814811</v>
      </c>
      <c r="T54" s="11">
        <f>I54/86400 + 25569 + (-5/24)</f>
        <v>42468.711273148147</v>
      </c>
    </row>
    <row r="55" spans="1:20" ht="42.75" x14ac:dyDescent="0.45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>
        <f>E55/D55*100</f>
        <v>12.5</v>
      </c>
      <c r="P55" s="10">
        <f>E55/L55</f>
        <v>12.5</v>
      </c>
      <c r="Q55" t="str">
        <f>LEFT(N55,SEARCH("/",N55)-1)</f>
        <v>games</v>
      </c>
      <c r="R55" t="str">
        <f>RIGHT(N55, LEN(N55)-SEARCH("/",N55))</f>
        <v>video games</v>
      </c>
      <c r="S55" s="11">
        <f>J55/86400 + 25569 + (-5/24)</f>
        <v>42440.611944444441</v>
      </c>
      <c r="T55" s="11">
        <f>I55/86400 + 25569 + (-5/24)</f>
        <v>42470.570277777777</v>
      </c>
    </row>
    <row r="56" spans="1:20" ht="42.75" x14ac:dyDescent="0.45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>
        <f>E56/D56*100</f>
        <v>100</v>
      </c>
      <c r="P56" s="10">
        <f>E56/L56</f>
        <v>40</v>
      </c>
      <c r="Q56" t="str">
        <f>LEFT(N56,SEARCH("/",N56)-1)</f>
        <v>publishing</v>
      </c>
      <c r="R56" t="str">
        <f>RIGHT(N56, LEN(N56)-SEARCH("/",N56))</f>
        <v>nonfiction</v>
      </c>
      <c r="S56" s="11">
        <f>J56/86400 + 25569 + (-5/24)</f>
        <v>42396.635729166665</v>
      </c>
      <c r="T56" s="11">
        <f>I56/86400 + 25569 + (-5/24)</f>
        <v>42415.124305555553</v>
      </c>
    </row>
    <row r="57" spans="1:20" ht="42.75" x14ac:dyDescent="0.45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>
        <f>E57/D57*100</f>
        <v>298.5</v>
      </c>
      <c r="P57" s="10">
        <f>E57/L57</f>
        <v>35.117647058823529</v>
      </c>
      <c r="Q57" t="str">
        <f>LEFT(N57,SEARCH("/",N57)-1)</f>
        <v>games</v>
      </c>
      <c r="R57" t="str">
        <f>RIGHT(N57, LEN(N57)-SEARCH("/",N57))</f>
        <v>tabletop games</v>
      </c>
      <c r="S57" s="11">
        <f>J57/86400 + 25569 + (-5/24)</f>
        <v>42689.644756944443</v>
      </c>
      <c r="T57" s="11">
        <f>I57/86400 + 25569 + (-5/24)</f>
        <v>42696.644756944443</v>
      </c>
    </row>
    <row r="58" spans="1:20" ht="42.75" x14ac:dyDescent="0.45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>
        <f>E58/D58*100</f>
        <v>0</v>
      </c>
      <c r="P58" s="10" t="e">
        <f>E58/L58</f>
        <v>#DIV/0!</v>
      </c>
      <c r="Q58" t="str">
        <f>LEFT(N58,SEARCH("/",N58)-1)</f>
        <v>technology</v>
      </c>
      <c r="R58" t="str">
        <f>RIGHT(N58, LEN(N58)-SEARCH("/",N58))</f>
        <v>web</v>
      </c>
      <c r="S58" s="11">
        <f>J58/86400 + 25569 + (-5/24)</f>
        <v>42466.650555555556</v>
      </c>
      <c r="T58" s="11">
        <f>I58/86400 + 25569 + (-5/24)</f>
        <v>42490.708333333336</v>
      </c>
    </row>
    <row r="59" spans="1:20" ht="42.75" x14ac:dyDescent="0.45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>
        <f>E59/D59*100</f>
        <v>136</v>
      </c>
      <c r="P59" s="10">
        <f>E59/L59</f>
        <v>13.6</v>
      </c>
      <c r="Q59" t="str">
        <f>LEFT(N59,SEARCH("/",N59)-1)</f>
        <v>theater</v>
      </c>
      <c r="R59" t="str">
        <f>RIGHT(N59, LEN(N59)-SEARCH("/",N59))</f>
        <v>plays</v>
      </c>
      <c r="S59" s="11">
        <f>J59/86400 + 25569 + (-5/24)</f>
        <v>42401.402650462966</v>
      </c>
      <c r="T59" s="11">
        <f>I59/86400 + 25569 + (-5/24)</f>
        <v>42425.791666666664</v>
      </c>
    </row>
    <row r="60" spans="1:20" ht="42.75" x14ac:dyDescent="0.45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>
        <f>E60/D60*100</f>
        <v>5</v>
      </c>
      <c r="P60" s="10">
        <f>E60/L60</f>
        <v>10</v>
      </c>
      <c r="Q60" t="str">
        <f>LEFT(N60,SEARCH("/",N60)-1)</f>
        <v>theater</v>
      </c>
      <c r="R60" t="str">
        <f>RIGHT(N60, LEN(N60)-SEARCH("/",N60))</f>
        <v>plays</v>
      </c>
      <c r="S60" s="11">
        <f>J60/86400 + 25569 + (-5/24)</f>
        <v>42261.424583333333</v>
      </c>
      <c r="T60" s="11">
        <f>I60/86400 + 25569 + (-5/24)</f>
        <v>42265.957638888889</v>
      </c>
    </row>
    <row r="61" spans="1:20" ht="57" x14ac:dyDescent="0.45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>
        <f>E61/D61*100</f>
        <v>0</v>
      </c>
      <c r="P61" s="10" t="e">
        <f>E61/L61</f>
        <v>#DIV/0!</v>
      </c>
      <c r="Q61" t="str">
        <f>LEFT(N61,SEARCH("/",N61)-1)</f>
        <v>theater</v>
      </c>
      <c r="R61" t="str">
        <f>RIGHT(N61, LEN(N61)-SEARCH("/",N61))</f>
        <v>plays</v>
      </c>
      <c r="S61" s="11">
        <f>J61/86400 + 25569 + (-5/24)</f>
        <v>42809.437581018516</v>
      </c>
      <c r="T61" s="11">
        <f>I61/86400 + 25569 + (-5/24)</f>
        <v>42828.437581018516</v>
      </c>
    </row>
    <row r="62" spans="1:20" ht="42.75" x14ac:dyDescent="0.45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>
        <f>E62/D62*100</f>
        <v>65</v>
      </c>
      <c r="P62" s="10">
        <f>E62/L62</f>
        <v>14.444444444444445</v>
      </c>
      <c r="Q62" t="str">
        <f>LEFT(N62,SEARCH("/",N62)-1)</f>
        <v>theater</v>
      </c>
      <c r="R62" t="str">
        <f>RIGHT(N62, LEN(N62)-SEARCH("/",N62))</f>
        <v>musical</v>
      </c>
      <c r="S62" s="11">
        <f>J62/86400 + 25569 + (-5/24)</f>
        <v>42144.207199074073</v>
      </c>
      <c r="T62" s="11">
        <f>I62/86400 + 25569 + (-5/24)</f>
        <v>42165.207199074073</v>
      </c>
    </row>
    <row r="63" spans="1:20" ht="28.5" x14ac:dyDescent="0.45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>
        <f>E63/D63*100</f>
        <v>138.5</v>
      </c>
      <c r="P63" s="10">
        <f>E63/L63</f>
        <v>30.777777777777779</v>
      </c>
      <c r="Q63" t="str">
        <f>LEFT(N63,SEARCH("/",N63)-1)</f>
        <v>theater</v>
      </c>
      <c r="R63" t="str">
        <f>RIGHT(N63, LEN(N63)-SEARCH("/",N63))</f>
        <v>plays</v>
      </c>
      <c r="S63" s="11">
        <f>J63/86400 + 25569 + (-5/24)</f>
        <v>42312.666261574072</v>
      </c>
      <c r="T63" s="11">
        <f>I63/86400 + 25569 + (-5/24)</f>
        <v>42340.666261574072</v>
      </c>
    </row>
    <row r="64" spans="1:20" ht="42.75" x14ac:dyDescent="0.45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>
        <f>E64/D64*100</f>
        <v>100</v>
      </c>
      <c r="P64" s="10">
        <f>E64/L64</f>
        <v>22.222222222222221</v>
      </c>
      <c r="Q64" t="str">
        <f>LEFT(N64,SEARCH("/",N64)-1)</f>
        <v>theater</v>
      </c>
      <c r="R64" t="str">
        <f>RIGHT(N64, LEN(N64)-SEARCH("/",N64))</f>
        <v>plays</v>
      </c>
      <c r="S64" s="11">
        <f>J64/86400 + 25569 + (-5/24)</f>
        <v>42466.935833333329</v>
      </c>
      <c r="T64" s="11">
        <f>I64/86400 + 25569 + (-5/24)</f>
        <v>42477.770833333336</v>
      </c>
    </row>
    <row r="65" spans="1:20" ht="42.75" x14ac:dyDescent="0.45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>
        <f>E65/D65*100</f>
        <v>100.49999999999999</v>
      </c>
      <c r="P65" s="10">
        <f>E65/L65</f>
        <v>18.272727272727273</v>
      </c>
      <c r="Q65" t="str">
        <f>LEFT(N65,SEARCH("/",N65)-1)</f>
        <v>theater</v>
      </c>
      <c r="R65" t="str">
        <f>RIGHT(N65, LEN(N65)-SEARCH("/",N65))</f>
        <v>plays</v>
      </c>
      <c r="S65" s="11">
        <f>J65/86400 + 25569 + (-5/24)</f>
        <v>42101.620486111111</v>
      </c>
      <c r="T65" s="11">
        <f>I65/86400 + 25569 + (-5/24)</f>
        <v>42123.749999999993</v>
      </c>
    </row>
    <row r="66" spans="1:20" ht="28.5" x14ac:dyDescent="0.45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>
        <f>E66/D66*100</f>
        <v>210</v>
      </c>
      <c r="P66" s="10">
        <f>E66/L66</f>
        <v>105</v>
      </c>
      <c r="Q66" t="str">
        <f>LEFT(N66,SEARCH("/",N66)-1)</f>
        <v>theater</v>
      </c>
      <c r="R66" t="str">
        <f>RIGHT(N66, LEN(N66)-SEARCH("/",N66))</f>
        <v>plays</v>
      </c>
      <c r="S66" s="11">
        <f>J66/86400 + 25569 + (-5/24)</f>
        <v>42147.521597222221</v>
      </c>
      <c r="T66" s="11">
        <f>I66/86400 + 25569 + (-5/24)</f>
        <v>42177.521597222221</v>
      </c>
    </row>
    <row r="67" spans="1:20" ht="42.75" x14ac:dyDescent="0.45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>
        <f>E67/D67*100</f>
        <v>160</v>
      </c>
      <c r="P67" s="10">
        <f>E67/L67</f>
        <v>40</v>
      </c>
      <c r="Q67" t="str">
        <f>LEFT(N67,SEARCH("/",N67)-1)</f>
        <v>theater</v>
      </c>
      <c r="R67" t="str">
        <f>RIGHT(N67, LEN(N67)-SEARCH("/",N67))</f>
        <v>plays</v>
      </c>
      <c r="S67" s="11">
        <f>J67/86400 + 25569 + (-5/24)</f>
        <v>42460.733888888884</v>
      </c>
      <c r="T67" s="11">
        <f>I67/86400 + 25569 + (-5/24)</f>
        <v>42481.733888888884</v>
      </c>
    </row>
    <row r="68" spans="1:20" ht="42.75" x14ac:dyDescent="0.45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>
        <f>E68/D68*100</f>
        <v>35</v>
      </c>
      <c r="P68" s="10">
        <f>E68/L68</f>
        <v>17.5</v>
      </c>
      <c r="Q68" t="str">
        <f>LEFT(N68,SEARCH("/",N68)-1)</f>
        <v>theater</v>
      </c>
      <c r="R68" t="str">
        <f>RIGHT(N68, LEN(N68)-SEARCH("/",N68))</f>
        <v>plays</v>
      </c>
      <c r="S68" s="11">
        <f>J68/86400 + 25569 + (-5/24)</f>
        <v>42019.475428240738</v>
      </c>
      <c r="T68" s="11">
        <f>I68/86400 + 25569 + (-5/24)</f>
        <v>42049.268749999996</v>
      </c>
    </row>
    <row r="69" spans="1:20" ht="42.75" x14ac:dyDescent="0.45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>
        <f>E69/D69*100</f>
        <v>109.54545454545455</v>
      </c>
      <c r="P69" s="10">
        <f>E69/L69</f>
        <v>20.083333333333332</v>
      </c>
      <c r="Q69" t="str">
        <f>LEFT(N69,SEARCH("/",N69)-1)</f>
        <v>theater</v>
      </c>
      <c r="R69" t="str">
        <f>RIGHT(N69, LEN(N69)-SEARCH("/",N69))</f>
        <v>plays</v>
      </c>
      <c r="S69" s="11">
        <f>J69/86400 + 25569 + (-5/24)</f>
        <v>42142.305682870363</v>
      </c>
      <c r="T69" s="11">
        <f>I69/86400 + 25569 + (-5/24)</f>
        <v>42155.749999999993</v>
      </c>
    </row>
    <row r="70" spans="1:20" ht="42.75" x14ac:dyDescent="0.45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>
        <f>E70/D70*100</f>
        <v>104</v>
      </c>
      <c r="P70" s="10">
        <f>E70/L70</f>
        <v>26</v>
      </c>
      <c r="Q70" t="str">
        <f>LEFT(N70,SEARCH("/",N70)-1)</f>
        <v>theater</v>
      </c>
      <c r="R70" t="str">
        <f>RIGHT(N70, LEN(N70)-SEARCH("/",N70))</f>
        <v>plays</v>
      </c>
      <c r="S70" s="11">
        <f>J70/86400 + 25569 + (-5/24)</f>
        <v>42665.243402777771</v>
      </c>
      <c r="T70" s="11">
        <f>I70/86400 + 25569 + (-5/24)</f>
        <v>42725.285069444442</v>
      </c>
    </row>
    <row r="71" spans="1:20" ht="42.75" x14ac:dyDescent="0.45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>
        <f>E71/D71*100</f>
        <v>104</v>
      </c>
      <c r="P71" s="10">
        <f>E71/L71</f>
        <v>21.666666666666668</v>
      </c>
      <c r="Q71" t="str">
        <f>LEFT(N71,SEARCH("/",N71)-1)</f>
        <v>film &amp; video</v>
      </c>
      <c r="R71" t="str">
        <f>RIGHT(N71, LEN(N71)-SEARCH("/",N71))</f>
        <v>shorts</v>
      </c>
      <c r="S71" s="11">
        <f>J71/86400 + 25569 + (-5/24)</f>
        <v>41716.509513888886</v>
      </c>
      <c r="T71" s="11">
        <f>I71/86400 + 25569 + (-5/24)</f>
        <v>41736.509513888886</v>
      </c>
    </row>
    <row r="72" spans="1:20" ht="42.75" x14ac:dyDescent="0.45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>
        <f>E72/D72*100</f>
        <v>0</v>
      </c>
      <c r="P72" s="10" t="e">
        <f>E72/L72</f>
        <v>#DIV/0!</v>
      </c>
      <c r="Q72" t="str">
        <f>LEFT(N72,SEARCH("/",N72)-1)</f>
        <v>technology</v>
      </c>
      <c r="R72" t="str">
        <f>RIGHT(N72, LEN(N72)-SEARCH("/",N72))</f>
        <v>web</v>
      </c>
      <c r="S72" s="11">
        <f>J72/86400 + 25569 + (-5/24)</f>
        <v>42300.617314814815</v>
      </c>
      <c r="T72" s="11">
        <f>I72/86400 + 25569 + (-5/24)</f>
        <v>42330.65898148148</v>
      </c>
    </row>
    <row r="73" spans="1:20" ht="42.75" x14ac:dyDescent="0.45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>
        <f>E73/D73*100</f>
        <v>238</v>
      </c>
      <c r="P73" s="10">
        <f>E73/L73</f>
        <v>33.055555555555557</v>
      </c>
      <c r="Q73" t="str">
        <f>LEFT(N73,SEARCH("/",N73)-1)</f>
        <v>publishing</v>
      </c>
      <c r="R73" t="str">
        <f>RIGHT(N73, LEN(N73)-SEARCH("/",N73))</f>
        <v>nonfiction</v>
      </c>
      <c r="S73" s="11">
        <f>J73/86400 + 25569 + (-5/24)</f>
        <v>41234.846226851849</v>
      </c>
      <c r="T73" s="11">
        <f>I73/86400 + 25569 + (-5/24)</f>
        <v>41248.846226851849</v>
      </c>
    </row>
    <row r="74" spans="1:20" ht="42.75" x14ac:dyDescent="0.45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>
        <f>E74/D74*100</f>
        <v>218.00000000000003</v>
      </c>
      <c r="P74" s="10">
        <f>E74/L74</f>
        <v>19.464285714285715</v>
      </c>
      <c r="Q74" t="str">
        <f>LEFT(N74,SEARCH("/",N74)-1)</f>
        <v>music</v>
      </c>
      <c r="R74" t="str">
        <f>RIGHT(N74, LEN(N74)-SEARCH("/",N74))</f>
        <v>metal</v>
      </c>
      <c r="S74" s="11">
        <f>J74/86400 + 25569 + (-5/24)</f>
        <v>42609.103657407402</v>
      </c>
      <c r="T74" s="11">
        <f>I74/86400 + 25569 + (-5/24)</f>
        <v>42668.583333333336</v>
      </c>
    </row>
    <row r="75" spans="1:20" ht="57" x14ac:dyDescent="0.45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>
        <f>E75/D75*100</f>
        <v>242</v>
      </c>
      <c r="P75" s="10">
        <f>E75/L75</f>
        <v>24.2</v>
      </c>
      <c r="Q75" t="str">
        <f>LEFT(N75,SEARCH("/",N75)-1)</f>
        <v>theater</v>
      </c>
      <c r="R75" t="str">
        <f>RIGHT(N75, LEN(N75)-SEARCH("/",N75))</f>
        <v>plays</v>
      </c>
      <c r="S75" s="11">
        <f>J75/86400 + 25569 + (-5/24)</f>
        <v>42107.412685185183</v>
      </c>
      <c r="T75" s="11">
        <f>I75/86400 + 25569 + (-5/24)</f>
        <v>42167.412685185183</v>
      </c>
    </row>
    <row r="76" spans="1:20" ht="28.5" x14ac:dyDescent="0.45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>
        <f>E76/D76*100</f>
        <v>0.8</v>
      </c>
      <c r="P76" s="10">
        <f>E76/L76</f>
        <v>1</v>
      </c>
      <c r="Q76" t="str">
        <f>LEFT(N76,SEARCH("/",N76)-1)</f>
        <v>games</v>
      </c>
      <c r="R76" t="str">
        <f>RIGHT(N76, LEN(N76)-SEARCH("/",N76))</f>
        <v>video games</v>
      </c>
      <c r="S76" s="11">
        <f>J76/86400 + 25569 + (-5/24)</f>
        <v>41647.42392361111</v>
      </c>
      <c r="T76" s="11">
        <f>I76/86400 + 25569 + (-5/24)</f>
        <v>41667.42392361111</v>
      </c>
    </row>
    <row r="77" spans="1:20" ht="42.75" x14ac:dyDescent="0.45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>
        <f>E77/D77*100</f>
        <v>48</v>
      </c>
      <c r="P77" s="10">
        <f>E77/L77</f>
        <v>30</v>
      </c>
      <c r="Q77" t="str">
        <f>LEFT(N77,SEARCH("/",N77)-1)</f>
        <v>food</v>
      </c>
      <c r="R77" t="str">
        <f>RIGHT(N77, LEN(N77)-SEARCH("/",N77))</f>
        <v>small batch</v>
      </c>
      <c r="S77" s="11">
        <f>J77/86400 + 25569 + (-5/24)</f>
        <v>42807.546840277777</v>
      </c>
      <c r="T77" s="11">
        <f>I77/86400 + 25569 + (-5/24)</f>
        <v>42814.546840277777</v>
      </c>
    </row>
    <row r="78" spans="1:20" ht="42.75" x14ac:dyDescent="0.45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>
        <f>E78/D78*100</f>
        <v>156.4</v>
      </c>
      <c r="P78" s="10">
        <f>E78/L78</f>
        <v>30.076923076923077</v>
      </c>
      <c r="Q78" t="str">
        <f>LEFT(N78,SEARCH("/",N78)-1)</f>
        <v>music</v>
      </c>
      <c r="R78" t="str">
        <f>RIGHT(N78, LEN(N78)-SEARCH("/",N78))</f>
        <v>classical music</v>
      </c>
      <c r="S78" s="11">
        <f>J78/86400 + 25569 + (-5/24)</f>
        <v>40513.899282407401</v>
      </c>
      <c r="T78" s="11">
        <f>I78/86400 + 25569 + (-5/24)</f>
        <v>40544.916666666664</v>
      </c>
    </row>
    <row r="79" spans="1:20" ht="42.75" x14ac:dyDescent="0.45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>
        <f>E79/D79*100</f>
        <v>242</v>
      </c>
      <c r="P79" s="10">
        <f>E79/L79</f>
        <v>43.214285714285715</v>
      </c>
      <c r="Q79" t="str">
        <f>LEFT(N79,SEARCH("/",N79)-1)</f>
        <v>theater</v>
      </c>
      <c r="R79" t="str">
        <f>RIGHT(N79, LEN(N79)-SEARCH("/",N79))</f>
        <v>plays</v>
      </c>
      <c r="S79" s="11">
        <f>J79/86400 + 25569 + (-5/24)</f>
        <v>42559.568391203698</v>
      </c>
      <c r="T79" s="11">
        <f>I79/86400 + 25569 + (-5/24)</f>
        <v>42589.568391203698</v>
      </c>
    </row>
    <row r="80" spans="1:20" ht="42.75" x14ac:dyDescent="0.45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>
        <f>E80/D80*100</f>
        <v>32</v>
      </c>
      <c r="P80" s="10">
        <f>E80/L80</f>
        <v>26.666666666666668</v>
      </c>
      <c r="Q80" t="str">
        <f>LEFT(N80,SEARCH("/",N80)-1)</f>
        <v>theater</v>
      </c>
      <c r="R80" t="str">
        <f>RIGHT(N80, LEN(N80)-SEARCH("/",N80))</f>
        <v>plays</v>
      </c>
      <c r="S80" s="11">
        <f>J80/86400 + 25569 + (-5/24)</f>
        <v>42257.3825</v>
      </c>
      <c r="T80" s="11">
        <f>I80/86400 + 25569 + (-5/24)</f>
        <v>42271.3825</v>
      </c>
    </row>
    <row r="81" spans="1:20" ht="42.75" x14ac:dyDescent="0.45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>
        <f>E81/D81*100</f>
        <v>100</v>
      </c>
      <c r="P81" s="10">
        <f>E81/L81</f>
        <v>27.777777777777779</v>
      </c>
      <c r="Q81" t="str">
        <f>LEFT(N81,SEARCH("/",N81)-1)</f>
        <v>theater</v>
      </c>
      <c r="R81" t="str">
        <f>RIGHT(N81, LEN(N81)-SEARCH("/",N81))</f>
        <v>plays</v>
      </c>
      <c r="S81" s="11">
        <f>J81/86400 + 25569 + (-5/24)</f>
        <v>42437.190347222218</v>
      </c>
      <c r="T81" s="11">
        <f>I81/86400 + 25569 + (-5/24)</f>
        <v>42465.148680555554</v>
      </c>
    </row>
    <row r="82" spans="1:20" ht="28.5" x14ac:dyDescent="0.45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>
        <f>E82/D82*100</f>
        <v>112.00000000000001</v>
      </c>
      <c r="P82" s="10">
        <f>E82/L82</f>
        <v>11.666666666666666</v>
      </c>
      <c r="Q82" t="str">
        <f>LEFT(N82,SEARCH("/",N82)-1)</f>
        <v>theater</v>
      </c>
      <c r="R82" t="str">
        <f>RIGHT(N82, LEN(N82)-SEARCH("/",N82))</f>
        <v>plays</v>
      </c>
      <c r="S82" s="11">
        <f>J82/86400 + 25569 + (-5/24)</f>
        <v>42378.270011574066</v>
      </c>
      <c r="T82" s="11">
        <f>I82/86400 + 25569 + (-5/24)</f>
        <v>42418.708333333336</v>
      </c>
    </row>
    <row r="83" spans="1:20" ht="42.75" x14ac:dyDescent="0.45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>
        <f>E83/D83*100</f>
        <v>140</v>
      </c>
      <c r="P83" s="10">
        <f>E83/L83</f>
        <v>35</v>
      </c>
      <c r="Q83" t="str">
        <f>LEFT(N83,SEARCH("/",N83)-1)</f>
        <v>theater</v>
      </c>
      <c r="R83" t="str">
        <f>RIGHT(N83, LEN(N83)-SEARCH("/",N83))</f>
        <v>plays</v>
      </c>
      <c r="S83" s="11">
        <f>J83/86400 + 25569 + (-5/24)</f>
        <v>42088.703020833331</v>
      </c>
      <c r="T83" s="11">
        <f>I83/86400 + 25569 + (-5/24)</f>
        <v>42118.703020833331</v>
      </c>
    </row>
    <row r="84" spans="1:20" ht="42.75" x14ac:dyDescent="0.45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>
        <f>E84/D84*100</f>
        <v>100</v>
      </c>
      <c r="P84" s="10">
        <f>E84/L84</f>
        <v>31.25</v>
      </c>
      <c r="Q84" t="str">
        <f>LEFT(N84,SEARCH("/",N84)-1)</f>
        <v>theater</v>
      </c>
      <c r="R84" t="str">
        <f>RIGHT(N84, LEN(N84)-SEARCH("/",N84))</f>
        <v>plays</v>
      </c>
      <c r="S84" s="11">
        <f>J84/86400 + 25569 + (-5/24)</f>
        <v>42124.632777777777</v>
      </c>
      <c r="T84" s="11">
        <f>I84/86400 + 25569 + (-5/24)</f>
        <v>42154.632777777777</v>
      </c>
    </row>
    <row r="85" spans="1:20" ht="42.75" x14ac:dyDescent="0.45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>
        <f>E85/D85*100</f>
        <v>202</v>
      </c>
      <c r="P85" s="10">
        <f>E85/L85</f>
        <v>29.705882352941178</v>
      </c>
      <c r="Q85" t="str">
        <f>LEFT(N85,SEARCH("/",N85)-1)</f>
        <v>theater</v>
      </c>
      <c r="R85" t="str">
        <f>RIGHT(N85, LEN(N85)-SEARCH("/",N85))</f>
        <v>plays</v>
      </c>
      <c r="S85" s="11">
        <f>J85/86400 + 25569 + (-5/24)</f>
        <v>42179.690138888887</v>
      </c>
      <c r="T85" s="11">
        <f>I85/86400 + 25569 + (-5/24)</f>
        <v>42195.541666666664</v>
      </c>
    </row>
    <row r="86" spans="1:20" ht="28.5" x14ac:dyDescent="0.45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>
        <f>E86/D86*100</f>
        <v>150</v>
      </c>
      <c r="P86" s="10">
        <f>E86/L86</f>
        <v>41.666666666666664</v>
      </c>
      <c r="Q86" t="str">
        <f>LEFT(N86,SEARCH("/",N86)-1)</f>
        <v>theater</v>
      </c>
      <c r="R86" t="str">
        <f>RIGHT(N86, LEN(N86)-SEARCH("/",N86))</f>
        <v>plays</v>
      </c>
      <c r="S86" s="11">
        <f>J86/86400 + 25569 + (-5/24)</f>
        <v>42528.813680555548</v>
      </c>
      <c r="T86" s="11">
        <f>I86/86400 + 25569 + (-5/24)</f>
        <v>42566.693055555552</v>
      </c>
    </row>
    <row r="87" spans="1:20" ht="42.75" x14ac:dyDescent="0.45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>
        <f>E87/D87*100</f>
        <v>100.4</v>
      </c>
      <c r="P87" s="10">
        <f>E87/L87</f>
        <v>31.375</v>
      </c>
      <c r="Q87" t="str">
        <f>LEFT(N87,SEARCH("/",N87)-1)</f>
        <v>theater</v>
      </c>
      <c r="R87" t="str">
        <f>RIGHT(N87, LEN(N87)-SEARCH("/",N87))</f>
        <v>plays</v>
      </c>
      <c r="S87" s="11">
        <f>J87/86400 + 25569 + (-5/24)</f>
        <v>42075.599062499998</v>
      </c>
      <c r="T87" s="11">
        <f>I87/86400 + 25569 + (-5/24)</f>
        <v>42105.599062499998</v>
      </c>
    </row>
    <row r="88" spans="1:20" ht="57" x14ac:dyDescent="0.45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>
        <f>E88/D88*100</f>
        <v>184</v>
      </c>
      <c r="P88" s="10">
        <f>E88/L88</f>
        <v>30.666666666666668</v>
      </c>
      <c r="Q88" t="str">
        <f>LEFT(N88,SEARCH("/",N88)-1)</f>
        <v>theater</v>
      </c>
      <c r="R88" t="str">
        <f>RIGHT(N88, LEN(N88)-SEARCH("/",N88))</f>
        <v>plays</v>
      </c>
      <c r="S88" s="11">
        <f>J88/86400 + 25569 + (-5/24)</f>
        <v>42383.584791666661</v>
      </c>
      <c r="T88" s="11">
        <f>I88/86400 + 25569 + (-5/24)</f>
        <v>42413.584791666661</v>
      </c>
    </row>
    <row r="89" spans="1:20" ht="57" x14ac:dyDescent="0.45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>
        <f>E89/D89*100</f>
        <v>100</v>
      </c>
      <c r="P89" s="10">
        <f>E89/L89</f>
        <v>11.363636363636363</v>
      </c>
      <c r="Q89" t="str">
        <f>LEFT(N89,SEARCH("/",N89)-1)</f>
        <v>theater</v>
      </c>
      <c r="R89" t="str">
        <f>RIGHT(N89, LEN(N89)-SEARCH("/",N89))</f>
        <v>plays</v>
      </c>
      <c r="S89" s="11">
        <f>J89/86400 + 25569 + (-5/24)</f>
        <v>41971.672743055555</v>
      </c>
      <c r="T89" s="11">
        <f>I89/86400 + 25569 + (-5/24)</f>
        <v>41996.672743055555</v>
      </c>
    </row>
    <row r="90" spans="1:20" ht="42.75" x14ac:dyDescent="0.45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>
        <f>E90/D90*100</f>
        <v>330</v>
      </c>
      <c r="P90" s="10">
        <f>E90/L90</f>
        <v>43.421052631578945</v>
      </c>
      <c r="Q90" t="str">
        <f>LEFT(N90,SEARCH("/",N90)-1)</f>
        <v>theater</v>
      </c>
      <c r="R90" t="str">
        <f>RIGHT(N90, LEN(N90)-SEARCH("/",N90))</f>
        <v>plays</v>
      </c>
      <c r="S90" s="11">
        <f>J90/86400 + 25569 + (-5/24)</f>
        <v>42487.418668981474</v>
      </c>
      <c r="T90" s="11">
        <f>I90/86400 + 25569 + (-5/24)</f>
        <v>42521.249999999993</v>
      </c>
    </row>
    <row r="91" spans="1:20" ht="42.75" x14ac:dyDescent="0.45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>
        <f>E91/D91*100</f>
        <v>227.99999999999997</v>
      </c>
      <c r="P91" s="10">
        <f>E91/L91</f>
        <v>57</v>
      </c>
      <c r="Q91" t="str">
        <f>LEFT(N91,SEARCH("/",N91)-1)</f>
        <v>theater</v>
      </c>
      <c r="R91" t="str">
        <f>RIGHT(N91, LEN(N91)-SEARCH("/",N91))</f>
        <v>plays</v>
      </c>
      <c r="S91" s="11">
        <f>J91/86400 + 25569 + (-5/24)</f>
        <v>42045.634050925924</v>
      </c>
      <c r="T91" s="11">
        <f>I91/86400 + 25569 + (-5/24)</f>
        <v>42075.592384259253</v>
      </c>
    </row>
    <row r="92" spans="1:20" ht="42.75" x14ac:dyDescent="0.45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>
        <f>E92/D92*100</f>
        <v>108</v>
      </c>
      <c r="P92" s="10">
        <f>E92/L92</f>
        <v>38.571428571428569</v>
      </c>
      <c r="Q92" t="str">
        <f>LEFT(N92,SEARCH("/",N92)-1)</f>
        <v>theater</v>
      </c>
      <c r="R92" t="str">
        <f>RIGHT(N92, LEN(N92)-SEARCH("/",N92))</f>
        <v>plays</v>
      </c>
      <c r="S92" s="11">
        <f>J92/86400 + 25569 + (-5/24)</f>
        <v>42571.417858796289</v>
      </c>
      <c r="T92" s="11">
        <f>I92/86400 + 25569 + (-5/24)</f>
        <v>42583.361805555549</v>
      </c>
    </row>
    <row r="93" spans="1:20" ht="42.75" x14ac:dyDescent="0.45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>
        <f>E93/D93*100</f>
        <v>7.6</v>
      </c>
      <c r="P93" s="10">
        <f>E93/L93</f>
        <v>4.75</v>
      </c>
      <c r="Q93" t="str">
        <f>LEFT(N93,SEARCH("/",N93)-1)</f>
        <v>theater</v>
      </c>
      <c r="R93" t="str">
        <f>RIGHT(N93, LEN(N93)-SEARCH("/",N93))</f>
        <v>plays</v>
      </c>
      <c r="S93" s="11">
        <f>J93/86400 + 25569 + (-5/24)</f>
        <v>42002.336550925924</v>
      </c>
      <c r="T93" s="11">
        <f>I93/86400 + 25569 + (-5/24)</f>
        <v>42032.336550925924</v>
      </c>
    </row>
    <row r="94" spans="1:20" ht="42.75" x14ac:dyDescent="0.45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>
        <f>E94/D94*100</f>
        <v>0</v>
      </c>
      <c r="P94" s="10" t="e">
        <f>E94/L94</f>
        <v>#DIV/0!</v>
      </c>
      <c r="Q94" t="str">
        <f>LEFT(N94,SEARCH("/",N94)-1)</f>
        <v>theater</v>
      </c>
      <c r="R94" t="str">
        <f>RIGHT(N94, LEN(N94)-SEARCH("/",N94))</f>
        <v>plays</v>
      </c>
      <c r="S94" s="11">
        <f>J94/86400 + 25569 + (-5/24)</f>
        <v>42732.579189814809</v>
      </c>
      <c r="T94" s="11">
        <f>I94/86400 + 25569 + (-5/24)</f>
        <v>42762.579189814809</v>
      </c>
    </row>
    <row r="95" spans="1:20" ht="28.5" x14ac:dyDescent="0.4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>
        <f>E95/D95*100</f>
        <v>0</v>
      </c>
      <c r="P95" s="10" t="e">
        <f>E95/L95</f>
        <v>#DIV/0!</v>
      </c>
      <c r="Q95" t="str">
        <f>LEFT(N95,SEARCH("/",N95)-1)</f>
        <v>theater</v>
      </c>
      <c r="R95" t="str">
        <f>RIGHT(N95, LEN(N95)-SEARCH("/",N95))</f>
        <v>plays</v>
      </c>
      <c r="S95" s="11">
        <f>J95/86400 + 25569 + (-5/24)</f>
        <v>41926.916550925926</v>
      </c>
      <c r="T95" s="11">
        <f>I95/86400 + 25569 + (-5/24)</f>
        <v>41936.916550925926</v>
      </c>
    </row>
    <row r="96" spans="1:20" ht="42.75" x14ac:dyDescent="0.4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>
        <f>E96/D96*100</f>
        <v>0</v>
      </c>
      <c r="P96" s="10" t="e">
        <f>E96/L96</f>
        <v>#DIV/0!</v>
      </c>
      <c r="Q96" t="str">
        <f>LEFT(N96,SEARCH("/",N96)-1)</f>
        <v>games</v>
      </c>
      <c r="R96" t="str">
        <f>RIGHT(N96, LEN(N96)-SEARCH("/",N96))</f>
        <v>mobile games</v>
      </c>
      <c r="S96" s="11">
        <f>J96/86400 + 25569 + (-5/24)</f>
        <v>41776.07644675926</v>
      </c>
      <c r="T96" s="11">
        <f>I96/86400 + 25569 + (-5/24)</f>
        <v>41806.07644675926</v>
      </c>
    </row>
    <row r="97" spans="1:20" ht="42.75" x14ac:dyDescent="0.45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>
        <f>E97/D97*100</f>
        <v>153.33333333333334</v>
      </c>
      <c r="P97" s="10">
        <f>E97/L97</f>
        <v>30.666666666666668</v>
      </c>
      <c r="Q97" t="str">
        <f>LEFT(N97,SEARCH("/",N97)-1)</f>
        <v>film &amp; video</v>
      </c>
      <c r="R97" t="str">
        <f>RIGHT(N97, LEN(N97)-SEARCH("/",N97))</f>
        <v>shorts</v>
      </c>
      <c r="S97" s="11">
        <f>J97/86400 + 25569 + (-5/24)</f>
        <v>40844.483310185184</v>
      </c>
      <c r="T97" s="11">
        <f>I97/86400 + 25569 + (-5/24)</f>
        <v>40904.524976851848</v>
      </c>
    </row>
    <row r="98" spans="1:20" ht="28.5" x14ac:dyDescent="0.45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>
        <f>E98/D98*100</f>
        <v>125.33333333333334</v>
      </c>
      <c r="P98" s="10">
        <f>E98/L98</f>
        <v>41.777777777777779</v>
      </c>
      <c r="Q98" t="str">
        <f>LEFT(N98,SEARCH("/",N98)-1)</f>
        <v>film &amp; video</v>
      </c>
      <c r="R98" t="str">
        <f>RIGHT(N98, LEN(N98)-SEARCH("/",N98))</f>
        <v>documentary</v>
      </c>
      <c r="S98" s="11">
        <f>J98/86400 + 25569 + (-5/24)</f>
        <v>42425.368564814817</v>
      </c>
      <c r="T98" s="11">
        <f>I98/86400 + 25569 + (-5/24)</f>
        <v>42465.458333333336</v>
      </c>
    </row>
    <row r="99" spans="1:20" ht="42.75" x14ac:dyDescent="0.45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>
        <f>E99/D99*100</f>
        <v>103.33333333333334</v>
      </c>
      <c r="P99" s="10">
        <f>E99/L99</f>
        <v>28.181818181818183</v>
      </c>
      <c r="Q99" t="str">
        <f>LEFT(N99,SEARCH("/",N99)-1)</f>
        <v>music</v>
      </c>
      <c r="R99" t="str">
        <f>RIGHT(N99, LEN(N99)-SEARCH("/",N99))</f>
        <v>rock</v>
      </c>
      <c r="S99" s="11">
        <f>J99/86400 + 25569 + (-5/24)</f>
        <v>40927.265127314815</v>
      </c>
      <c r="T99" s="11">
        <f>I99/86400 + 25569 + (-5/24)</f>
        <v>40953.617361111108</v>
      </c>
    </row>
    <row r="100" spans="1:20" ht="42.75" x14ac:dyDescent="0.45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>
        <f>E100/D100*100</f>
        <v>100</v>
      </c>
      <c r="P100" s="10">
        <f>E100/L100</f>
        <v>18.75</v>
      </c>
      <c r="Q100" t="str">
        <f>LEFT(N100,SEARCH("/",N100)-1)</f>
        <v>music</v>
      </c>
      <c r="R100" t="str">
        <f>RIGHT(N100, LEN(N100)-SEARCH("/",N100))</f>
        <v>metal</v>
      </c>
      <c r="S100" s="11">
        <f>J100/86400 + 25569 + (-5/24)</f>
        <v>42078.583715277775</v>
      </c>
      <c r="T100" s="11">
        <f>I100/86400 + 25569 + (-5/24)</f>
        <v>42108.583715277775</v>
      </c>
    </row>
    <row r="101" spans="1:20" ht="42.75" x14ac:dyDescent="0.45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>
        <f>E101/D101*100</f>
        <v>100</v>
      </c>
      <c r="P101" s="10">
        <f>E101/L101</f>
        <v>30</v>
      </c>
      <c r="Q101" t="str">
        <f>LEFT(N101,SEARCH("/",N101)-1)</f>
        <v>music</v>
      </c>
      <c r="R101" t="str">
        <f>RIGHT(N101, LEN(N101)-SEARCH("/",N101))</f>
        <v>metal</v>
      </c>
      <c r="S101" s="11">
        <f>J101/86400 + 25569 + (-5/24)</f>
        <v>42021.62394675926</v>
      </c>
      <c r="T101" s="11">
        <f>I101/86400 + 25569 + (-5/24)</f>
        <v>42051.62394675926</v>
      </c>
    </row>
    <row r="102" spans="1:20" ht="42.75" x14ac:dyDescent="0.45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>
        <f>E102/D102*100</f>
        <v>14.083333333333334</v>
      </c>
      <c r="P102" s="10">
        <f>E102/L102</f>
        <v>10.5625</v>
      </c>
      <c r="Q102" t="str">
        <f>LEFT(N102,SEARCH("/",N102)-1)</f>
        <v>games</v>
      </c>
      <c r="R102" t="str">
        <f>RIGHT(N102, LEN(N102)-SEARCH("/",N102))</f>
        <v>video games</v>
      </c>
      <c r="S102" s="11">
        <f>J102/86400 + 25569 + (-5/24)</f>
        <v>42396.765474537031</v>
      </c>
      <c r="T102" s="11">
        <f>I102/86400 + 25569 + (-5/24)</f>
        <v>42411.765474537031</v>
      </c>
    </row>
    <row r="103" spans="1:20" ht="42.75" x14ac:dyDescent="0.45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>
        <f>E103/D103*100</f>
        <v>125</v>
      </c>
      <c r="P103" s="10">
        <f>E103/L103</f>
        <v>53.571428571428569</v>
      </c>
      <c r="Q103" t="str">
        <f>LEFT(N103,SEARCH("/",N103)-1)</f>
        <v>publishing</v>
      </c>
      <c r="R103" t="str">
        <f>RIGHT(N103, LEN(N103)-SEARCH("/",N103))</f>
        <v>nonfiction</v>
      </c>
      <c r="S103" s="11">
        <f>J103/86400 + 25569 + (-5/24)</f>
        <v>41799.606006944443</v>
      </c>
      <c r="T103" s="11">
        <f>I103/86400 + 25569 + (-5/24)</f>
        <v>41834.606006944443</v>
      </c>
    </row>
    <row r="104" spans="1:20" ht="28.5" x14ac:dyDescent="0.45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>
        <f>E104/D104*100</f>
        <v>100</v>
      </c>
      <c r="P104" s="10">
        <f>E104/L104</f>
        <v>27.272727272727273</v>
      </c>
      <c r="Q104" t="str">
        <f>LEFT(N104,SEARCH("/",N104)-1)</f>
        <v>music</v>
      </c>
      <c r="R104" t="str">
        <f>RIGHT(N104, LEN(N104)-SEARCH("/",N104))</f>
        <v>rock</v>
      </c>
      <c r="S104" s="11">
        <f>J104/86400 + 25569 + (-5/24)</f>
        <v>41634.588680555556</v>
      </c>
      <c r="T104" s="11">
        <f>I104/86400 + 25569 + (-5/24)</f>
        <v>41670.584027777775</v>
      </c>
    </row>
    <row r="105" spans="1:20" ht="28.5" x14ac:dyDescent="0.45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>
        <f>E105/D105*100</f>
        <v>100.33333333333334</v>
      </c>
      <c r="P105" s="10">
        <f>E105/L105</f>
        <v>37.625</v>
      </c>
      <c r="Q105" t="str">
        <f>LEFT(N105,SEARCH("/",N105)-1)</f>
        <v>music</v>
      </c>
      <c r="R105" t="str">
        <f>RIGHT(N105, LEN(N105)-SEARCH("/",N105))</f>
        <v>rock</v>
      </c>
      <c r="S105" s="11">
        <f>J105/86400 + 25569 + (-5/24)</f>
        <v>41169.637256944443</v>
      </c>
      <c r="T105" s="11">
        <f>I105/86400 + 25569 + (-5/24)</f>
        <v>41199.637256944443</v>
      </c>
    </row>
    <row r="106" spans="1:20" ht="42.75" x14ac:dyDescent="0.45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>
        <f>E106/D106*100</f>
        <v>100</v>
      </c>
      <c r="P106" s="10">
        <f>E106/L106</f>
        <v>27.272727272727273</v>
      </c>
      <c r="Q106" t="str">
        <f>LEFT(N106,SEARCH("/",N106)-1)</f>
        <v>music</v>
      </c>
      <c r="R106" t="str">
        <f>RIGHT(N106, LEN(N106)-SEARCH("/",N106))</f>
        <v>indie rock</v>
      </c>
      <c r="S106" s="11">
        <f>J106/86400 + 25569 + (-5/24)</f>
        <v>41365.719826388886</v>
      </c>
      <c r="T106" s="11">
        <f>I106/86400 + 25569 + (-5/24)</f>
        <v>41379.719826388886</v>
      </c>
    </row>
    <row r="107" spans="1:20" ht="42.75" x14ac:dyDescent="0.45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>
        <f>E107/D107*100</f>
        <v>105.66666666666666</v>
      </c>
      <c r="P107" s="10">
        <f>E107/L107</f>
        <v>22.642857142857142</v>
      </c>
      <c r="Q107" t="str">
        <f>LEFT(N107,SEARCH("/",N107)-1)</f>
        <v>music</v>
      </c>
      <c r="R107" t="str">
        <f>RIGHT(N107, LEN(N107)-SEARCH("/",N107))</f>
        <v>electronic music</v>
      </c>
      <c r="S107" s="11">
        <f>J107/86400 + 25569 + (-5/24)</f>
        <v>42194.543344907404</v>
      </c>
      <c r="T107" s="11">
        <f>I107/86400 + 25569 + (-5/24)</f>
        <v>42208.543344907404</v>
      </c>
    </row>
    <row r="108" spans="1:20" ht="42.75" x14ac:dyDescent="0.45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>
        <f>E108/D108*100</f>
        <v>185</v>
      </c>
      <c r="P108" s="10">
        <f>E108/L108</f>
        <v>50.454545454545453</v>
      </c>
      <c r="Q108" t="str">
        <f>LEFT(N108,SEARCH("/",N108)-1)</f>
        <v>music</v>
      </c>
      <c r="R108" t="str">
        <f>RIGHT(N108, LEN(N108)-SEARCH("/",N108))</f>
        <v>rock</v>
      </c>
      <c r="S108" s="11">
        <f>J108/86400 + 25569 + (-5/24)</f>
        <v>40687.077511574069</v>
      </c>
      <c r="T108" s="11">
        <f>I108/86400 + 25569 + (-5/24)</f>
        <v>40749.076388888883</v>
      </c>
    </row>
    <row r="109" spans="1:20" ht="42.75" x14ac:dyDescent="0.4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>
        <f>E109/D109*100</f>
        <v>350.16666666666663</v>
      </c>
      <c r="P109" s="10">
        <f>E109/L109</f>
        <v>75.035714285714292</v>
      </c>
      <c r="Q109" t="str">
        <f>LEFT(N109,SEARCH("/",N109)-1)</f>
        <v>music</v>
      </c>
      <c r="R109" t="str">
        <f>RIGHT(N109, LEN(N109)-SEARCH("/",N109))</f>
        <v>rock</v>
      </c>
      <c r="S109" s="11">
        <f>J109/86400 + 25569 + (-5/24)</f>
        <v>40564.824178240735</v>
      </c>
      <c r="T109" s="11">
        <f>I109/86400 + 25569 + (-5/24)</f>
        <v>40579.824178240735</v>
      </c>
    </row>
    <row r="110" spans="1:20" ht="42.75" x14ac:dyDescent="0.45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>
        <f>E110/D110*100</f>
        <v>182</v>
      </c>
      <c r="P110" s="10">
        <f>E110/L110</f>
        <v>34.125</v>
      </c>
      <c r="Q110" t="str">
        <f>LEFT(N110,SEARCH("/",N110)-1)</f>
        <v>food</v>
      </c>
      <c r="R110" t="str">
        <f>RIGHT(N110, LEN(N110)-SEARCH("/",N110))</f>
        <v>small batch</v>
      </c>
      <c r="S110" s="11">
        <f>J110/86400 + 25569 + (-5/24)</f>
        <v>42452.573495370372</v>
      </c>
      <c r="T110" s="11">
        <f>I110/86400 + 25569 + (-5/24)</f>
        <v>42480.573495370372</v>
      </c>
    </row>
    <row r="111" spans="1:20" ht="28.5" x14ac:dyDescent="0.45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>
        <f>E111/D111*100</f>
        <v>133.44333333333333</v>
      </c>
      <c r="P111" s="10">
        <f>E111/L111</f>
        <v>25.020624999999999</v>
      </c>
      <c r="Q111" t="str">
        <f>LEFT(N111,SEARCH("/",N111)-1)</f>
        <v>music</v>
      </c>
      <c r="R111" t="str">
        <f>RIGHT(N111, LEN(N111)-SEARCH("/",N111))</f>
        <v>indie rock</v>
      </c>
      <c r="S111" s="11">
        <f>J111/86400 + 25569 + (-5/24)</f>
        <v>41107.518449074072</v>
      </c>
      <c r="T111" s="11">
        <f>I111/86400 + 25569 + (-5/24)</f>
        <v>41117.875</v>
      </c>
    </row>
    <row r="112" spans="1:20" ht="42.75" x14ac:dyDescent="0.45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>
        <f>E112/D112*100</f>
        <v>265.66666666666669</v>
      </c>
      <c r="P112" s="10">
        <f>E112/L112</f>
        <v>26.566666666666666</v>
      </c>
      <c r="Q112" t="str">
        <f>LEFT(N112,SEARCH("/",N112)-1)</f>
        <v>music</v>
      </c>
      <c r="R112" t="str">
        <f>RIGHT(N112, LEN(N112)-SEARCH("/",N112))</f>
        <v>indie rock</v>
      </c>
      <c r="S112" s="11">
        <f>J112/86400 + 25569 + (-5/24)</f>
        <v>40991.499722222223</v>
      </c>
      <c r="T112" s="11">
        <f>I112/86400 + 25569 + (-5/24)</f>
        <v>41021.499722222223</v>
      </c>
    </row>
    <row r="113" spans="1:20" ht="42.75" x14ac:dyDescent="0.45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>
        <f>E113/D113*100</f>
        <v>164</v>
      </c>
      <c r="P113" s="10">
        <f>E113/L113</f>
        <v>10.040816326530612</v>
      </c>
      <c r="Q113" t="str">
        <f>LEFT(N113,SEARCH("/",N113)-1)</f>
        <v>technology</v>
      </c>
      <c r="R113" t="str">
        <f>RIGHT(N113, LEN(N113)-SEARCH("/",N113))</f>
        <v>space exploration</v>
      </c>
      <c r="S113" s="11">
        <f>J113/86400 + 25569 + (-5/24)</f>
        <v>42024.656805555554</v>
      </c>
      <c r="T113" s="11">
        <f>I113/86400 + 25569 + (-5/24)</f>
        <v>42054.656805555554</v>
      </c>
    </row>
    <row r="114" spans="1:20" ht="28.5" x14ac:dyDescent="0.45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>
        <f>E114/D114*100</f>
        <v>103.33333333333334</v>
      </c>
      <c r="P114" s="10">
        <f>E114/L114</f>
        <v>18.235294117647058</v>
      </c>
      <c r="Q114" t="str">
        <f>LEFT(N114,SEARCH("/",N114)-1)</f>
        <v>technology</v>
      </c>
      <c r="R114" t="str">
        <f>RIGHT(N114, LEN(N114)-SEARCH("/",N114))</f>
        <v>hardware</v>
      </c>
      <c r="S114" s="11">
        <f>J114/86400 + 25569 + (-5/24)</f>
        <v>42044.823518518511</v>
      </c>
      <c r="T114" s="11">
        <f>I114/86400 + 25569 + (-5/24)</f>
        <v>42074.781851851854</v>
      </c>
    </row>
    <row r="115" spans="1:20" ht="42.75" x14ac:dyDescent="0.45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>
        <f>E115/D115*100</f>
        <v>100</v>
      </c>
      <c r="P115" s="10">
        <f>E115/L115</f>
        <v>30</v>
      </c>
      <c r="Q115" t="str">
        <f>LEFT(N115,SEARCH("/",N115)-1)</f>
        <v>theater</v>
      </c>
      <c r="R115" t="str">
        <f>RIGHT(N115, LEN(N115)-SEARCH("/",N115))</f>
        <v>musical</v>
      </c>
      <c r="S115" s="11">
        <f>J115/86400 + 25569 + (-5/24)</f>
        <v>42012.944201388884</v>
      </c>
      <c r="T115" s="11">
        <f>I115/86400 + 25569 + (-5/24)</f>
        <v>42027.916666666664</v>
      </c>
    </row>
    <row r="116" spans="1:20" ht="42.75" x14ac:dyDescent="0.45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>
        <f>E116/D116*100</f>
        <v>457.74666666666673</v>
      </c>
      <c r="P116" s="10">
        <f>E116/L116</f>
        <v>23.275254237288134</v>
      </c>
      <c r="Q116" t="str">
        <f>LEFT(N116,SEARCH("/",N116)-1)</f>
        <v>theater</v>
      </c>
      <c r="R116" t="str">
        <f>RIGHT(N116, LEN(N116)-SEARCH("/",N116))</f>
        <v>spaces</v>
      </c>
      <c r="S116" s="11">
        <f>J116/86400 + 25569 + (-5/24)</f>
        <v>41885.270509259259</v>
      </c>
      <c r="T116" s="11">
        <f>I116/86400 + 25569 + (-5/24)</f>
        <v>41915.270509259259</v>
      </c>
    </row>
    <row r="117" spans="1:20" ht="42.75" x14ac:dyDescent="0.45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>
        <f>E117/D117*100</f>
        <v>123.66666666666666</v>
      </c>
      <c r="P117" s="10">
        <f>E117/L117</f>
        <v>14.84</v>
      </c>
      <c r="Q117" t="str">
        <f>LEFT(N117,SEARCH("/",N117)-1)</f>
        <v>theater</v>
      </c>
      <c r="R117" t="str">
        <f>RIGHT(N117, LEN(N117)-SEARCH("/",N117))</f>
        <v>spaces</v>
      </c>
      <c r="S117" s="11">
        <f>J117/86400 + 25569 + (-5/24)</f>
        <v>42334.260601851849</v>
      </c>
      <c r="T117" s="11">
        <f>I117/86400 + 25569 + (-5/24)</f>
        <v>42361.749305555553</v>
      </c>
    </row>
    <row r="118" spans="1:20" ht="42.75" x14ac:dyDescent="0.45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>
        <f>E118/D118*100</f>
        <v>0</v>
      </c>
      <c r="P118" s="10" t="e">
        <f>E118/L118</f>
        <v>#DIV/0!</v>
      </c>
      <c r="Q118" t="str">
        <f>LEFT(N118,SEARCH("/",N118)-1)</f>
        <v>theater</v>
      </c>
      <c r="R118" t="str">
        <f>RIGHT(N118, LEN(N118)-SEARCH("/",N118))</f>
        <v>spaces</v>
      </c>
      <c r="S118" s="11">
        <f>J118/86400 + 25569 + (-5/24)</f>
        <v>42027.624467592592</v>
      </c>
      <c r="T118" s="11">
        <f>I118/86400 + 25569 + (-5/24)</f>
        <v>42064.836111111108</v>
      </c>
    </row>
    <row r="119" spans="1:20" ht="42.75" x14ac:dyDescent="0.45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>
        <f>E119/D119*100</f>
        <v>175</v>
      </c>
      <c r="P119" s="10">
        <f>E119/L119</f>
        <v>29.166666666666668</v>
      </c>
      <c r="Q119" t="str">
        <f>LEFT(N119,SEARCH("/",N119)-1)</f>
        <v>theater</v>
      </c>
      <c r="R119" t="str">
        <f>RIGHT(N119, LEN(N119)-SEARCH("/",N119))</f>
        <v>plays</v>
      </c>
      <c r="S119" s="11">
        <f>J119/86400 + 25569 + (-5/24)</f>
        <v>41889.559895833328</v>
      </c>
      <c r="T119" s="11">
        <f>I119/86400 + 25569 + (-5/24)</f>
        <v>41919.559895833328</v>
      </c>
    </row>
    <row r="120" spans="1:20" ht="42.75" x14ac:dyDescent="0.45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>
        <f>E120/D120*100</f>
        <v>289</v>
      </c>
      <c r="P120" s="10">
        <f>E120/L120</f>
        <v>43.35</v>
      </c>
      <c r="Q120" t="str">
        <f>LEFT(N120,SEARCH("/",N120)-1)</f>
        <v>theater</v>
      </c>
      <c r="R120" t="str">
        <f>RIGHT(N120, LEN(N120)-SEARCH("/",N120))</f>
        <v>plays</v>
      </c>
      <c r="S120" s="11">
        <f>J120/86400 + 25569 + (-5/24)</f>
        <v>42521.08317129629</v>
      </c>
      <c r="T120" s="11">
        <f>I120/86400 + 25569 + (-5/24)</f>
        <v>42529.374305555553</v>
      </c>
    </row>
    <row r="121" spans="1:20" ht="42.75" x14ac:dyDescent="0.45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>
        <f>E121/D121*100</f>
        <v>128.33333333333334</v>
      </c>
      <c r="P121" s="10">
        <f>E121/L121</f>
        <v>27.5</v>
      </c>
      <c r="Q121" t="str">
        <f>LEFT(N121,SEARCH("/",N121)-1)</f>
        <v>theater</v>
      </c>
      <c r="R121" t="str">
        <f>RIGHT(N121, LEN(N121)-SEARCH("/",N121))</f>
        <v>plays</v>
      </c>
      <c r="S121" s="11">
        <f>J121/86400 + 25569 + (-5/24)</f>
        <v>42535.770324074074</v>
      </c>
      <c r="T121" s="11">
        <f>I121/86400 + 25569 + (-5/24)</f>
        <v>42595.770324074074</v>
      </c>
    </row>
    <row r="122" spans="1:20" ht="42.75" x14ac:dyDescent="0.45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>
        <f>E122/D122*100</f>
        <v>113.33333333333333</v>
      </c>
      <c r="P122" s="10">
        <f>E122/L122</f>
        <v>20</v>
      </c>
      <c r="Q122" t="str">
        <f>LEFT(N122,SEARCH("/",N122)-1)</f>
        <v>theater</v>
      </c>
      <c r="R122" t="str">
        <f>RIGHT(N122, LEN(N122)-SEARCH("/",N122))</f>
        <v>plays</v>
      </c>
      <c r="S122" s="11">
        <f>J122/86400 + 25569 + (-5/24)</f>
        <v>41918.672499999993</v>
      </c>
      <c r="T122" s="11">
        <f>I122/86400 + 25569 + (-5/24)</f>
        <v>41945.791666666664</v>
      </c>
    </row>
    <row r="123" spans="1:20" ht="42.75" x14ac:dyDescent="0.45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>
        <f>E123/D123*100</f>
        <v>104</v>
      </c>
      <c r="P123" s="10">
        <f>E123/L123</f>
        <v>52</v>
      </c>
      <c r="Q123" t="str">
        <f>LEFT(N123,SEARCH("/",N123)-1)</f>
        <v>theater</v>
      </c>
      <c r="R123" t="str">
        <f>RIGHT(N123, LEN(N123)-SEARCH("/",N123))</f>
        <v>plays</v>
      </c>
      <c r="S123" s="11">
        <f>J123/86400 + 25569 + (-5/24)</f>
        <v>41921.071643518517</v>
      </c>
      <c r="T123" s="11">
        <f>I123/86400 + 25569 + (-5/24)</f>
        <v>41938.916666666664</v>
      </c>
    </row>
    <row r="124" spans="1:20" ht="57" x14ac:dyDescent="0.45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>
        <f>E124/D124*100</f>
        <v>123</v>
      </c>
      <c r="P124" s="10">
        <f>E124/L124</f>
        <v>46.125</v>
      </c>
      <c r="Q124" t="str">
        <f>LEFT(N124,SEARCH("/",N124)-1)</f>
        <v>theater</v>
      </c>
      <c r="R124" t="str">
        <f>RIGHT(N124, LEN(N124)-SEARCH("/",N124))</f>
        <v>plays</v>
      </c>
      <c r="S124" s="11">
        <f>J124/86400 + 25569 + (-5/24)</f>
        <v>42516.795034722221</v>
      </c>
      <c r="T124" s="11">
        <f>I124/86400 + 25569 + (-5/24)</f>
        <v>42546.795034722221</v>
      </c>
    </row>
    <row r="125" spans="1:20" ht="42.75" x14ac:dyDescent="0.45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>
        <f>E125/D125*100</f>
        <v>250.66666666666669</v>
      </c>
      <c r="P125" s="10">
        <f>E125/L125</f>
        <v>44.235294117647058</v>
      </c>
      <c r="Q125" t="str">
        <f>LEFT(N125,SEARCH("/",N125)-1)</f>
        <v>theater</v>
      </c>
      <c r="R125" t="str">
        <f>RIGHT(N125, LEN(N125)-SEARCH("/",N125))</f>
        <v>plays</v>
      </c>
      <c r="S125" s="11">
        <f>J125/86400 + 25569 + (-5/24)</f>
        <v>42596.436365740738</v>
      </c>
      <c r="T125" s="11">
        <f>I125/86400 + 25569 + (-5/24)</f>
        <v>42606.957638888889</v>
      </c>
    </row>
    <row r="126" spans="1:20" ht="42.75" x14ac:dyDescent="0.45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>
        <f>E126/D126*100</f>
        <v>136.33666666666667</v>
      </c>
      <c r="P126" s="10">
        <f>E126/L126</f>
        <v>15.148518518518518</v>
      </c>
      <c r="Q126" t="str">
        <f>LEFT(N126,SEARCH("/",N126)-1)</f>
        <v>theater</v>
      </c>
      <c r="R126" t="str">
        <f>RIGHT(N126, LEN(N126)-SEARCH("/",N126))</f>
        <v>plays</v>
      </c>
      <c r="S126" s="11">
        <f>J126/86400 + 25569 + (-5/24)</f>
        <v>42461.481412037036</v>
      </c>
      <c r="T126" s="11">
        <f>I126/86400 + 25569 + (-5/24)</f>
        <v>42521.481412037036</v>
      </c>
    </row>
    <row r="127" spans="1:20" ht="42.75" x14ac:dyDescent="0.45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>
        <f>E127/D127*100</f>
        <v>127</v>
      </c>
      <c r="P127" s="10">
        <f>E127/L127</f>
        <v>25.4</v>
      </c>
      <c r="Q127" t="str">
        <f>LEFT(N127,SEARCH("/",N127)-1)</f>
        <v>theater</v>
      </c>
      <c r="R127" t="str">
        <f>RIGHT(N127, LEN(N127)-SEARCH("/",N127))</f>
        <v>plays</v>
      </c>
      <c r="S127" s="11">
        <f>J127/86400 + 25569 + (-5/24)</f>
        <v>42401.736886574072</v>
      </c>
      <c r="T127" s="11">
        <f>I127/86400 + 25569 + (-5/24)</f>
        <v>42418.687499999993</v>
      </c>
    </row>
    <row r="128" spans="1:20" ht="42.75" x14ac:dyDescent="0.45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>
        <f>E128/D128*100</f>
        <v>143.33333333333334</v>
      </c>
      <c r="P128" s="10">
        <f>E128/L128</f>
        <v>21.5</v>
      </c>
      <c r="Q128" t="str">
        <f>LEFT(N128,SEARCH("/",N128)-1)</f>
        <v>theater</v>
      </c>
      <c r="R128" t="str">
        <f>RIGHT(N128, LEN(N128)-SEARCH("/",N128))</f>
        <v>plays</v>
      </c>
      <c r="S128" s="11">
        <f>J128/86400 + 25569 + (-5/24)</f>
        <v>42160.443483796298</v>
      </c>
      <c r="T128" s="11">
        <f>I128/86400 + 25569 + (-5/24)</f>
        <v>42190.443483796298</v>
      </c>
    </row>
    <row r="129" spans="1:20" ht="42.75" x14ac:dyDescent="0.45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>
        <f>E129/D129*100</f>
        <v>0</v>
      </c>
      <c r="P129" s="10" t="e">
        <f>E129/L129</f>
        <v>#DIV/0!</v>
      </c>
      <c r="Q129" t="str">
        <f>LEFT(N129,SEARCH("/",N129)-1)</f>
        <v>theater</v>
      </c>
      <c r="R129" t="str">
        <f>RIGHT(N129, LEN(N129)-SEARCH("/",N129))</f>
        <v>plays</v>
      </c>
      <c r="S129" s="11">
        <f>J129/86400 + 25569 + (-5/24)</f>
        <v>41948.749131944445</v>
      </c>
      <c r="T129" s="11">
        <f>I129/86400 + 25569 + (-5/24)</f>
        <v>41963.749131944445</v>
      </c>
    </row>
    <row r="130" spans="1:20" ht="42.75" x14ac:dyDescent="0.45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>
        <f>E130/D130*100</f>
        <v>28.666666666666668</v>
      </c>
      <c r="P130" s="10">
        <f>E130/L130</f>
        <v>14.333333333333334</v>
      </c>
      <c r="Q130" t="str">
        <f>LEFT(N130,SEARCH("/",N130)-1)</f>
        <v>theater</v>
      </c>
      <c r="R130" t="str">
        <f>RIGHT(N130, LEN(N130)-SEARCH("/",N130))</f>
        <v>plays</v>
      </c>
      <c r="S130" s="11">
        <f>J130/86400 + 25569 + (-5/24)</f>
        <v>42512.418414351851</v>
      </c>
      <c r="T130" s="11">
        <f>I130/86400 + 25569 + (-5/24)</f>
        <v>42572.418414351851</v>
      </c>
    </row>
    <row r="131" spans="1:20" ht="42.75" x14ac:dyDescent="0.45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>
        <f>E131/D131*100</f>
        <v>148.88888888888889</v>
      </c>
      <c r="P131" s="10">
        <f>E131/L131</f>
        <v>15.129032258064516</v>
      </c>
      <c r="Q131" t="str">
        <f>LEFT(N131,SEARCH("/",N131)-1)</f>
        <v>theater</v>
      </c>
      <c r="R131" t="str">
        <f>RIGHT(N131, LEN(N131)-SEARCH("/",N131))</f>
        <v>plays</v>
      </c>
      <c r="S131" s="11">
        <f>J131/86400 + 25569 + (-5/24)</f>
        <v>42433.553553240738</v>
      </c>
      <c r="T131" s="11">
        <f>I131/86400 + 25569 + (-5/24)</f>
        <v>42442.708333333336</v>
      </c>
    </row>
    <row r="132" spans="1:20" ht="42.75" x14ac:dyDescent="0.45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>
        <f>E132/D132*100</f>
        <v>129.12912912912913</v>
      </c>
      <c r="P132" s="10">
        <f>E132/L132</f>
        <v>30.714285714285715</v>
      </c>
      <c r="Q132" t="str">
        <f>LEFT(N132,SEARCH("/",N132)-1)</f>
        <v>theater</v>
      </c>
      <c r="R132" t="str">
        <f>RIGHT(N132, LEN(N132)-SEARCH("/",N132))</f>
        <v>plays</v>
      </c>
      <c r="S132" s="11">
        <f>J132/86400 + 25569 + (-5/24)</f>
        <v>42308.98297453703</v>
      </c>
      <c r="T132" s="11">
        <f>I132/86400 + 25569 + (-5/24)</f>
        <v>42338.729166666664</v>
      </c>
    </row>
    <row r="133" spans="1:20" ht="42.75" x14ac:dyDescent="0.45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>
        <f>E133/D133*100</f>
        <v>101.72910662824208</v>
      </c>
      <c r="P133" s="10">
        <f>E133/L133</f>
        <v>25.214285714285715</v>
      </c>
      <c r="Q133" t="str">
        <f>LEFT(N133,SEARCH("/",N133)-1)</f>
        <v>technology</v>
      </c>
      <c r="R133" t="str">
        <f>RIGHT(N133, LEN(N133)-SEARCH("/",N133))</f>
        <v>space exploration</v>
      </c>
      <c r="S133" s="11">
        <f>J133/86400 + 25569 + (-5/24)</f>
        <v>41989.70480324074</v>
      </c>
      <c r="T133" s="11">
        <f>I133/86400 + 25569 + (-5/24)</f>
        <v>42019.70480324074</v>
      </c>
    </row>
    <row r="134" spans="1:20" ht="28.5" x14ac:dyDescent="0.45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>
        <f>E134/D134*100</f>
        <v>117.14285714285715</v>
      </c>
      <c r="P134" s="10">
        <f>E134/L134</f>
        <v>51.25</v>
      </c>
      <c r="Q134" t="str">
        <f>LEFT(N134,SEARCH("/",N134)-1)</f>
        <v>film &amp; video</v>
      </c>
      <c r="R134" t="str">
        <f>RIGHT(N134, LEN(N134)-SEARCH("/",N134))</f>
        <v>television</v>
      </c>
      <c r="S134" s="11">
        <f>J134/86400 + 25569 + (-5/24)</f>
        <v>41989.703009259254</v>
      </c>
      <c r="T134" s="11">
        <f>I134/86400 + 25569 + (-5/24)</f>
        <v>42005.124305555553</v>
      </c>
    </row>
    <row r="135" spans="1:20" ht="42.75" x14ac:dyDescent="0.45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>
        <f>E135/D135*100</f>
        <v>131.42857142857142</v>
      </c>
      <c r="P135" s="10">
        <f>E135/L135</f>
        <v>21.904761904761905</v>
      </c>
      <c r="Q135" t="str">
        <f>LEFT(N135,SEARCH("/",N135)-1)</f>
        <v>film &amp; video</v>
      </c>
      <c r="R135" t="str">
        <f>RIGHT(N135, LEN(N135)-SEARCH("/",N135))</f>
        <v>shorts</v>
      </c>
      <c r="S135" s="11">
        <f>J135/86400 + 25569 + (-5/24)</f>
        <v>40934.796770833331</v>
      </c>
      <c r="T135" s="11">
        <f>I135/86400 + 25569 + (-5/24)</f>
        <v>40964.796770833331</v>
      </c>
    </row>
    <row r="136" spans="1:20" ht="42.75" x14ac:dyDescent="0.45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>
        <f>E136/D136*100</f>
        <v>155.71428571428572</v>
      </c>
      <c r="P136" s="10">
        <f>E136/L136</f>
        <v>28.684210526315791</v>
      </c>
      <c r="Q136" t="str">
        <f>LEFT(N136,SEARCH("/",N136)-1)</f>
        <v>music</v>
      </c>
      <c r="R136" t="str">
        <f>RIGHT(N136, LEN(N136)-SEARCH("/",N136))</f>
        <v>rock</v>
      </c>
      <c r="S136" s="11">
        <f>J136/86400 + 25569 + (-5/24)</f>
        <v>41120.67454861111</v>
      </c>
      <c r="T136" s="11">
        <f>I136/86400 + 25569 + (-5/24)</f>
        <v>41128.500694444439</v>
      </c>
    </row>
    <row r="137" spans="1:20" ht="42.75" x14ac:dyDescent="0.45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>
        <f>E137/D137*100</f>
        <v>167.42857142857144</v>
      </c>
      <c r="P137" s="10">
        <f>E137/L137</f>
        <v>17.235294117647058</v>
      </c>
      <c r="Q137" t="str">
        <f>LEFT(N137,SEARCH("/",N137)-1)</f>
        <v>music</v>
      </c>
      <c r="R137" t="str">
        <f>RIGHT(N137, LEN(N137)-SEARCH("/",N137))</f>
        <v>rock</v>
      </c>
      <c r="S137" s="11">
        <f>J137/86400 + 25569 + (-5/24)</f>
        <v>42498.132789351854</v>
      </c>
      <c r="T137" s="11">
        <f>I137/86400 + 25569 + (-5/24)</f>
        <v>42533.020833333336</v>
      </c>
    </row>
    <row r="138" spans="1:20" ht="42.75" x14ac:dyDescent="0.45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>
        <f>E138/D138*100</f>
        <v>102.85714285714285</v>
      </c>
      <c r="P138" s="10">
        <f>E138/L138</f>
        <v>24</v>
      </c>
      <c r="Q138" t="str">
        <f>LEFT(N138,SEARCH("/",N138)-1)</f>
        <v>music</v>
      </c>
      <c r="R138" t="str">
        <f>RIGHT(N138, LEN(N138)-SEARCH("/",N138))</f>
        <v>faith</v>
      </c>
      <c r="S138" s="11">
        <f>J138/86400 + 25569 + (-5/24)</f>
        <v>42788.041932870365</v>
      </c>
      <c r="T138" s="11">
        <f>I138/86400 + 25569 + (-5/24)</f>
        <v>42818.0002662037</v>
      </c>
    </row>
    <row r="139" spans="1:20" ht="42.75" x14ac:dyDescent="0.45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>
        <f>E139/D139*100</f>
        <v>142.85714285714286</v>
      </c>
      <c r="P139" s="10">
        <f>E139/L139</f>
        <v>25</v>
      </c>
      <c r="Q139" t="str">
        <f>LEFT(N139,SEARCH("/",N139)-1)</f>
        <v>music</v>
      </c>
      <c r="R139" t="str">
        <f>RIGHT(N139, LEN(N139)-SEARCH("/",N139))</f>
        <v>rock</v>
      </c>
      <c r="S139" s="11">
        <f>J139/86400 + 25569 + (-5/24)</f>
        <v>40576.331331018519</v>
      </c>
      <c r="T139" s="11">
        <f>I139/86400 + 25569 + (-5/24)</f>
        <v>40606.331331018519</v>
      </c>
    </row>
    <row r="140" spans="1:20" ht="42.75" x14ac:dyDescent="0.45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>
        <f>E140/D140*100</f>
        <v>180.85714285714286</v>
      </c>
      <c r="P140" s="10">
        <f>E140/L140</f>
        <v>33.315789473684212</v>
      </c>
      <c r="Q140" t="str">
        <f>LEFT(N140,SEARCH("/",N140)-1)</f>
        <v>music</v>
      </c>
      <c r="R140" t="str">
        <f>RIGHT(N140, LEN(N140)-SEARCH("/",N140))</f>
        <v>rock</v>
      </c>
      <c r="S140" s="11">
        <f>J140/86400 + 25569 + (-5/24)</f>
        <v>42198.541921296295</v>
      </c>
      <c r="T140" s="11">
        <f>I140/86400 + 25569 + (-5/24)</f>
        <v>42238.541921296295</v>
      </c>
    </row>
    <row r="141" spans="1:20" ht="28.5" x14ac:dyDescent="0.45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>
        <f>E141/D141*100</f>
        <v>159.42857142857144</v>
      </c>
      <c r="P141" s="10">
        <f>E141/L141</f>
        <v>18</v>
      </c>
      <c r="Q141" t="str">
        <f>LEFT(N141,SEARCH("/",N141)-1)</f>
        <v>theater</v>
      </c>
      <c r="R141" t="str">
        <f>RIGHT(N141, LEN(N141)-SEARCH("/",N141))</f>
        <v>plays</v>
      </c>
      <c r="S141" s="11">
        <f>J141/86400 + 25569 + (-5/24)</f>
        <v>42628.441874999997</v>
      </c>
      <c r="T141" s="11">
        <f>I141/86400 + 25569 + (-5/24)</f>
        <v>42659.441874999997</v>
      </c>
    </row>
    <row r="142" spans="1:20" ht="42.75" x14ac:dyDescent="0.45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>
        <f>E142/D142*100</f>
        <v>137.57142857142856</v>
      </c>
      <c r="P142" s="10">
        <f>E142/L142</f>
        <v>28.323529411764707</v>
      </c>
      <c r="Q142" t="str">
        <f>LEFT(N142,SEARCH("/",N142)-1)</f>
        <v>theater</v>
      </c>
      <c r="R142" t="str">
        <f>RIGHT(N142, LEN(N142)-SEARCH("/",N142))</f>
        <v>plays</v>
      </c>
      <c r="S142" s="11">
        <f>J142/86400 + 25569 + (-5/24)</f>
        <v>42409.808865740742</v>
      </c>
      <c r="T142" s="11">
        <f>I142/86400 + 25569 + (-5/24)</f>
        <v>42430.790972222218</v>
      </c>
    </row>
    <row r="143" spans="1:20" ht="42.75" x14ac:dyDescent="0.45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>
        <f>E143/D143*100</f>
        <v>169.42857142857144</v>
      </c>
      <c r="P143" s="10">
        <f>E143/L143</f>
        <v>45.615384615384613</v>
      </c>
      <c r="Q143" t="str">
        <f>LEFT(N143,SEARCH("/",N143)-1)</f>
        <v>theater</v>
      </c>
      <c r="R143" t="str">
        <f>RIGHT(N143, LEN(N143)-SEARCH("/",N143))</f>
        <v>plays</v>
      </c>
      <c r="S143" s="11">
        <f>J143/86400 + 25569 + (-5/24)</f>
        <v>41881.153009259258</v>
      </c>
      <c r="T143" s="11">
        <f>I143/86400 + 25569 + (-5/24)</f>
        <v>41911.153009259258</v>
      </c>
    </row>
    <row r="144" spans="1:20" ht="42.75" x14ac:dyDescent="0.45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>
        <f>E144/D144*100</f>
        <v>144</v>
      </c>
      <c r="P144" s="10">
        <f>E144/L144</f>
        <v>22.90909090909091</v>
      </c>
      <c r="Q144" t="str">
        <f>LEFT(N144,SEARCH("/",N144)-1)</f>
        <v>theater</v>
      </c>
      <c r="R144" t="str">
        <f>RIGHT(N144, LEN(N144)-SEARCH("/",N144))</f>
        <v>plays</v>
      </c>
      <c r="S144" s="11">
        <f>J144/86400 + 25569 + (-5/24)</f>
        <v>42139.608506944445</v>
      </c>
      <c r="T144" s="11">
        <f>I144/86400 + 25569 + (-5/24)</f>
        <v>42181.666666666664</v>
      </c>
    </row>
    <row r="145" spans="1:20" ht="42.75" x14ac:dyDescent="0.45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>
        <f>E145/D145*100</f>
        <v>101.42857142857142</v>
      </c>
      <c r="P145" s="10">
        <f>E145/L145</f>
        <v>59.166666666666664</v>
      </c>
      <c r="Q145" t="str">
        <f>LEFT(N145,SEARCH("/",N145)-1)</f>
        <v>theater</v>
      </c>
      <c r="R145" t="str">
        <f>RIGHT(N145, LEN(N145)-SEARCH("/",N145))</f>
        <v>plays</v>
      </c>
      <c r="S145" s="11">
        <f>J145/86400 + 25569 + (-5/24)</f>
        <v>42230.454398148147</v>
      </c>
      <c r="T145" s="11">
        <f>I145/86400 + 25569 + (-5/24)</f>
        <v>42244.957638888889</v>
      </c>
    </row>
    <row r="146" spans="1:20" ht="42.75" x14ac:dyDescent="0.45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>
        <f>E146/D146*100</f>
        <v>100.28571428571429</v>
      </c>
      <c r="P146" s="10">
        <f>E146/L146</f>
        <v>35.1</v>
      </c>
      <c r="Q146" t="str">
        <f>LEFT(N146,SEARCH("/",N146)-1)</f>
        <v>theater</v>
      </c>
      <c r="R146" t="str">
        <f>RIGHT(N146, LEN(N146)-SEARCH("/",N146))</f>
        <v>musical</v>
      </c>
      <c r="S146" s="11">
        <f>J146/86400 + 25569 + (-5/24)</f>
        <v>42167.326458333329</v>
      </c>
      <c r="T146" s="11">
        <f>I146/86400 + 25569 + (-5/24)</f>
        <v>42195.957638888889</v>
      </c>
    </row>
    <row r="147" spans="1:20" ht="42.75" x14ac:dyDescent="0.45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>
        <f>E147/D147*100</f>
        <v>392.5</v>
      </c>
      <c r="P147" s="10">
        <f>E147/L147</f>
        <v>60.384615384615387</v>
      </c>
      <c r="Q147" t="str">
        <f>LEFT(N147,SEARCH("/",N147)-1)</f>
        <v>film &amp; video</v>
      </c>
      <c r="R147" t="str">
        <f>RIGHT(N147, LEN(N147)-SEARCH("/",N147))</f>
        <v>shorts</v>
      </c>
      <c r="S147" s="11">
        <f>J147/86400 + 25569 + (-5/24)</f>
        <v>40996.936539351846</v>
      </c>
      <c r="T147" s="11">
        <f>I147/86400 + 25569 + (-5/24)</f>
        <v>41049.915972222218</v>
      </c>
    </row>
    <row r="148" spans="1:20" ht="42.75" x14ac:dyDescent="0.45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>
        <f>E148/D148*100</f>
        <v>106.25</v>
      </c>
      <c r="P148" s="10">
        <f>E148/L148</f>
        <v>53.125</v>
      </c>
      <c r="Q148" t="str">
        <f>LEFT(N148,SEARCH("/",N148)-1)</f>
        <v>film &amp; video</v>
      </c>
      <c r="R148" t="str">
        <f>RIGHT(N148, LEN(N148)-SEARCH("/",N148))</f>
        <v>shorts</v>
      </c>
      <c r="S148" s="11">
        <f>J148/86400 + 25569 + (-5/24)</f>
        <v>40705.926874999997</v>
      </c>
      <c r="T148" s="11">
        <f>I148/86400 + 25569 + (-5/24)</f>
        <v>40735.926874999997</v>
      </c>
    </row>
    <row r="149" spans="1:20" ht="42.75" x14ac:dyDescent="0.45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>
        <f>E149/D149*100</f>
        <v>0</v>
      </c>
      <c r="P149" s="10" t="e">
        <f>E149/L149</f>
        <v>#DIV/0!</v>
      </c>
      <c r="Q149" t="str">
        <f>LEFT(N149,SEARCH("/",N149)-1)</f>
        <v>film &amp; video</v>
      </c>
      <c r="R149" t="str">
        <f>RIGHT(N149, LEN(N149)-SEARCH("/",N149))</f>
        <v>animation</v>
      </c>
      <c r="S149" s="11">
        <f>J149/86400 + 25569 + (-5/24)</f>
        <v>41550.585601851846</v>
      </c>
      <c r="T149" s="11">
        <f>I149/86400 + 25569 + (-5/24)</f>
        <v>41580.585601851846</v>
      </c>
    </row>
    <row r="150" spans="1:20" ht="42.75" x14ac:dyDescent="0.45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>
        <f>E150/D150*100</f>
        <v>0</v>
      </c>
      <c r="P150" s="10" t="e">
        <f>E150/L150</f>
        <v>#DIV/0!</v>
      </c>
      <c r="Q150" t="str">
        <f>LEFT(N150,SEARCH("/",N150)-1)</f>
        <v>technology</v>
      </c>
      <c r="R150" t="str">
        <f>RIGHT(N150, LEN(N150)-SEARCH("/",N150))</f>
        <v>web</v>
      </c>
      <c r="S150" s="11">
        <f>J150/86400 + 25569 + (-5/24)</f>
        <v>42187.804444444446</v>
      </c>
      <c r="T150" s="11">
        <f>I150/86400 + 25569 + (-5/24)</f>
        <v>42217.804444444446</v>
      </c>
    </row>
    <row r="151" spans="1:20" ht="42.75" x14ac:dyDescent="0.45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>
        <f>E151/D151*100</f>
        <v>0</v>
      </c>
      <c r="P151" s="10" t="e">
        <f>E151/L151</f>
        <v>#DIV/0!</v>
      </c>
      <c r="Q151" t="str">
        <f>LEFT(N151,SEARCH("/",N151)-1)</f>
        <v>technology</v>
      </c>
      <c r="R151" t="str">
        <f>RIGHT(N151, LEN(N151)-SEARCH("/",N151))</f>
        <v>web</v>
      </c>
      <c r="S151" s="11">
        <f>J151/86400 + 25569 + (-5/24)</f>
        <v>42317.60188657407</v>
      </c>
      <c r="T151" s="11">
        <f>I151/86400 + 25569 + (-5/24)</f>
        <v>42347.60188657407</v>
      </c>
    </row>
    <row r="152" spans="1:20" ht="28.5" x14ac:dyDescent="0.45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>
        <f>E152/D152*100</f>
        <v>108.74999999999999</v>
      </c>
      <c r="P152" s="10">
        <f>E152/L152</f>
        <v>31.071428571428573</v>
      </c>
      <c r="Q152" t="str">
        <f>LEFT(N152,SEARCH("/",N152)-1)</f>
        <v>music</v>
      </c>
      <c r="R152" t="str">
        <f>RIGHT(N152, LEN(N152)-SEARCH("/",N152))</f>
        <v>rock</v>
      </c>
      <c r="S152" s="11">
        <f>J152/86400 + 25569 + (-5/24)</f>
        <v>41619.789976851847</v>
      </c>
      <c r="T152" s="11">
        <f>I152/86400 + 25569 + (-5/24)</f>
        <v>41628.988888888889</v>
      </c>
    </row>
    <row r="153" spans="1:20" ht="42.75" x14ac:dyDescent="0.45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>
        <f>E153/D153*100</f>
        <v>41.25</v>
      </c>
      <c r="P153" s="10">
        <f>E153/L153</f>
        <v>23.571428571428573</v>
      </c>
      <c r="Q153" t="str">
        <f>LEFT(N153,SEARCH("/",N153)-1)</f>
        <v>games</v>
      </c>
      <c r="R153" t="str">
        <f>RIGHT(N153, LEN(N153)-SEARCH("/",N153))</f>
        <v>video games</v>
      </c>
      <c r="S153" s="11">
        <f>J153/86400 + 25569 + (-5/24)</f>
        <v>40973.532118055555</v>
      </c>
      <c r="T153" s="11">
        <f>I153/86400 + 25569 + (-5/24)</f>
        <v>41003.490451388883</v>
      </c>
    </row>
    <row r="154" spans="1:20" ht="28.5" x14ac:dyDescent="0.45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>
        <f>E154/D154*100</f>
        <v>218.75</v>
      </c>
      <c r="P154" s="10">
        <f>E154/L154</f>
        <v>62.5</v>
      </c>
      <c r="Q154" t="str">
        <f>LEFT(N154,SEARCH("/",N154)-1)</f>
        <v>music</v>
      </c>
      <c r="R154" t="str">
        <f>RIGHT(N154, LEN(N154)-SEARCH("/",N154))</f>
        <v>rock</v>
      </c>
      <c r="S154" s="11">
        <f>J154/86400 + 25569 + (-5/24)</f>
        <v>42184.438530092586</v>
      </c>
      <c r="T154" s="11">
        <f>I154/86400 + 25569 + (-5/24)</f>
        <v>42214.438530092586</v>
      </c>
    </row>
    <row r="155" spans="1:20" ht="42.75" x14ac:dyDescent="0.45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>
        <f>E155/D155*100</f>
        <v>169.86</v>
      </c>
      <c r="P155" s="10">
        <f>E155/L155</f>
        <v>39.967058823529413</v>
      </c>
      <c r="Q155" t="str">
        <f>LEFT(N155,SEARCH("/",N155)-1)</f>
        <v>music</v>
      </c>
      <c r="R155" t="str">
        <f>RIGHT(N155, LEN(N155)-SEARCH("/",N155))</f>
        <v>rock</v>
      </c>
      <c r="S155" s="11">
        <f>J155/86400 + 25569 + (-5/24)</f>
        <v>40379.022627314815</v>
      </c>
      <c r="T155" s="11">
        <f>I155/86400 + 25569 + (-5/24)</f>
        <v>40392.874305555553</v>
      </c>
    </row>
    <row r="156" spans="1:20" ht="42.75" x14ac:dyDescent="0.45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>
        <f>E156/D156*100</f>
        <v>262.5</v>
      </c>
      <c r="P156" s="10">
        <f>E156/L156</f>
        <v>42</v>
      </c>
      <c r="Q156" t="str">
        <f>LEFT(N156,SEARCH("/",N156)-1)</f>
        <v>music</v>
      </c>
      <c r="R156" t="str">
        <f>RIGHT(N156, LEN(N156)-SEARCH("/",N156))</f>
        <v>rock</v>
      </c>
      <c r="S156" s="11">
        <f>J156/86400 + 25569 + (-5/24)</f>
        <v>41302.835682870369</v>
      </c>
      <c r="T156" s="11">
        <f>I156/86400 + 25569 + (-5/24)</f>
        <v>41335.124305555553</v>
      </c>
    </row>
    <row r="157" spans="1:20" ht="28.5" x14ac:dyDescent="0.45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>
        <f>E157/D157*100</f>
        <v>115.75</v>
      </c>
      <c r="P157" s="10">
        <f>E157/L157</f>
        <v>35.615384615384613</v>
      </c>
      <c r="Q157" t="str">
        <f>LEFT(N157,SEARCH("/",N157)-1)</f>
        <v>music</v>
      </c>
      <c r="R157" t="str">
        <f>RIGHT(N157, LEN(N157)-SEARCH("/",N157))</f>
        <v>rock</v>
      </c>
      <c r="S157" s="11">
        <f>J157/86400 + 25569 + (-5/24)</f>
        <v>42240.644201388888</v>
      </c>
      <c r="T157" s="11">
        <f>I157/86400 + 25569 + (-5/24)</f>
        <v>42270.644201388888</v>
      </c>
    </row>
    <row r="158" spans="1:20" ht="42.75" x14ac:dyDescent="0.45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>
        <f>E158/D158*100</f>
        <v>104</v>
      </c>
      <c r="P158" s="10">
        <f>E158/L158</f>
        <v>18.90909090909091</v>
      </c>
      <c r="Q158" t="str">
        <f>LEFT(N158,SEARCH("/",N158)-1)</f>
        <v>music</v>
      </c>
      <c r="R158" t="str">
        <f>RIGHT(N158, LEN(N158)-SEARCH("/",N158))</f>
        <v>indie rock</v>
      </c>
      <c r="S158" s="11">
        <f>J158/86400 + 25569 + (-5/24)</f>
        <v>40192.33390046296</v>
      </c>
      <c r="T158" s="11">
        <f>I158/86400 + 25569 + (-5/24)</f>
        <v>40224</v>
      </c>
    </row>
    <row r="159" spans="1:20" ht="42.75" x14ac:dyDescent="0.45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>
        <f>E159/D159*100</f>
        <v>107.5</v>
      </c>
      <c r="P159" s="10">
        <f>E159/L159</f>
        <v>47.777777777777779</v>
      </c>
      <c r="Q159" t="str">
        <f>LEFT(N159,SEARCH("/",N159)-1)</f>
        <v>food</v>
      </c>
      <c r="R159" t="str">
        <f>RIGHT(N159, LEN(N159)-SEARCH("/",N159))</f>
        <v>small batch</v>
      </c>
      <c r="S159" s="11">
        <f>J159/86400 + 25569 + (-5/24)</f>
        <v>42607.107789351845</v>
      </c>
      <c r="T159" s="11">
        <f>I159/86400 + 25569 + (-5/24)</f>
        <v>42613.025000000001</v>
      </c>
    </row>
    <row r="160" spans="1:20" ht="57" x14ac:dyDescent="0.45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>
        <f>E160/D160*100</f>
        <v>110.00000000000001</v>
      </c>
      <c r="P160" s="10">
        <f>E160/L160</f>
        <v>24.444444444444443</v>
      </c>
      <c r="Q160" t="str">
        <f>LEFT(N160,SEARCH("/",N160)-1)</f>
        <v>theater</v>
      </c>
      <c r="R160" t="str">
        <f>RIGHT(N160, LEN(N160)-SEARCH("/",N160))</f>
        <v>plays</v>
      </c>
      <c r="S160" s="11">
        <f>J160/86400 + 25569 + (-5/24)</f>
        <v>42213.2971412037</v>
      </c>
      <c r="T160" s="11">
        <f>I160/86400 + 25569 + (-5/24)</f>
        <v>42238.2971412037</v>
      </c>
    </row>
    <row r="161" spans="1:20" ht="28.5" x14ac:dyDescent="0.45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>
        <f>E161/D161*100</f>
        <v>32.5</v>
      </c>
      <c r="P161" s="10">
        <f>E161/L161</f>
        <v>26</v>
      </c>
      <c r="Q161" t="str">
        <f>LEFT(N161,SEARCH("/",N161)-1)</f>
        <v>theater</v>
      </c>
      <c r="R161" t="str">
        <f>RIGHT(N161, LEN(N161)-SEARCH("/",N161))</f>
        <v>plays</v>
      </c>
      <c r="S161" s="11">
        <f>J161/86400 + 25569 + (-5/24)</f>
        <v>42046.868067129624</v>
      </c>
      <c r="T161" s="11">
        <f>I161/86400 + 25569 + (-5/24)</f>
        <v>42076.82640046296</v>
      </c>
    </row>
    <row r="162" spans="1:20" ht="42.75" x14ac:dyDescent="0.45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>
        <f>E162/D162*100</f>
        <v>112.5</v>
      </c>
      <c r="P162" s="10">
        <f>E162/L162</f>
        <v>30</v>
      </c>
      <c r="Q162" t="str">
        <f>LEFT(N162,SEARCH("/",N162)-1)</f>
        <v>theater</v>
      </c>
      <c r="R162" t="str">
        <f>RIGHT(N162, LEN(N162)-SEARCH("/",N162))</f>
        <v>plays</v>
      </c>
      <c r="S162" s="11">
        <f>J162/86400 + 25569 + (-5/24)</f>
        <v>42064.577280092592</v>
      </c>
      <c r="T162" s="11">
        <f>I162/86400 + 25569 + (-5/24)</f>
        <v>42099.535613425927</v>
      </c>
    </row>
    <row r="163" spans="1:20" ht="42.75" x14ac:dyDescent="0.45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>
        <f>E163/D163*100</f>
        <v>100</v>
      </c>
      <c r="P163" s="10">
        <f>E163/L163</f>
        <v>30.76923076923077</v>
      </c>
      <c r="Q163" t="str">
        <f>LEFT(N163,SEARCH("/",N163)-1)</f>
        <v>theater</v>
      </c>
      <c r="R163" t="str">
        <f>RIGHT(N163, LEN(N163)-SEARCH("/",N163))</f>
        <v>plays</v>
      </c>
      <c r="S163" s="11">
        <f>J163/86400 + 25569 + (-5/24)</f>
        <v>42689.006655092591</v>
      </c>
      <c r="T163" s="11">
        <f>I163/86400 + 25569 + (-5/24)</f>
        <v>42700.041666666664</v>
      </c>
    </row>
    <row r="164" spans="1:20" ht="42.75" x14ac:dyDescent="0.45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>
        <f>E164/D164*100</f>
        <v>37.75</v>
      </c>
      <c r="P164" s="10">
        <f>E164/L164</f>
        <v>11.615384615384615</v>
      </c>
      <c r="Q164" t="str">
        <f>LEFT(N164,SEARCH("/",N164)-1)</f>
        <v>theater</v>
      </c>
      <c r="R164" t="str">
        <f>RIGHT(N164, LEN(N164)-SEARCH("/",N164))</f>
        <v>plays</v>
      </c>
      <c r="S164" s="11">
        <f>J164/86400 + 25569 + (-5/24)</f>
        <v>41765.716319444444</v>
      </c>
      <c r="T164" s="11">
        <f>I164/86400 + 25569 + (-5/24)</f>
        <v>41775.716319444444</v>
      </c>
    </row>
    <row r="165" spans="1:20" ht="42.75" x14ac:dyDescent="0.45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>
        <f>E165/D165*100</f>
        <v>101.19047619047619</v>
      </c>
      <c r="P165" s="10">
        <f>E165/L165</f>
        <v>47.222222222222221</v>
      </c>
      <c r="Q165" t="str">
        <f>LEFT(N165,SEARCH("/",N165)-1)</f>
        <v>music</v>
      </c>
      <c r="R165" t="str">
        <f>RIGHT(N165, LEN(N165)-SEARCH("/",N165))</f>
        <v>electronic music</v>
      </c>
      <c r="S165" s="11">
        <f>J165/86400 + 25569 + (-5/24)</f>
        <v>42299.568437499998</v>
      </c>
      <c r="T165" s="11">
        <f>I165/86400 + 25569 + (-5/24)</f>
        <v>42310.124999999993</v>
      </c>
    </row>
    <row r="166" spans="1:20" ht="42.75" x14ac:dyDescent="0.45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>
        <f>E166/D166*100</f>
        <v>28.571428571428569</v>
      </c>
      <c r="P166" s="10">
        <f>E166/L166</f>
        <v>60</v>
      </c>
      <c r="Q166" t="str">
        <f>LEFT(N166,SEARCH("/",N166)-1)</f>
        <v>technology</v>
      </c>
      <c r="R166" t="str">
        <f>RIGHT(N166, LEN(N166)-SEARCH("/",N166))</f>
        <v>web</v>
      </c>
      <c r="S166" s="11">
        <f>J166/86400 + 25569 + (-5/24)</f>
        <v>41954.47997685185</v>
      </c>
      <c r="T166" s="11">
        <f>I166/86400 + 25569 + (-5/24)</f>
        <v>41984.47997685185</v>
      </c>
    </row>
    <row r="167" spans="1:20" x14ac:dyDescent="0.45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>
        <f>E167/D167*100</f>
        <v>140.44444444444443</v>
      </c>
      <c r="P167" s="10">
        <f>E167/L167</f>
        <v>28.727272727272727</v>
      </c>
      <c r="Q167" t="str">
        <f>LEFT(N167,SEARCH("/",N167)-1)</f>
        <v>film &amp; video</v>
      </c>
      <c r="R167" t="str">
        <f>RIGHT(N167, LEN(N167)-SEARCH("/",N167))</f>
        <v>shorts</v>
      </c>
      <c r="S167" s="11">
        <f>J167/86400 + 25569 + (-5/24)</f>
        <v>40918.530601851853</v>
      </c>
      <c r="T167" s="11">
        <f>I167/86400 + 25569 + (-5/24)</f>
        <v>40943.530601851853</v>
      </c>
    </row>
    <row r="168" spans="1:20" ht="28.5" x14ac:dyDescent="0.45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>
        <f>E168/D168*100</f>
        <v>40</v>
      </c>
      <c r="P168" s="10">
        <f>E168/L168</f>
        <v>25.714285714285715</v>
      </c>
      <c r="Q168" t="str">
        <f>LEFT(N168,SEARCH("/",N168)-1)</f>
        <v>film &amp; video</v>
      </c>
      <c r="R168" t="str">
        <f>RIGHT(N168, LEN(N168)-SEARCH("/",N168))</f>
        <v>drama</v>
      </c>
      <c r="S168" s="11">
        <f>J168/86400 + 25569 + (-5/24)</f>
        <v>42069.839421296296</v>
      </c>
      <c r="T168" s="11">
        <f>I168/86400 + 25569 + (-5/24)</f>
        <v>42086.797754629624</v>
      </c>
    </row>
    <row r="169" spans="1:20" ht="42.75" x14ac:dyDescent="0.45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>
        <f>E169/D169*100</f>
        <v>0</v>
      </c>
      <c r="P169" s="10" t="e">
        <f>E169/L169</f>
        <v>#DIV/0!</v>
      </c>
      <c r="Q169" t="str">
        <f>LEFT(N169,SEARCH("/",N169)-1)</f>
        <v>film &amp; video</v>
      </c>
      <c r="R169" t="str">
        <f>RIGHT(N169, LEN(N169)-SEARCH("/",N169))</f>
        <v>animation</v>
      </c>
      <c r="S169" s="11">
        <f>J169/86400 + 25569 + (-5/24)</f>
        <v>41919.553449074076</v>
      </c>
      <c r="T169" s="11">
        <f>I169/86400 + 25569 + (-5/24)</f>
        <v>41929.553449074076</v>
      </c>
    </row>
    <row r="170" spans="1:20" ht="42.75" x14ac:dyDescent="0.45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>
        <f>E170/D170*100</f>
        <v>3.3333333333333335</v>
      </c>
      <c r="P170" s="10">
        <f>E170/L170</f>
        <v>7.5</v>
      </c>
      <c r="Q170" t="str">
        <f>LEFT(N170,SEARCH("/",N170)-1)</f>
        <v>photography</v>
      </c>
      <c r="R170" t="str">
        <f>RIGHT(N170, LEN(N170)-SEARCH("/",N170))</f>
        <v>photobooks</v>
      </c>
      <c r="S170" s="11">
        <f>J170/86400 + 25569 + (-5/24)</f>
        <v>41860.701689814814</v>
      </c>
      <c r="T170" s="11">
        <f>I170/86400 + 25569 + (-5/24)</f>
        <v>41872.701689814814</v>
      </c>
    </row>
    <row r="171" spans="1:20" ht="42.75" x14ac:dyDescent="0.45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>
        <f>E171/D171*100</f>
        <v>107.77777777777777</v>
      </c>
      <c r="P171" s="10">
        <f>E171/L171</f>
        <v>44.090909090909093</v>
      </c>
      <c r="Q171" t="str">
        <f>LEFT(N171,SEARCH("/",N171)-1)</f>
        <v>theater</v>
      </c>
      <c r="R171" t="str">
        <f>RIGHT(N171, LEN(N171)-SEARCH("/",N171))</f>
        <v>plays</v>
      </c>
      <c r="S171" s="11">
        <f>J171/86400 + 25569 + (-5/24)</f>
        <v>42746.053449074076</v>
      </c>
      <c r="T171" s="11">
        <f>I171/86400 + 25569 + (-5/24)</f>
        <v>42783.999305555553</v>
      </c>
    </row>
    <row r="172" spans="1:20" ht="42.75" x14ac:dyDescent="0.45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>
        <f>E172/D172*100</f>
        <v>123.94678492239468</v>
      </c>
      <c r="P172" s="10">
        <f>E172/L172</f>
        <v>43</v>
      </c>
      <c r="Q172" t="str">
        <f>LEFT(N172,SEARCH("/",N172)-1)</f>
        <v>music</v>
      </c>
      <c r="R172" t="str">
        <f>RIGHT(N172, LEN(N172)-SEARCH("/",N172))</f>
        <v>indie rock</v>
      </c>
      <c r="S172" s="11">
        <f>J172/86400 + 25569 + (-5/24)</f>
        <v>40981.501909722218</v>
      </c>
      <c r="T172" s="11">
        <f>I172/86400 + 25569 + (-5/24)</f>
        <v>41011.501909722218</v>
      </c>
    </row>
    <row r="173" spans="1:20" ht="42.75" x14ac:dyDescent="0.45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>
        <f>E173/D173*100</f>
        <v>222.70833333333334</v>
      </c>
      <c r="P173" s="10">
        <f>E173/L173</f>
        <v>21.38</v>
      </c>
      <c r="Q173" t="str">
        <f>LEFT(N173,SEARCH("/",N173)-1)</f>
        <v>games</v>
      </c>
      <c r="R173" t="str">
        <f>RIGHT(N173, LEN(N173)-SEARCH("/",N173))</f>
        <v>tabletop games</v>
      </c>
      <c r="S173" s="11">
        <f>J173/86400 + 25569 + (-5/24)</f>
        <v>42682.243587962956</v>
      </c>
      <c r="T173" s="11">
        <f>I173/86400 + 25569 + (-5/24)</f>
        <v>42696.243587962956</v>
      </c>
    </row>
    <row r="174" spans="1:20" ht="42.75" x14ac:dyDescent="0.45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>
        <f>E174/D174*100</f>
        <v>126.86868686868686</v>
      </c>
      <c r="P174" s="10">
        <f>E174/L174</f>
        <v>62.8</v>
      </c>
      <c r="Q174" t="str">
        <f>LEFT(N174,SEARCH("/",N174)-1)</f>
        <v>technology</v>
      </c>
      <c r="R174" t="str">
        <f>RIGHT(N174, LEN(N174)-SEARCH("/",N174))</f>
        <v>hardware</v>
      </c>
      <c r="S174" s="11">
        <f>J174/86400 + 25569 + (-5/24)</f>
        <v>42115.645555555551</v>
      </c>
      <c r="T174" s="11">
        <f>I174/86400 + 25569 + (-5/24)</f>
        <v>42148.645555555551</v>
      </c>
    </row>
    <row r="175" spans="1:20" ht="42.75" x14ac:dyDescent="0.45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>
        <f>E175/D175*100</f>
        <v>105</v>
      </c>
      <c r="P175" s="10">
        <f>E175/L175</f>
        <v>15</v>
      </c>
      <c r="Q175" t="str">
        <f>LEFT(N175,SEARCH("/",N175)-1)</f>
        <v>film &amp; video</v>
      </c>
      <c r="R175" t="str">
        <f>RIGHT(N175, LEN(N175)-SEARCH("/",N175))</f>
        <v>television</v>
      </c>
      <c r="S175" s="11">
        <f>J175/86400 + 25569 + (-5/24)</f>
        <v>42405.494016203702</v>
      </c>
      <c r="T175" s="11">
        <f>I175/86400 + 25569 + (-5/24)</f>
        <v>42415.494016203702</v>
      </c>
    </row>
    <row r="176" spans="1:20" ht="42.75" x14ac:dyDescent="0.45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>
        <f>E176/D176*100</f>
        <v>125.998</v>
      </c>
      <c r="P176" s="10">
        <f>E176/L176</f>
        <v>31.499500000000001</v>
      </c>
      <c r="Q176" t="str">
        <f>LEFT(N176,SEARCH("/",N176)-1)</f>
        <v>film &amp; video</v>
      </c>
      <c r="R176" t="str">
        <f>RIGHT(N176, LEN(N176)-SEARCH("/",N176))</f>
        <v>television</v>
      </c>
      <c r="S176" s="11">
        <f>J176/86400 + 25569 + (-5/24)</f>
        <v>42446.895185185182</v>
      </c>
      <c r="T176" s="11">
        <f>I176/86400 + 25569 + (-5/24)</f>
        <v>42476.895185185182</v>
      </c>
    </row>
    <row r="177" spans="1:20" ht="42.75" x14ac:dyDescent="0.45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>
        <f>E177/D177*100</f>
        <v>127.2</v>
      </c>
      <c r="P177" s="10">
        <f>E177/L177</f>
        <v>37.411764705882355</v>
      </c>
      <c r="Q177" t="str">
        <f>LEFT(N177,SEARCH("/",N177)-1)</f>
        <v>film &amp; video</v>
      </c>
      <c r="R177" t="str">
        <f>RIGHT(N177, LEN(N177)-SEARCH("/",N177))</f>
        <v>shorts</v>
      </c>
      <c r="S177" s="11">
        <f>J177/86400 + 25569 + (-5/24)</f>
        <v>40730.688020833331</v>
      </c>
      <c r="T177" s="11">
        <f>I177/86400 + 25569 + (-5/24)</f>
        <v>40790.688020833331</v>
      </c>
    </row>
    <row r="178" spans="1:20" ht="42.75" x14ac:dyDescent="0.45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>
        <f>E178/D178*100</f>
        <v>112.93199999999999</v>
      </c>
      <c r="P178" s="10">
        <f>E178/L178</f>
        <v>19.471034482758618</v>
      </c>
      <c r="Q178" t="str">
        <f>LEFT(N178,SEARCH("/",N178)-1)</f>
        <v>film &amp; video</v>
      </c>
      <c r="R178" t="str">
        <f>RIGHT(N178, LEN(N178)-SEARCH("/",N178))</f>
        <v>shorts</v>
      </c>
      <c r="S178" s="11">
        <f>J178/86400 + 25569 + (-5/24)</f>
        <v>42360.278877314813</v>
      </c>
      <c r="T178" s="11">
        <f>I178/86400 + 25569 + (-5/24)</f>
        <v>42390.278877314813</v>
      </c>
    </row>
    <row r="179" spans="1:20" ht="42.75" x14ac:dyDescent="0.45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>
        <f>E179/D179*100</f>
        <v>100</v>
      </c>
      <c r="P179" s="10">
        <f>E179/L179</f>
        <v>71.428571428571431</v>
      </c>
      <c r="Q179" t="str">
        <f>LEFT(N179,SEARCH("/",N179)-1)</f>
        <v>film &amp; video</v>
      </c>
      <c r="R179" t="str">
        <f>RIGHT(N179, LEN(N179)-SEARCH("/",N179))</f>
        <v>shorts</v>
      </c>
      <c r="S179" s="11">
        <f>J179/86400 + 25569 + (-5/24)</f>
        <v>40648.54960648148</v>
      </c>
      <c r="T179" s="11">
        <f>I179/86400 + 25569 + (-5/24)</f>
        <v>40678.54960648148</v>
      </c>
    </row>
    <row r="180" spans="1:20" ht="28.5" x14ac:dyDescent="0.45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>
        <f>E180/D180*100</f>
        <v>100.4</v>
      </c>
      <c r="P180" s="10">
        <f>E180/L180</f>
        <v>31.375</v>
      </c>
      <c r="Q180" t="str">
        <f>LEFT(N180,SEARCH("/",N180)-1)</f>
        <v>film &amp; video</v>
      </c>
      <c r="R180" t="str">
        <f>RIGHT(N180, LEN(N180)-SEARCH("/",N180))</f>
        <v>shorts</v>
      </c>
      <c r="S180" s="11">
        <f>J180/86400 + 25569 + (-5/24)</f>
        <v>40706.089108796295</v>
      </c>
      <c r="T180" s="11">
        <f>I180/86400 + 25569 + (-5/24)</f>
        <v>40736.089108796295</v>
      </c>
    </row>
    <row r="181" spans="1:20" ht="28.5" x14ac:dyDescent="0.45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>
        <f>E181/D181*100</f>
        <v>120</v>
      </c>
      <c r="P181" s="10">
        <f>E181/L181</f>
        <v>60</v>
      </c>
      <c r="Q181" t="str">
        <f>LEFT(N181,SEARCH("/",N181)-1)</f>
        <v>film &amp; video</v>
      </c>
      <c r="R181" t="str">
        <f>RIGHT(N181, LEN(N181)-SEARCH("/",N181))</f>
        <v>shorts</v>
      </c>
      <c r="S181" s="11">
        <f>J181/86400 + 25569 + (-5/24)</f>
        <v>40612.486874999995</v>
      </c>
      <c r="T181" s="11">
        <f>I181/86400 + 25569 + (-5/24)</f>
        <v>40635.833333333328</v>
      </c>
    </row>
    <row r="182" spans="1:20" ht="42.75" x14ac:dyDescent="0.45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>
        <f>E182/D182*100</f>
        <v>14.000000000000002</v>
      </c>
      <c r="P182" s="10">
        <f>E182/L182</f>
        <v>11.666666666666666</v>
      </c>
      <c r="Q182" t="str">
        <f>LEFT(N182,SEARCH("/",N182)-1)</f>
        <v>film &amp; video</v>
      </c>
      <c r="R182" t="str">
        <f>RIGHT(N182, LEN(N182)-SEARCH("/",N182))</f>
        <v>science fiction</v>
      </c>
      <c r="S182" s="11">
        <f>J182/86400 + 25569 + (-5/24)</f>
        <v>42709.78564814815</v>
      </c>
      <c r="T182" s="11">
        <f>I182/86400 + 25569 + (-5/24)</f>
        <v>42769.78564814815</v>
      </c>
    </row>
    <row r="183" spans="1:20" ht="42.75" x14ac:dyDescent="0.45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>
        <f>E183/D183*100</f>
        <v>100</v>
      </c>
      <c r="P183" s="10">
        <f>E183/L183</f>
        <v>500</v>
      </c>
      <c r="Q183" t="str">
        <f>LEFT(N183,SEARCH("/",N183)-1)</f>
        <v>film &amp; video</v>
      </c>
      <c r="R183" t="str">
        <f>RIGHT(N183, LEN(N183)-SEARCH("/",N183))</f>
        <v>science fiction</v>
      </c>
      <c r="S183" s="11">
        <f>J183/86400 + 25569 + (-5/24)</f>
        <v>42187.712638888886</v>
      </c>
      <c r="T183" s="11">
        <f>I183/86400 + 25569 + (-5/24)</f>
        <v>42197.712638888886</v>
      </c>
    </row>
    <row r="184" spans="1:20" ht="42.75" x14ac:dyDescent="0.45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>
        <f>E184/D184*100</f>
        <v>120</v>
      </c>
      <c r="P184" s="10">
        <f>E184/L184</f>
        <v>42.857142857142854</v>
      </c>
      <c r="Q184" t="str">
        <f>LEFT(N184,SEARCH("/",N184)-1)</f>
        <v>film &amp; video</v>
      </c>
      <c r="R184" t="str">
        <f>RIGHT(N184, LEN(N184)-SEARCH("/",N184))</f>
        <v>documentary</v>
      </c>
      <c r="S184" s="11">
        <f>J184/86400 + 25569 + (-5/24)</f>
        <v>41657.77674768518</v>
      </c>
      <c r="T184" s="11">
        <f>I184/86400 + 25569 + (-5/24)</f>
        <v>41699.512499999997</v>
      </c>
    </row>
    <row r="185" spans="1:20" ht="42.75" x14ac:dyDescent="0.45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>
        <f>E185/D185*100</f>
        <v>136.80000000000001</v>
      </c>
      <c r="P185" s="10">
        <f>E185/L185</f>
        <v>45.6</v>
      </c>
      <c r="Q185" t="str">
        <f>LEFT(N185,SEARCH("/",N185)-1)</f>
        <v>film &amp; video</v>
      </c>
      <c r="R185" t="str">
        <f>RIGHT(N185, LEN(N185)-SEARCH("/",N185))</f>
        <v>documentary</v>
      </c>
      <c r="S185" s="11">
        <f>J185/86400 + 25569 + (-5/24)</f>
        <v>42543.654444444437</v>
      </c>
      <c r="T185" s="11">
        <f>I185/86400 + 25569 + (-5/24)</f>
        <v>42573.654444444437</v>
      </c>
    </row>
    <row r="186" spans="1:20" ht="42.75" x14ac:dyDescent="0.45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>
        <f>E186/D186*100</f>
        <v>100.64400000000001</v>
      </c>
      <c r="P186" s="10">
        <f>E186/L186</f>
        <v>25.161000000000001</v>
      </c>
      <c r="Q186" t="str">
        <f>LEFT(N186,SEARCH("/",N186)-1)</f>
        <v>theater</v>
      </c>
      <c r="R186" t="str">
        <f>RIGHT(N186, LEN(N186)-SEARCH("/",N186))</f>
        <v>plays</v>
      </c>
      <c r="S186" s="11">
        <f>J186/86400 + 25569 + (-5/24)</f>
        <v>42534.841516203705</v>
      </c>
      <c r="T186" s="11">
        <f>I186/86400 + 25569 + (-5/24)</f>
        <v>42555.841516203705</v>
      </c>
    </row>
    <row r="187" spans="1:20" ht="42.75" x14ac:dyDescent="0.45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>
        <f>E187/D187*100</f>
        <v>1.2</v>
      </c>
      <c r="P187" s="10">
        <f>E187/L187</f>
        <v>3</v>
      </c>
      <c r="Q187" t="str">
        <f>LEFT(N187,SEARCH("/",N187)-1)</f>
        <v>technology</v>
      </c>
      <c r="R187" t="str">
        <f>RIGHT(N187, LEN(N187)-SEARCH("/",N187))</f>
        <v>web</v>
      </c>
      <c r="S187" s="11">
        <f>J187/86400 + 25569 + (-5/24)</f>
        <v>42525.448611111111</v>
      </c>
      <c r="T187" s="11">
        <f>I187/86400 + 25569 + (-5/24)</f>
        <v>42555.448611111111</v>
      </c>
    </row>
    <row r="188" spans="1:20" ht="57" x14ac:dyDescent="0.45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>
        <f>E188/D188*100</f>
        <v>23</v>
      </c>
      <c r="P188" s="10">
        <f>E188/L188</f>
        <v>16.428571428571427</v>
      </c>
      <c r="Q188" t="str">
        <f>LEFT(N188,SEARCH("/",N188)-1)</f>
        <v>technology</v>
      </c>
      <c r="R188" t="str">
        <f>RIGHT(N188, LEN(N188)-SEARCH("/",N188))</f>
        <v>web</v>
      </c>
      <c r="S188" s="11">
        <f>J188/86400 + 25569 + (-5/24)</f>
        <v>42070.469270833331</v>
      </c>
      <c r="T188" s="11">
        <f>I188/86400 + 25569 + (-5/24)</f>
        <v>42100.427604166667</v>
      </c>
    </row>
    <row r="189" spans="1:20" ht="42.75" x14ac:dyDescent="0.45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>
        <f>E189/D189*100</f>
        <v>70.199999999999989</v>
      </c>
      <c r="P189" s="10">
        <f>E189/L189</f>
        <v>39</v>
      </c>
      <c r="Q189" t="str">
        <f>LEFT(N189,SEARCH("/",N189)-1)</f>
        <v>publishing</v>
      </c>
      <c r="R189" t="str">
        <f>RIGHT(N189, LEN(N189)-SEARCH("/",N189))</f>
        <v>fiction</v>
      </c>
      <c r="S189" s="11">
        <f>J189/86400 + 25569 + (-5/24)</f>
        <v>41663.571967592587</v>
      </c>
      <c r="T189" s="11">
        <f>I189/86400 + 25569 + (-5/24)</f>
        <v>41693.571967592587</v>
      </c>
    </row>
    <row r="190" spans="1:20" ht="42.75" x14ac:dyDescent="0.45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>
        <f>E190/D190*100</f>
        <v>0.4</v>
      </c>
      <c r="P190" s="10">
        <f>E190/L190</f>
        <v>2</v>
      </c>
      <c r="Q190" t="str">
        <f>LEFT(N190,SEARCH("/",N190)-1)</f>
        <v>publishing</v>
      </c>
      <c r="R190" t="str">
        <f>RIGHT(N190, LEN(N190)-SEARCH("/",N190))</f>
        <v>fiction</v>
      </c>
      <c r="S190" s="11">
        <f>J190/86400 + 25569 + (-5/24)</f>
        <v>41729.493981481479</v>
      </c>
      <c r="T190" s="11">
        <f>I190/86400 + 25569 + (-5/24)</f>
        <v>41759.493981481479</v>
      </c>
    </row>
    <row r="191" spans="1:20" ht="42.75" x14ac:dyDescent="0.45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>
        <f>E191/D191*100</f>
        <v>180.62799999999999</v>
      </c>
      <c r="P191" s="10">
        <f>E191/L191</f>
        <v>31.142758620689655</v>
      </c>
      <c r="Q191" t="str">
        <f>LEFT(N191,SEARCH("/",N191)-1)</f>
        <v>music</v>
      </c>
      <c r="R191" t="str">
        <f>RIGHT(N191, LEN(N191)-SEARCH("/",N191))</f>
        <v>rock</v>
      </c>
      <c r="S191" s="11">
        <f>J191/86400 + 25569 + (-5/24)</f>
        <v>41303.38559027778</v>
      </c>
      <c r="T191" s="11">
        <f>I191/86400 + 25569 + (-5/24)</f>
        <v>41333.38559027778</v>
      </c>
    </row>
    <row r="192" spans="1:20" ht="42.75" x14ac:dyDescent="0.45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>
        <f>E192/D192*100</f>
        <v>104</v>
      </c>
      <c r="P192" s="10">
        <f>E192/L192</f>
        <v>32.5</v>
      </c>
      <c r="Q192" t="str">
        <f>LEFT(N192,SEARCH("/",N192)-1)</f>
        <v>music</v>
      </c>
      <c r="R192" t="str">
        <f>RIGHT(N192, LEN(N192)-SEARCH("/",N192))</f>
        <v>rock</v>
      </c>
      <c r="S192" s="11">
        <f>J192/86400 + 25569 + (-5/24)</f>
        <v>42504.593055555553</v>
      </c>
      <c r="T192" s="11">
        <f>I192/86400 + 25569 + (-5/24)</f>
        <v>42564.593055555553</v>
      </c>
    </row>
    <row r="193" spans="1:20" ht="42.75" x14ac:dyDescent="0.45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>
        <f>E193/D193*100</f>
        <v>41</v>
      </c>
      <c r="P193" s="10">
        <f>E193/L193</f>
        <v>29.285714285714285</v>
      </c>
      <c r="Q193" t="str">
        <f>LEFT(N193,SEARCH("/",N193)-1)</f>
        <v>music</v>
      </c>
      <c r="R193" t="str">
        <f>RIGHT(N193, LEN(N193)-SEARCH("/",N193))</f>
        <v>indie rock</v>
      </c>
      <c r="S193" s="11">
        <f>J193/86400 + 25569 + (-5/24)</f>
        <v>42603.662187499998</v>
      </c>
      <c r="T193" s="11">
        <f>I193/86400 + 25569 + (-5/24)</f>
        <v>42628.662187499998</v>
      </c>
    </row>
    <row r="194" spans="1:20" ht="42.75" x14ac:dyDescent="0.45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>
        <f>E194/D194*100</f>
        <v>0</v>
      </c>
      <c r="P194" s="10" t="e">
        <f>E194/L194</f>
        <v>#DIV/0!</v>
      </c>
      <c r="Q194" t="str">
        <f>LEFT(N194,SEARCH("/",N194)-1)</f>
        <v>music</v>
      </c>
      <c r="R194" t="str">
        <f>RIGHT(N194, LEN(N194)-SEARCH("/",N194))</f>
        <v>jazz</v>
      </c>
      <c r="S194" s="11">
        <f>J194/86400 + 25569 + (-5/24)</f>
        <v>40978.029733796291</v>
      </c>
      <c r="T194" s="11">
        <f>I194/86400 + 25569 + (-5/24)</f>
        <v>41007.988067129627</v>
      </c>
    </row>
    <row r="195" spans="1:20" ht="42.75" x14ac:dyDescent="0.45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>
        <f>E195/D195*100</f>
        <v>128.19999999999999</v>
      </c>
      <c r="P195" s="10">
        <f>E195/L195</f>
        <v>21.366666666666667</v>
      </c>
      <c r="Q195" t="str">
        <f>LEFT(N195,SEARCH("/",N195)-1)</f>
        <v>music</v>
      </c>
      <c r="R195" t="str">
        <f>RIGHT(N195, LEN(N195)-SEARCH("/",N195))</f>
        <v>electronic music</v>
      </c>
      <c r="S195" s="11">
        <f>J195/86400 + 25569 + (-5/24)</f>
        <v>42691.900995370372</v>
      </c>
      <c r="T195" s="11">
        <f>I195/86400 + 25569 + (-5/24)</f>
        <v>42717.124305555553</v>
      </c>
    </row>
    <row r="196" spans="1:20" ht="42.75" x14ac:dyDescent="0.45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>
        <f>E196/D196*100</f>
        <v>0</v>
      </c>
      <c r="P196" s="10" t="e">
        <f>E196/L196</f>
        <v>#DIV/0!</v>
      </c>
      <c r="Q196" t="str">
        <f>LEFT(N196,SEARCH("/",N196)-1)</f>
        <v>journalism</v>
      </c>
      <c r="R196" t="str">
        <f>RIGHT(N196, LEN(N196)-SEARCH("/",N196))</f>
        <v>audio</v>
      </c>
      <c r="S196" s="11">
        <f>J196/86400 + 25569 + (-5/24)</f>
        <v>41849.805844907409</v>
      </c>
      <c r="T196" s="11">
        <f>I196/86400 + 25569 + (-5/24)</f>
        <v>41877.805844907409</v>
      </c>
    </row>
    <row r="197" spans="1:20" ht="42.75" x14ac:dyDescent="0.45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>
        <f>E197/D197*100</f>
        <v>26</v>
      </c>
      <c r="P197" s="10">
        <f>E197/L197</f>
        <v>13</v>
      </c>
      <c r="Q197" t="str">
        <f>LEFT(N197,SEARCH("/",N197)-1)</f>
        <v>games</v>
      </c>
      <c r="R197" t="str">
        <f>RIGHT(N197, LEN(N197)-SEARCH("/",N197))</f>
        <v>video games</v>
      </c>
      <c r="S197" s="11">
        <f>J197/86400 + 25569 + (-5/24)</f>
        <v>41599.647349537037</v>
      </c>
      <c r="T197" s="11">
        <f>I197/86400 + 25569 + (-5/24)</f>
        <v>41629.647349537037</v>
      </c>
    </row>
    <row r="198" spans="1:20" x14ac:dyDescent="0.45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>
        <f>E198/D198*100</f>
        <v>0</v>
      </c>
      <c r="P198" s="10" t="e">
        <f>E198/L198</f>
        <v>#DIV/0!</v>
      </c>
      <c r="Q198" t="str">
        <f>LEFT(N198,SEARCH("/",N198)-1)</f>
        <v>games</v>
      </c>
      <c r="R198" t="str">
        <f>RIGHT(N198, LEN(N198)-SEARCH("/",N198))</f>
        <v>mobile games</v>
      </c>
      <c r="S198" s="11">
        <f>J198/86400 + 25569 + (-5/24)</f>
        <v>42164.491319444445</v>
      </c>
      <c r="T198" s="11">
        <f>I198/86400 + 25569 + (-5/24)</f>
        <v>42194.491319444445</v>
      </c>
    </row>
    <row r="199" spans="1:20" ht="28.5" x14ac:dyDescent="0.45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>
        <f>E199/D199*100</f>
        <v>135</v>
      </c>
      <c r="P199" s="10">
        <f>E199/L199</f>
        <v>51.92307692307692</v>
      </c>
      <c r="Q199" t="str">
        <f>LEFT(N199,SEARCH("/",N199)-1)</f>
        <v>photography</v>
      </c>
      <c r="R199" t="str">
        <f>RIGHT(N199, LEN(N199)-SEARCH("/",N199))</f>
        <v>photobooks</v>
      </c>
      <c r="S199" s="11">
        <f>J199/86400 + 25569 + (-5/24)</f>
        <v>41852.457465277774</v>
      </c>
      <c r="T199" s="11">
        <f>I199/86400 + 25569 + (-5/24)</f>
        <v>41882.457465277774</v>
      </c>
    </row>
    <row r="200" spans="1:20" ht="42.75" x14ac:dyDescent="0.45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>
        <f>E200/D200*100</f>
        <v>122</v>
      </c>
      <c r="P200" s="10">
        <f>E200/L200</f>
        <v>27.727272727272727</v>
      </c>
      <c r="Q200" t="str">
        <f>LEFT(N200,SEARCH("/",N200)-1)</f>
        <v>theater</v>
      </c>
      <c r="R200" t="str">
        <f>RIGHT(N200, LEN(N200)-SEARCH("/",N200))</f>
        <v>plays</v>
      </c>
      <c r="S200" s="11">
        <f>J200/86400 + 25569 + (-5/24)</f>
        <v>42278.245335648149</v>
      </c>
      <c r="T200" s="11">
        <f>I200/86400 + 25569 + (-5/24)</f>
        <v>42296.249999999993</v>
      </c>
    </row>
    <row r="201" spans="1:20" x14ac:dyDescent="0.45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>
        <f>E201/D201*100</f>
        <v>124</v>
      </c>
      <c r="P201" s="10">
        <f>E201/L201</f>
        <v>38.75</v>
      </c>
      <c r="Q201" t="str">
        <f>LEFT(N201,SEARCH("/",N201)-1)</f>
        <v>music</v>
      </c>
      <c r="R201" t="str">
        <f>RIGHT(N201, LEN(N201)-SEARCH("/",N201))</f>
        <v>rock</v>
      </c>
      <c r="S201" s="11">
        <f>J201/86400 + 25569 + (-5/24)</f>
        <v>41072.53162037037</v>
      </c>
      <c r="T201" s="11">
        <f>I201/86400 + 25569 + (-5/24)</f>
        <v>41102.53162037037</v>
      </c>
    </row>
    <row r="202" spans="1:20" ht="28.5" x14ac:dyDescent="0.45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>
        <f>E202/D202*100</f>
        <v>145.4</v>
      </c>
      <c r="P202" s="10">
        <f>E202/L202</f>
        <v>21.382352941176471</v>
      </c>
      <c r="Q202" t="str">
        <f>LEFT(N202,SEARCH("/",N202)-1)</f>
        <v>music</v>
      </c>
      <c r="R202" t="str">
        <f>RIGHT(N202, LEN(N202)-SEARCH("/",N202))</f>
        <v>rock</v>
      </c>
      <c r="S202" s="11">
        <f>J202/86400 + 25569 + (-5/24)</f>
        <v>42565.272650462961</v>
      </c>
      <c r="T202" s="11">
        <f>I202/86400 + 25569 + (-5/24)</f>
        <v>42595.272650462961</v>
      </c>
    </row>
    <row r="203" spans="1:20" ht="42.75" x14ac:dyDescent="0.45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>
        <f>E203/D203*100</f>
        <v>110.2</v>
      </c>
      <c r="P203" s="10">
        <f>E203/L203</f>
        <v>42.384615384615387</v>
      </c>
      <c r="Q203" t="str">
        <f>LEFT(N203,SEARCH("/",N203)-1)</f>
        <v>music</v>
      </c>
      <c r="R203" t="str">
        <f>RIGHT(N203, LEN(N203)-SEARCH("/",N203))</f>
        <v>rock</v>
      </c>
      <c r="S203" s="11">
        <f>J203/86400 + 25569 + (-5/24)</f>
        <v>42193.442337962959</v>
      </c>
      <c r="T203" s="11">
        <f>I203/86400 + 25569 + (-5/24)</f>
        <v>42237.999305555553</v>
      </c>
    </row>
    <row r="204" spans="1:20" ht="42.75" x14ac:dyDescent="0.45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>
        <f>E204/D204*100</f>
        <v>0.2</v>
      </c>
      <c r="P204" s="10">
        <f>E204/L204</f>
        <v>1</v>
      </c>
      <c r="Q204" t="str">
        <f>LEFT(N204,SEARCH("/",N204)-1)</f>
        <v>publishing</v>
      </c>
      <c r="R204" t="str">
        <f>RIGHT(N204, LEN(N204)-SEARCH("/",N204))</f>
        <v>translations</v>
      </c>
      <c r="S204" s="11">
        <f>J204/86400 + 25569 + (-5/24)</f>
        <v>42708.044756944444</v>
      </c>
      <c r="T204" s="11">
        <f>I204/86400 + 25569 + (-5/24)</f>
        <v>42738.044756944444</v>
      </c>
    </row>
    <row r="205" spans="1:20" ht="42.75" x14ac:dyDescent="0.45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>
        <f>E205/D205*100</f>
        <v>4</v>
      </c>
      <c r="P205" s="10">
        <f>E205/L205</f>
        <v>20</v>
      </c>
      <c r="Q205" t="str">
        <f>LEFT(N205,SEARCH("/",N205)-1)</f>
        <v>photography</v>
      </c>
      <c r="R205" t="str">
        <f>RIGHT(N205, LEN(N205)-SEARCH("/",N205))</f>
        <v>nature</v>
      </c>
      <c r="S205" s="11">
        <f>J205/86400 + 25569 + (-5/24)</f>
        <v>42170.788194444445</v>
      </c>
      <c r="T205" s="11">
        <f>I205/86400 + 25569 + (-5/24)</f>
        <v>42185.788194444445</v>
      </c>
    </row>
    <row r="206" spans="1:20" ht="42.75" x14ac:dyDescent="0.45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>
        <f>E206/D206*100</f>
        <v>34</v>
      </c>
      <c r="P206" s="10">
        <f>E206/L206</f>
        <v>28.333333333333332</v>
      </c>
      <c r="Q206" t="str">
        <f>LEFT(N206,SEARCH("/",N206)-1)</f>
        <v>photography</v>
      </c>
      <c r="R206" t="str">
        <f>RIGHT(N206, LEN(N206)-SEARCH("/",N206))</f>
        <v>nature</v>
      </c>
      <c r="S206" s="11">
        <f>J206/86400 + 25569 + (-5/24)</f>
        <v>42280.927766203698</v>
      </c>
      <c r="T206" s="11">
        <f>I206/86400 + 25569 + (-5/24)</f>
        <v>42310.96943287037</v>
      </c>
    </row>
    <row r="207" spans="1:20" ht="42.75" x14ac:dyDescent="0.45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>
        <f>E207/D207*100</f>
        <v>0</v>
      </c>
      <c r="P207" s="10" t="e">
        <f>E207/L207</f>
        <v>#DIV/0!</v>
      </c>
      <c r="Q207" t="str">
        <f>LEFT(N207,SEARCH("/",N207)-1)</f>
        <v>photography</v>
      </c>
      <c r="R207" t="str">
        <f>RIGHT(N207, LEN(N207)-SEARCH("/",N207))</f>
        <v>places</v>
      </c>
      <c r="S207" s="11">
        <f>J207/86400 + 25569 + (-5/24)</f>
        <v>42438.330740740734</v>
      </c>
      <c r="T207" s="11">
        <f>I207/86400 + 25569 + (-5/24)</f>
        <v>42468.289074074077</v>
      </c>
    </row>
    <row r="208" spans="1:20" ht="28.5" x14ac:dyDescent="0.45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>
        <f>E208/D208*100</f>
        <v>110.00000000000001</v>
      </c>
      <c r="P208" s="10">
        <f>E208/L208</f>
        <v>50</v>
      </c>
      <c r="Q208" t="str">
        <f>LEFT(N208,SEARCH("/",N208)-1)</f>
        <v>music</v>
      </c>
      <c r="R208" t="str">
        <f>RIGHT(N208, LEN(N208)-SEARCH("/",N208))</f>
        <v>rock</v>
      </c>
      <c r="S208" s="11">
        <f>J208/86400 + 25569 + (-5/24)</f>
        <v>41246.666481481479</v>
      </c>
      <c r="T208" s="11">
        <f>I208/86400 + 25569 + (-5/24)</f>
        <v>41276.666481481479</v>
      </c>
    </row>
    <row r="209" spans="1:20" ht="42.75" x14ac:dyDescent="0.45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>
        <f>E209/D209*100</f>
        <v>103.8</v>
      </c>
      <c r="P209" s="10">
        <f>E209/L209</f>
        <v>34.6</v>
      </c>
      <c r="Q209" t="str">
        <f>LEFT(N209,SEARCH("/",N209)-1)</f>
        <v>music</v>
      </c>
      <c r="R209" t="str">
        <f>RIGHT(N209, LEN(N209)-SEARCH("/",N209))</f>
        <v>rock</v>
      </c>
      <c r="S209" s="11">
        <f>J209/86400 + 25569 + (-5/24)</f>
        <v>40122.543287037035</v>
      </c>
      <c r="T209" s="11">
        <f>I209/86400 + 25569 + (-5/24)</f>
        <v>40178.777083333327</v>
      </c>
    </row>
    <row r="210" spans="1:20" ht="42.75" x14ac:dyDescent="0.45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>
        <f>E210/D210*100</f>
        <v>112.79999999999998</v>
      </c>
      <c r="P210" s="10">
        <f>E210/L210</f>
        <v>12.533333333333333</v>
      </c>
      <c r="Q210" t="str">
        <f>LEFT(N210,SEARCH("/",N210)-1)</f>
        <v>music</v>
      </c>
      <c r="R210" t="str">
        <f>RIGHT(N210, LEN(N210)-SEARCH("/",N210))</f>
        <v>pop</v>
      </c>
      <c r="S210" s="11">
        <f>J210/86400 + 25569 + (-5/24)</f>
        <v>41596.705104166664</v>
      </c>
      <c r="T210" s="11">
        <f>I210/86400 + 25569 + (-5/24)</f>
        <v>41625.291666666664</v>
      </c>
    </row>
    <row r="211" spans="1:20" ht="57" x14ac:dyDescent="0.45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>
        <f>E211/D211*100</f>
        <v>104</v>
      </c>
      <c r="P211" s="10">
        <f>E211/L211</f>
        <v>47.272727272727273</v>
      </c>
      <c r="Q211" t="str">
        <f>LEFT(N211,SEARCH("/",N211)-1)</f>
        <v>music</v>
      </c>
      <c r="R211" t="str">
        <f>RIGHT(N211, LEN(N211)-SEARCH("/",N211))</f>
        <v>rock</v>
      </c>
      <c r="S211" s="11">
        <f>J211/86400 + 25569 + (-5/24)</f>
        <v>42430.49387731481</v>
      </c>
      <c r="T211" s="11">
        <f>I211/86400 + 25569 + (-5/24)</f>
        <v>42460.452210648145</v>
      </c>
    </row>
    <row r="212" spans="1:20" ht="42.75" x14ac:dyDescent="0.45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>
        <f>E212/D212*100</f>
        <v>136.60000000000002</v>
      </c>
      <c r="P212" s="10">
        <f>E212/L212</f>
        <v>26.26923076923077</v>
      </c>
      <c r="Q212" t="str">
        <f>LEFT(N212,SEARCH("/",N212)-1)</f>
        <v>music</v>
      </c>
      <c r="R212" t="str">
        <f>RIGHT(N212, LEN(N212)-SEARCH("/",N212))</f>
        <v>indie rock</v>
      </c>
      <c r="S212" s="11">
        <f>J212/86400 + 25569 + (-5/24)</f>
        <v>40671.429178240738</v>
      </c>
      <c r="T212" s="11">
        <f>I212/86400 + 25569 + (-5/24)</f>
        <v>40701.429178240738</v>
      </c>
    </row>
    <row r="213" spans="1:20" ht="42.75" x14ac:dyDescent="0.45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>
        <f>E213/D213*100</f>
        <v>1.6</v>
      </c>
      <c r="P213" s="10">
        <f>E213/L213</f>
        <v>2</v>
      </c>
      <c r="Q213" t="str">
        <f>LEFT(N213,SEARCH("/",N213)-1)</f>
        <v>technology</v>
      </c>
      <c r="R213" t="str">
        <f>RIGHT(N213, LEN(N213)-SEARCH("/",N213))</f>
        <v>gadgets</v>
      </c>
      <c r="S213" s="11">
        <f>J213/86400 + 25569 + (-5/24)</f>
        <v>41863.840532407405</v>
      </c>
      <c r="T213" s="11">
        <f>I213/86400 + 25569 + (-5/24)</f>
        <v>41883.840532407405</v>
      </c>
    </row>
    <row r="214" spans="1:20" ht="42.75" x14ac:dyDescent="0.45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>
        <f>E214/D214*100</f>
        <v>47.4</v>
      </c>
      <c r="P214" s="10">
        <f>E214/L214</f>
        <v>29.625</v>
      </c>
      <c r="Q214" t="str">
        <f>LEFT(N214,SEARCH("/",N214)-1)</f>
        <v>technology</v>
      </c>
      <c r="R214" t="str">
        <f>RIGHT(N214, LEN(N214)-SEARCH("/",N214))</f>
        <v>gadgets</v>
      </c>
      <c r="S214" s="11">
        <f>J214/86400 + 25569 + (-5/24)</f>
        <v>42113.667233796295</v>
      </c>
      <c r="T214" s="11">
        <f>I214/86400 + 25569 + (-5/24)</f>
        <v>42143.667233796295</v>
      </c>
    </row>
    <row r="215" spans="1:20" ht="57" x14ac:dyDescent="0.45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>
        <f>E215/D215*100</f>
        <v>312</v>
      </c>
      <c r="P215" s="10">
        <f>E215/L215</f>
        <v>91.764705882352942</v>
      </c>
      <c r="Q215" t="str">
        <f>LEFT(N215,SEARCH("/",N215)-1)</f>
        <v>technology</v>
      </c>
      <c r="R215" t="str">
        <f>RIGHT(N215, LEN(N215)-SEARCH("/",N215))</f>
        <v>hardware</v>
      </c>
      <c r="S215" s="11">
        <f>J215/86400 + 25569 + (-5/24)</f>
        <v>40346.917268518519</v>
      </c>
      <c r="T215" s="11">
        <f>I215/86400 + 25569 + (-5/24)</f>
        <v>40361.75</v>
      </c>
    </row>
    <row r="216" spans="1:20" ht="57" x14ac:dyDescent="0.45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>
        <f>E216/D216*100</f>
        <v>10</v>
      </c>
      <c r="P216" s="10">
        <f>E216/L216</f>
        <v>10</v>
      </c>
      <c r="Q216" t="str">
        <f>LEFT(N216,SEARCH("/",N216)-1)</f>
        <v>games</v>
      </c>
      <c r="R216" t="str">
        <f>RIGHT(N216, LEN(N216)-SEARCH("/",N216))</f>
        <v>video games</v>
      </c>
      <c r="S216" s="11">
        <f>J216/86400 + 25569 + (-5/24)</f>
        <v>40198.216516203705</v>
      </c>
      <c r="T216" s="11">
        <f>I216/86400 + 25569 + (-5/24)</f>
        <v>40252.082638888889</v>
      </c>
    </row>
    <row r="217" spans="1:20" ht="42.75" x14ac:dyDescent="0.45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>
        <f>E217/D217*100</f>
        <v>5</v>
      </c>
      <c r="P217" s="10">
        <f>E217/L217</f>
        <v>8.3333333333333339</v>
      </c>
      <c r="Q217" t="str">
        <f>LEFT(N217,SEARCH("/",N217)-1)</f>
        <v>games</v>
      </c>
      <c r="R217" t="str">
        <f>RIGHT(N217, LEN(N217)-SEARCH("/",N217))</f>
        <v>video games</v>
      </c>
      <c r="S217" s="11">
        <f>J217/86400 + 25569 + (-5/24)</f>
        <v>42166.998738425922</v>
      </c>
      <c r="T217" s="11">
        <f>I217/86400 + 25569 + (-5/24)</f>
        <v>42196.998738425922</v>
      </c>
    </row>
    <row r="218" spans="1:20" ht="28.5" x14ac:dyDescent="0.45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>
        <f>E218/D218*100</f>
        <v>150.80000000000001</v>
      </c>
      <c r="P218" s="10">
        <f>E218/L218</f>
        <v>50.266666666666666</v>
      </c>
      <c r="Q218" t="str">
        <f>LEFT(N218,SEARCH("/",N218)-1)</f>
        <v>music</v>
      </c>
      <c r="R218" t="str">
        <f>RIGHT(N218, LEN(N218)-SEARCH("/",N218))</f>
        <v>electronic music</v>
      </c>
      <c r="S218" s="11">
        <f>J218/86400 + 25569 + (-5/24)</f>
        <v>41732.27134259259</v>
      </c>
      <c r="T218" s="11">
        <f>I218/86400 + 25569 + (-5/24)</f>
        <v>41743.75</v>
      </c>
    </row>
    <row r="219" spans="1:20" ht="42.75" x14ac:dyDescent="0.45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>
        <f>E219/D219*100</f>
        <v>162.6</v>
      </c>
      <c r="P219" s="10">
        <f>E219/L219</f>
        <v>27.1</v>
      </c>
      <c r="Q219" t="str">
        <f>LEFT(N219,SEARCH("/",N219)-1)</f>
        <v>games</v>
      </c>
      <c r="R219" t="str">
        <f>RIGHT(N219, LEN(N219)-SEARCH("/",N219))</f>
        <v>tabletop games</v>
      </c>
      <c r="S219" s="11">
        <f>J219/86400 + 25569 + (-5/24)</f>
        <v>40906.579247685186</v>
      </c>
      <c r="T219" s="11">
        <f>I219/86400 + 25569 + (-5/24)</f>
        <v>40936.579247685186</v>
      </c>
    </row>
    <row r="220" spans="1:20" ht="28.5" x14ac:dyDescent="0.45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>
        <f>E220/D220*100</f>
        <v>459.8</v>
      </c>
      <c r="P220" s="10">
        <f>E220/L220</f>
        <v>11.67005076142132</v>
      </c>
      <c r="Q220" t="str">
        <f>LEFT(N220,SEARCH("/",N220)-1)</f>
        <v>games</v>
      </c>
      <c r="R220" t="str">
        <f>RIGHT(N220, LEN(N220)-SEARCH("/",N220))</f>
        <v>tabletop games</v>
      </c>
      <c r="S220" s="11">
        <f>J220/86400 + 25569 + (-5/24)</f>
        <v>42752.439444444441</v>
      </c>
      <c r="T220" s="11">
        <f>I220/86400 + 25569 + (-5/24)</f>
        <v>42759.439444444441</v>
      </c>
    </row>
    <row r="221" spans="1:20" ht="28.5" x14ac:dyDescent="0.45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>
        <f>E221/D221*100</f>
        <v>0.2</v>
      </c>
      <c r="P221" s="10">
        <f>E221/L221</f>
        <v>1</v>
      </c>
      <c r="Q221" t="str">
        <f>LEFT(N221,SEARCH("/",N221)-1)</f>
        <v>food</v>
      </c>
      <c r="R221" t="str">
        <f>RIGHT(N221, LEN(N221)-SEARCH("/",N221))</f>
        <v>food trucks</v>
      </c>
      <c r="S221" s="11">
        <f>J221/86400 + 25569 + (-5/24)</f>
        <v>42044.516620370363</v>
      </c>
      <c r="T221" s="11">
        <f>I221/86400 + 25569 + (-5/24)</f>
        <v>42074.474953703706</v>
      </c>
    </row>
    <row r="222" spans="1:20" ht="42.75" x14ac:dyDescent="0.45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>
        <f>E222/D222*100</f>
        <v>128</v>
      </c>
      <c r="P222" s="10">
        <f>E222/L222</f>
        <v>37.647058823529413</v>
      </c>
      <c r="Q222" t="str">
        <f>LEFT(N222,SEARCH("/",N222)-1)</f>
        <v>music</v>
      </c>
      <c r="R222" t="str">
        <f>RIGHT(N222, LEN(N222)-SEARCH("/",N222))</f>
        <v>indie rock</v>
      </c>
      <c r="S222" s="11">
        <f>J222/86400 + 25569 + (-5/24)</f>
        <v>40893.784629629627</v>
      </c>
      <c r="T222" s="11">
        <f>I222/86400 + 25569 + (-5/24)</f>
        <v>40933.784629629627</v>
      </c>
    </row>
    <row r="223" spans="1:20" ht="42.75" x14ac:dyDescent="0.45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>
        <f>E223/D223*100</f>
        <v>121.39999999999999</v>
      </c>
      <c r="P223" s="10">
        <f>E223/L223</f>
        <v>37.9375</v>
      </c>
      <c r="Q223" t="str">
        <f>LEFT(N223,SEARCH("/",N223)-1)</f>
        <v>music</v>
      </c>
      <c r="R223" t="str">
        <f>RIGHT(N223, LEN(N223)-SEARCH("/",N223))</f>
        <v>indie rock</v>
      </c>
      <c r="S223" s="11">
        <f>J223/86400 + 25569 + (-5/24)</f>
        <v>41023.01939814815</v>
      </c>
      <c r="T223" s="11">
        <f>I223/86400 + 25569 + (-5/24)</f>
        <v>41083.01939814815</v>
      </c>
    </row>
    <row r="224" spans="1:20" ht="42.75" x14ac:dyDescent="0.45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>
        <f>E224/D224*100</f>
        <v>103.2</v>
      </c>
      <c r="P224" s="10">
        <f>E224/L224</f>
        <v>51.6</v>
      </c>
      <c r="Q224" t="str">
        <f>LEFT(N224,SEARCH("/",N224)-1)</f>
        <v>music</v>
      </c>
      <c r="R224" t="str">
        <f>RIGHT(N224, LEN(N224)-SEARCH("/",N224))</f>
        <v>indie rock</v>
      </c>
      <c r="S224" s="11">
        <f>J224/86400 + 25569 + (-5/24)</f>
        <v>40542.630949074075</v>
      </c>
      <c r="T224" s="11">
        <f>I224/86400 + 25569 + (-5/24)</f>
        <v>40558.868750000001</v>
      </c>
    </row>
    <row r="225" spans="1:20" ht="42.75" x14ac:dyDescent="0.45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>
        <f>E225/D225*100</f>
        <v>661.4</v>
      </c>
      <c r="P225" s="10">
        <f>E225/L225</f>
        <v>21.900662251655628</v>
      </c>
      <c r="Q225" t="str">
        <f>LEFT(N225,SEARCH("/",N225)-1)</f>
        <v>technology</v>
      </c>
      <c r="R225" t="str">
        <f>RIGHT(N225, LEN(N225)-SEARCH("/",N225))</f>
        <v>space exploration</v>
      </c>
      <c r="S225" s="11">
        <f>J225/86400 + 25569 + (-5/24)</f>
        <v>41150.693854166668</v>
      </c>
      <c r="T225" s="11">
        <f>I225/86400 + 25569 + (-5/24)</f>
        <v>41164.957638888889</v>
      </c>
    </row>
    <row r="226" spans="1:20" ht="42.75" x14ac:dyDescent="0.45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>
        <f>E226/D226*100</f>
        <v>877.6</v>
      </c>
      <c r="P226" s="10">
        <f>E226/L226</f>
        <v>27.59748427672956</v>
      </c>
      <c r="Q226" t="str">
        <f>LEFT(N226,SEARCH("/",N226)-1)</f>
        <v>technology</v>
      </c>
      <c r="R226" t="str">
        <f>RIGHT(N226, LEN(N226)-SEARCH("/",N226))</f>
        <v>space exploration</v>
      </c>
      <c r="S226" s="11">
        <f>J226/86400 + 25569 + (-5/24)</f>
        <v>41902.666099537033</v>
      </c>
      <c r="T226" s="11">
        <f>I226/86400 + 25569 + (-5/24)</f>
        <v>41932.666099537033</v>
      </c>
    </row>
    <row r="227" spans="1:20" ht="28.5" x14ac:dyDescent="0.45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>
        <f>E227/D227*100</f>
        <v>166.2</v>
      </c>
      <c r="P227" s="10">
        <f>E227/L227</f>
        <v>31.96153846153846</v>
      </c>
      <c r="Q227" t="str">
        <f>LEFT(N227,SEARCH("/",N227)-1)</f>
        <v>technology</v>
      </c>
      <c r="R227" t="str">
        <f>RIGHT(N227, LEN(N227)-SEARCH("/",N227))</f>
        <v>space exploration</v>
      </c>
      <c r="S227" s="11">
        <f>J227/86400 + 25569 + (-5/24)</f>
        <v>42639.341145833336</v>
      </c>
      <c r="T227" s="11">
        <f>I227/86400 + 25569 + (-5/24)</f>
        <v>42655.341145833336</v>
      </c>
    </row>
    <row r="228" spans="1:20" ht="42.75" x14ac:dyDescent="0.45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>
        <f>E228/D228*100</f>
        <v>28.000000000000004</v>
      </c>
      <c r="P228" s="10">
        <f>E228/L228</f>
        <v>35</v>
      </c>
      <c r="Q228" t="str">
        <f>LEFT(N228,SEARCH("/",N228)-1)</f>
        <v>publishing</v>
      </c>
      <c r="R228" t="str">
        <f>RIGHT(N228, LEN(N228)-SEARCH("/",N228))</f>
        <v>children's books</v>
      </c>
      <c r="S228" s="11">
        <f>J228/86400 + 25569 + (-5/24)</f>
        <v>41044.439780092587</v>
      </c>
      <c r="T228" s="11">
        <f>I228/86400 + 25569 + (-5/24)</f>
        <v>41075.923611111109</v>
      </c>
    </row>
    <row r="229" spans="1:20" ht="42.75" x14ac:dyDescent="0.45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>
        <f>E229/D229*100</f>
        <v>52</v>
      </c>
      <c r="P229" s="10">
        <f>E229/L229</f>
        <v>17.333333333333332</v>
      </c>
      <c r="Q229" t="str">
        <f>LEFT(N229,SEARCH("/",N229)-1)</f>
        <v>publishing</v>
      </c>
      <c r="R229" t="str">
        <f>RIGHT(N229, LEN(N229)-SEARCH("/",N229))</f>
        <v>children's books</v>
      </c>
      <c r="S229" s="11">
        <f>J229/86400 + 25569 + (-5/24)</f>
        <v>42072.582488425927</v>
      </c>
      <c r="T229" s="11">
        <f>I229/86400 + 25569 + (-5/24)</f>
        <v>42102.582488425927</v>
      </c>
    </row>
    <row r="230" spans="1:20" ht="42.75" x14ac:dyDescent="0.45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>
        <f>E230/D230*100</f>
        <v>133.20000000000002</v>
      </c>
      <c r="P230" s="10">
        <f>E230/L230</f>
        <v>51.230769230769234</v>
      </c>
      <c r="Q230" t="str">
        <f>LEFT(N230,SEARCH("/",N230)-1)</f>
        <v>theater</v>
      </c>
      <c r="R230" t="str">
        <f>RIGHT(N230, LEN(N230)-SEARCH("/",N230))</f>
        <v>plays</v>
      </c>
      <c r="S230" s="11">
        <f>J230/86400 + 25569 + (-5/24)</f>
        <v>41900.034826388888</v>
      </c>
      <c r="T230" s="11">
        <f>I230/86400 + 25569 + (-5/24)</f>
        <v>41922.25</v>
      </c>
    </row>
    <row r="231" spans="1:20" ht="42.75" x14ac:dyDescent="0.45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>
        <f>E231/D231*100</f>
        <v>1</v>
      </c>
      <c r="P231" s="10">
        <f>E231/L231</f>
        <v>5</v>
      </c>
      <c r="Q231" t="str">
        <f>LEFT(N231,SEARCH("/",N231)-1)</f>
        <v>theater</v>
      </c>
      <c r="R231" t="str">
        <f>RIGHT(N231, LEN(N231)-SEARCH("/",N231))</f>
        <v>plays</v>
      </c>
      <c r="S231" s="11">
        <f>J231/86400 + 25569 + (-5/24)</f>
        <v>42453.219907407409</v>
      </c>
      <c r="T231" s="11">
        <f>I231/86400 + 25569 + (-5/24)</f>
        <v>42483.219907407409</v>
      </c>
    </row>
    <row r="232" spans="1:20" ht="42.75" x14ac:dyDescent="0.45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>
        <f>E232/D232*100</f>
        <v>4.5999999999999996</v>
      </c>
      <c r="P232" s="10">
        <f>E232/L232</f>
        <v>5.75</v>
      </c>
      <c r="Q232" t="str">
        <f>LEFT(N232,SEARCH("/",N232)-1)</f>
        <v>theater</v>
      </c>
      <c r="R232" t="str">
        <f>RIGHT(N232, LEN(N232)-SEARCH("/",N232))</f>
        <v>plays</v>
      </c>
      <c r="S232" s="11">
        <f>J232/86400 + 25569 + (-5/24)</f>
        <v>41811.347129629627</v>
      </c>
      <c r="T232" s="11">
        <f>I232/86400 + 25569 + (-5/24)</f>
        <v>41812.666666666664</v>
      </c>
    </row>
    <row r="233" spans="1:20" ht="42.75" x14ac:dyDescent="0.45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>
        <f>E233/D233*100</f>
        <v>100</v>
      </c>
      <c r="P233" s="10">
        <f>E233/L233</f>
        <v>83.333333333333329</v>
      </c>
      <c r="Q233" t="str">
        <f>LEFT(N233,SEARCH("/",N233)-1)</f>
        <v>theater</v>
      </c>
      <c r="R233" t="str">
        <f>RIGHT(N233, LEN(N233)-SEARCH("/",N233))</f>
        <v>musical</v>
      </c>
      <c r="S233" s="11">
        <f>J233/86400 + 25569 + (-5/24)</f>
        <v>42097.665821759256</v>
      </c>
      <c r="T233" s="11">
        <f>I233/86400 + 25569 + (-5/24)</f>
        <v>42142.665821759256</v>
      </c>
    </row>
    <row r="234" spans="1:20" ht="42.75" x14ac:dyDescent="0.45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>
        <f>E234/D234*100</f>
        <v>100</v>
      </c>
      <c r="P234" s="10">
        <f>E234/L234</f>
        <v>62.5</v>
      </c>
      <c r="Q234" t="str">
        <f>LEFT(N234,SEARCH("/",N234)-1)</f>
        <v>theater</v>
      </c>
      <c r="R234" t="str">
        <f>RIGHT(N234, LEN(N234)-SEARCH("/",N234))</f>
        <v>spaces</v>
      </c>
      <c r="S234" s="11">
        <f>J234/86400 + 25569 + (-5/24)</f>
        <v>42752.61886574074</v>
      </c>
      <c r="T234" s="11">
        <f>I234/86400 + 25569 + (-5/24)</f>
        <v>42766.541666666664</v>
      </c>
    </row>
    <row r="235" spans="1:20" ht="57" x14ac:dyDescent="0.45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>
        <f>E235/D235*100</f>
        <v>213.20000000000002</v>
      </c>
      <c r="P235" s="10">
        <f>E235/L235</f>
        <v>33.3125</v>
      </c>
      <c r="Q235" t="str">
        <f>LEFT(N235,SEARCH("/",N235)-1)</f>
        <v>theater</v>
      </c>
      <c r="R235" t="str">
        <f>RIGHT(N235, LEN(N235)-SEARCH("/",N235))</f>
        <v>spaces</v>
      </c>
      <c r="S235" s="11">
        <f>J235/86400 + 25569 + (-5/24)</f>
        <v>40378.684872685182</v>
      </c>
      <c r="T235" s="11">
        <f>I235/86400 + 25569 + (-5/24)</f>
        <v>40452.999305555553</v>
      </c>
    </row>
    <row r="236" spans="1:20" ht="42.75" x14ac:dyDescent="0.45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>
        <f>E236/D236*100</f>
        <v>149</v>
      </c>
      <c r="P236" s="10">
        <f>E236/L236</f>
        <v>37.25</v>
      </c>
      <c r="Q236" t="str">
        <f>LEFT(N236,SEARCH("/",N236)-1)</f>
        <v>theater</v>
      </c>
      <c r="R236" t="str">
        <f>RIGHT(N236, LEN(N236)-SEARCH("/",N236))</f>
        <v>spaces</v>
      </c>
      <c r="S236" s="11">
        <f>J236/86400 + 25569 + (-5/24)</f>
        <v>42443.780717592592</v>
      </c>
      <c r="T236" s="11">
        <f>I236/86400 + 25569 + (-5/24)</f>
        <v>42487.344444444439</v>
      </c>
    </row>
    <row r="237" spans="1:20" ht="42.75" x14ac:dyDescent="0.45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>
        <f>E237/D237*100</f>
        <v>108</v>
      </c>
      <c r="P237" s="10">
        <f>E237/L237</f>
        <v>33.75</v>
      </c>
      <c r="Q237" t="str">
        <f>LEFT(N237,SEARCH("/",N237)-1)</f>
        <v>theater</v>
      </c>
      <c r="R237" t="str">
        <f>RIGHT(N237, LEN(N237)-SEARCH("/",N237))</f>
        <v>plays</v>
      </c>
      <c r="S237" s="11">
        <f>J237/86400 + 25569 + (-5/24)</f>
        <v>42788.356874999998</v>
      </c>
      <c r="T237" s="11">
        <f>I237/86400 + 25569 + (-5/24)</f>
        <v>42818.315208333333</v>
      </c>
    </row>
    <row r="238" spans="1:20" ht="42.75" x14ac:dyDescent="0.45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>
        <f>E238/D238*100</f>
        <v>127.8</v>
      </c>
      <c r="P238" s="10">
        <f>E238/L238</f>
        <v>29.045454545454547</v>
      </c>
      <c r="Q238" t="str">
        <f>LEFT(N238,SEARCH("/",N238)-1)</f>
        <v>theater</v>
      </c>
      <c r="R238" t="str">
        <f>RIGHT(N238, LEN(N238)-SEARCH("/",N238))</f>
        <v>plays</v>
      </c>
      <c r="S238" s="11">
        <f>J238/86400 + 25569 + (-5/24)</f>
        <v>42789.25409722222</v>
      </c>
      <c r="T238" s="11">
        <f>I238/86400 + 25569 + (-5/24)</f>
        <v>42825.749305555553</v>
      </c>
    </row>
    <row r="239" spans="1:20" ht="57" x14ac:dyDescent="0.45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>
        <f>E239/D239*100</f>
        <v>51.6</v>
      </c>
      <c r="P239" s="10">
        <f>E239/L239</f>
        <v>32.25</v>
      </c>
      <c r="Q239" t="str">
        <f>LEFT(N239,SEARCH("/",N239)-1)</f>
        <v>theater</v>
      </c>
      <c r="R239" t="str">
        <f>RIGHT(N239, LEN(N239)-SEARCH("/",N239))</f>
        <v>plays</v>
      </c>
      <c r="S239" s="11">
        <f>J239/86400 + 25569 + (-5/24)</f>
        <v>42800.544999999998</v>
      </c>
      <c r="T239" s="11">
        <f>I239/86400 + 25569 + (-5/24)</f>
        <v>42841.624999999993</v>
      </c>
    </row>
    <row r="240" spans="1:20" ht="42.75" x14ac:dyDescent="0.45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>
        <f>E240/D240*100</f>
        <v>109.00000000000001</v>
      </c>
      <c r="P240" s="10">
        <f>E240/L240</f>
        <v>36.333333333333336</v>
      </c>
      <c r="Q240" t="str">
        <f>LEFT(N240,SEARCH("/",N240)-1)</f>
        <v>theater</v>
      </c>
      <c r="R240" t="str">
        <f>RIGHT(N240, LEN(N240)-SEARCH("/",N240))</f>
        <v>plays</v>
      </c>
      <c r="S240" s="11">
        <f>J240/86400 + 25569 + (-5/24)</f>
        <v>41779.101701388885</v>
      </c>
      <c r="T240" s="11">
        <f>I240/86400 + 25569 + (-5/24)</f>
        <v>41805.458333333328</v>
      </c>
    </row>
    <row r="241" spans="1:20" ht="42.75" x14ac:dyDescent="0.45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>
        <f>E241/D241*100</f>
        <v>0</v>
      </c>
      <c r="P241" s="10" t="e">
        <f>E241/L241</f>
        <v>#DIV/0!</v>
      </c>
      <c r="Q241" t="str">
        <f>LEFT(N241,SEARCH("/",N241)-1)</f>
        <v>theater</v>
      </c>
      <c r="R241" t="str">
        <f>RIGHT(N241, LEN(N241)-SEARCH("/",N241))</f>
        <v>musical</v>
      </c>
      <c r="S241" s="11">
        <f>J241/86400 + 25569 + (-5/24)</f>
        <v>42172.477766203701</v>
      </c>
      <c r="T241" s="11">
        <f>I241/86400 + 25569 + (-5/24)</f>
        <v>42202.468055555553</v>
      </c>
    </row>
    <row r="242" spans="1:20" ht="42.75" x14ac:dyDescent="0.45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>
        <f>E242/D242*100</f>
        <v>133.04200000000003</v>
      </c>
      <c r="P242" s="10">
        <f>E242/L242</f>
        <v>26.608400000000003</v>
      </c>
      <c r="Q242" t="str">
        <f>LEFT(N242,SEARCH("/",N242)-1)</f>
        <v>theater</v>
      </c>
      <c r="R242" t="str">
        <f>RIGHT(N242, LEN(N242)-SEARCH("/",N242))</f>
        <v>plays</v>
      </c>
      <c r="S242" s="11">
        <f>J242/86400 + 25569 + (-5/24)</f>
        <v>42758.159745370365</v>
      </c>
      <c r="T242" s="11">
        <f>I242/86400 + 25569 + (-5/24)</f>
        <v>42786.159745370365</v>
      </c>
    </row>
    <row r="243" spans="1:20" ht="42.75" x14ac:dyDescent="0.45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>
        <f>E243/D243*100</f>
        <v>113.99999999999999</v>
      </c>
      <c r="P243" s="10">
        <f>E243/L243</f>
        <v>40.714285714285715</v>
      </c>
      <c r="Q243" t="str">
        <f>LEFT(N243,SEARCH("/",N243)-1)</f>
        <v>theater</v>
      </c>
      <c r="R243" t="str">
        <f>RIGHT(N243, LEN(N243)-SEARCH("/",N243))</f>
        <v>plays</v>
      </c>
      <c r="S243" s="11">
        <f>J243/86400 + 25569 + (-5/24)</f>
        <v>42232.494212962956</v>
      </c>
      <c r="T243" s="11">
        <f>I243/86400 + 25569 + (-5/24)</f>
        <v>42263.957638888889</v>
      </c>
    </row>
    <row r="244" spans="1:20" ht="42.75" x14ac:dyDescent="0.45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>
        <f>E244/D244*100</f>
        <v>108</v>
      </c>
      <c r="P244" s="10">
        <f>E244/L244</f>
        <v>33.75</v>
      </c>
      <c r="Q244" t="str">
        <f>LEFT(N244,SEARCH("/",N244)-1)</f>
        <v>theater</v>
      </c>
      <c r="R244" t="str">
        <f>RIGHT(N244, LEN(N244)-SEARCH("/",N244))</f>
        <v>plays</v>
      </c>
      <c r="S244" s="11">
        <f>J244/86400 + 25569 + (-5/24)</f>
        <v>41990.377152777779</v>
      </c>
      <c r="T244" s="11">
        <f>I244/86400 + 25569 + (-5/24)</f>
        <v>42035.377152777779</v>
      </c>
    </row>
    <row r="245" spans="1:20" ht="42.75" x14ac:dyDescent="0.45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>
        <f>E245/D245*100</f>
        <v>107.4</v>
      </c>
      <c r="P245" s="10">
        <f>E245/L245</f>
        <v>35.799999999999997</v>
      </c>
      <c r="Q245" t="str">
        <f>LEFT(N245,SEARCH("/",N245)-1)</f>
        <v>theater</v>
      </c>
      <c r="R245" t="str">
        <f>RIGHT(N245, LEN(N245)-SEARCH("/",N245))</f>
        <v>plays</v>
      </c>
      <c r="S245" s="11">
        <f>J245/86400 + 25569 + (-5/24)</f>
        <v>41913.891956018517</v>
      </c>
      <c r="T245" s="11">
        <f>I245/86400 + 25569 + (-5/24)</f>
        <v>41927.957638888889</v>
      </c>
    </row>
    <row r="246" spans="1:20" ht="42.75" x14ac:dyDescent="0.45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>
        <f>E246/D246*100</f>
        <v>130</v>
      </c>
      <c r="P246" s="10">
        <f>E246/L246</f>
        <v>50</v>
      </c>
      <c r="Q246" t="str">
        <f>LEFT(N246,SEARCH("/",N246)-1)</f>
        <v>theater</v>
      </c>
      <c r="R246" t="str">
        <f>RIGHT(N246, LEN(N246)-SEARCH("/",N246))</f>
        <v>plays</v>
      </c>
      <c r="S246" s="11">
        <f>J246/86400 + 25569 + (-5/24)</f>
        <v>42052.897777777776</v>
      </c>
      <c r="T246" s="11">
        <f>I246/86400 + 25569 + (-5/24)</f>
        <v>42111.817361111105</v>
      </c>
    </row>
    <row r="247" spans="1:20" ht="42.75" x14ac:dyDescent="0.45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>
        <f>E247/D247*100</f>
        <v>315</v>
      </c>
      <c r="P247" s="10">
        <f>E247/L247</f>
        <v>35.795454545454547</v>
      </c>
      <c r="Q247" t="str">
        <f>LEFT(N247,SEARCH("/",N247)-1)</f>
        <v>theater</v>
      </c>
      <c r="R247" t="str">
        <f>RIGHT(N247, LEN(N247)-SEARCH("/",N247))</f>
        <v>plays</v>
      </c>
      <c r="S247" s="11">
        <f>J247/86400 + 25569 + (-5/24)</f>
        <v>42479.223958333336</v>
      </c>
      <c r="T247" s="11">
        <f>I247/86400 + 25569 + (-5/24)</f>
        <v>42492.749999999993</v>
      </c>
    </row>
    <row r="248" spans="1:20" ht="42.75" x14ac:dyDescent="0.45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>
        <f>E248/D248*100</f>
        <v>218.00000000000003</v>
      </c>
      <c r="P248" s="10">
        <f>E248/L248</f>
        <v>54.5</v>
      </c>
      <c r="Q248" t="str">
        <f>LEFT(N248,SEARCH("/",N248)-1)</f>
        <v>theater</v>
      </c>
      <c r="R248" t="str">
        <f>RIGHT(N248, LEN(N248)-SEARCH("/",N248))</f>
        <v>plays</v>
      </c>
      <c r="S248" s="11">
        <f>J248/86400 + 25569 + (-5/24)</f>
        <v>42055.883298611108</v>
      </c>
      <c r="T248" s="11">
        <f>I248/86400 + 25569 + (-5/24)</f>
        <v>42069.996527777774</v>
      </c>
    </row>
    <row r="249" spans="1:20" ht="42.75" x14ac:dyDescent="0.45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>
        <f>E249/D249*100</f>
        <v>221</v>
      </c>
      <c r="P249" s="10">
        <f>E249/L249</f>
        <v>61.388888888888886</v>
      </c>
      <c r="Q249" t="str">
        <f>LEFT(N249,SEARCH("/",N249)-1)</f>
        <v>theater</v>
      </c>
      <c r="R249" t="str">
        <f>RIGHT(N249, LEN(N249)-SEARCH("/",N249))</f>
        <v>plays</v>
      </c>
      <c r="S249" s="11">
        <f>J249/86400 + 25569 + (-5/24)</f>
        <v>42106.859224537031</v>
      </c>
      <c r="T249" s="11">
        <f>I249/86400 + 25569 + (-5/24)</f>
        <v>42136.859224537031</v>
      </c>
    </row>
    <row r="250" spans="1:20" ht="42.75" x14ac:dyDescent="0.45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>
        <f>E250/D250*100</f>
        <v>223</v>
      </c>
      <c r="P250" s="10">
        <f>E250/L250</f>
        <v>61.944444444444443</v>
      </c>
      <c r="Q250" t="str">
        <f>LEFT(N250,SEARCH("/",N250)-1)</f>
        <v>theater</v>
      </c>
      <c r="R250" t="str">
        <f>RIGHT(N250, LEN(N250)-SEARCH("/",N250))</f>
        <v>plays</v>
      </c>
      <c r="S250" s="11">
        <f>J250/86400 + 25569 + (-5/24)</f>
        <v>41830.337361111109</v>
      </c>
      <c r="T250" s="11">
        <f>I250/86400 + 25569 + (-5/24)</f>
        <v>41859.727777777771</v>
      </c>
    </row>
    <row r="251" spans="1:20" ht="42.75" x14ac:dyDescent="0.45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>
        <f>E251/D251*100</f>
        <v>100</v>
      </c>
      <c r="P251" s="10">
        <f>E251/L251</f>
        <v>41.666666666666664</v>
      </c>
      <c r="Q251" t="str">
        <f>LEFT(N251,SEARCH("/",N251)-1)</f>
        <v>theater</v>
      </c>
      <c r="R251" t="str">
        <f>RIGHT(N251, LEN(N251)-SEARCH("/",N251))</f>
        <v>plays</v>
      </c>
      <c r="S251" s="11">
        <f>J251/86400 + 25569 + (-5/24)</f>
        <v>42446.63721064815</v>
      </c>
      <c r="T251" s="11">
        <f>I251/86400 + 25569 + (-5/24)</f>
        <v>42496.63721064815</v>
      </c>
    </row>
    <row r="252" spans="1:20" ht="28.5" x14ac:dyDescent="0.45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>
        <f>E252/D252*100</f>
        <v>184</v>
      </c>
      <c r="P252" s="10">
        <f>E252/L252</f>
        <v>24.210526315789473</v>
      </c>
      <c r="Q252" t="str">
        <f>LEFT(N252,SEARCH("/",N252)-1)</f>
        <v>theater</v>
      </c>
      <c r="R252" t="str">
        <f>RIGHT(N252, LEN(N252)-SEARCH("/",N252))</f>
        <v>plays</v>
      </c>
      <c r="S252" s="11">
        <f>J252/86400 + 25569 + (-5/24)</f>
        <v>42140.503981481474</v>
      </c>
      <c r="T252" s="11">
        <f>I252/86400 + 25569 + (-5/24)</f>
        <v>42154.548611111109</v>
      </c>
    </row>
    <row r="253" spans="1:20" ht="42.75" x14ac:dyDescent="0.45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>
        <f>E253/D253*100</f>
        <v>122</v>
      </c>
      <c r="P253" s="10">
        <f>E253/L253</f>
        <v>203.33333333333334</v>
      </c>
      <c r="Q253" t="str">
        <f>LEFT(N253,SEARCH("/",N253)-1)</f>
        <v>theater</v>
      </c>
      <c r="R253" t="str">
        <f>RIGHT(N253, LEN(N253)-SEARCH("/",N253))</f>
        <v>plays</v>
      </c>
      <c r="S253" s="11">
        <f>J253/86400 + 25569 + (-5/24)</f>
        <v>42152.295162037037</v>
      </c>
      <c r="T253" s="11">
        <f>I253/86400 + 25569 + (-5/24)</f>
        <v>42172.295162037037</v>
      </c>
    </row>
    <row r="254" spans="1:20" ht="42.75" x14ac:dyDescent="0.45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>
        <f>E254/D254*100</f>
        <v>211</v>
      </c>
      <c r="P254" s="10">
        <f>E254/L254</f>
        <v>58.611111111111114</v>
      </c>
      <c r="Q254" t="str">
        <f>LEFT(N254,SEARCH("/",N254)-1)</f>
        <v>theater</v>
      </c>
      <c r="R254" t="str">
        <f>RIGHT(N254, LEN(N254)-SEARCH("/",N254))</f>
        <v>plays</v>
      </c>
      <c r="S254" s="11">
        <f>J254/86400 + 25569 + (-5/24)</f>
        <v>41808.78361111111</v>
      </c>
      <c r="T254" s="11">
        <f>I254/86400 + 25569 + (-5/24)</f>
        <v>41838.78361111111</v>
      </c>
    </row>
    <row r="255" spans="1:20" ht="42.75" x14ac:dyDescent="0.45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>
        <f>E255/D255*100</f>
        <v>123.6</v>
      </c>
      <c r="P255" s="10">
        <f>E255/L255</f>
        <v>29.428571428571427</v>
      </c>
      <c r="Q255" t="str">
        <f>LEFT(N255,SEARCH("/",N255)-1)</f>
        <v>theater</v>
      </c>
      <c r="R255" t="str">
        <f>RIGHT(N255, LEN(N255)-SEARCH("/",N255))</f>
        <v>plays</v>
      </c>
      <c r="S255" s="11">
        <f>J255/86400 + 25569 + (-5/24)</f>
        <v>42544.605995370366</v>
      </c>
      <c r="T255" s="11">
        <f>I255/86400 + 25569 + (-5/24)</f>
        <v>42582.665277777771</v>
      </c>
    </row>
    <row r="256" spans="1:20" ht="42.75" x14ac:dyDescent="0.45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>
        <f>E256/D256*100</f>
        <v>130</v>
      </c>
      <c r="P256" s="10">
        <f>E256/L256</f>
        <v>46.428571428571431</v>
      </c>
      <c r="Q256" t="str">
        <f>LEFT(N256,SEARCH("/",N256)-1)</f>
        <v>theater</v>
      </c>
      <c r="R256" t="str">
        <f>RIGHT(N256, LEN(N256)-SEARCH("/",N256))</f>
        <v>plays</v>
      </c>
      <c r="S256" s="11">
        <f>J256/86400 + 25569 + (-5/24)</f>
        <v>42053.524745370371</v>
      </c>
      <c r="T256" s="11">
        <f>I256/86400 + 25569 + (-5/24)</f>
        <v>42062.999305555553</v>
      </c>
    </row>
    <row r="257" spans="1:20" ht="42.75" x14ac:dyDescent="0.45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>
        <f>E257/D257*100</f>
        <v>152</v>
      </c>
      <c r="P257" s="10">
        <f>E257/L257</f>
        <v>19.487179487179485</v>
      </c>
      <c r="Q257" t="str">
        <f>LEFT(N257,SEARCH("/",N257)-1)</f>
        <v>theater</v>
      </c>
      <c r="R257" t="str">
        <f>RIGHT(N257, LEN(N257)-SEARCH("/",N257))</f>
        <v>plays</v>
      </c>
      <c r="S257" s="11">
        <f>J257/86400 + 25569 + (-5/24)</f>
        <v>42036.496192129627</v>
      </c>
      <c r="T257" s="11">
        <f>I257/86400 + 25569 + (-5/24)</f>
        <v>42096.454525462956</v>
      </c>
    </row>
    <row r="258" spans="1:20" ht="42.75" x14ac:dyDescent="0.45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>
        <f>E258/D258*100</f>
        <v>126.2</v>
      </c>
      <c r="P258" s="10">
        <f>E258/L258</f>
        <v>17.527777777777779</v>
      </c>
      <c r="Q258" t="str">
        <f>LEFT(N258,SEARCH("/",N258)-1)</f>
        <v>theater</v>
      </c>
      <c r="R258" t="str">
        <f>RIGHT(N258, LEN(N258)-SEARCH("/",N258))</f>
        <v>plays</v>
      </c>
      <c r="S258" s="11">
        <f>J258/86400 + 25569 + (-5/24)</f>
        <v>42480.271527777775</v>
      </c>
      <c r="T258" s="11">
        <f>I258/86400 + 25569 + (-5/24)</f>
        <v>42510.271527777775</v>
      </c>
    </row>
    <row r="259" spans="1:20" ht="42.75" x14ac:dyDescent="0.45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>
        <f>E259/D259*100</f>
        <v>190</v>
      </c>
      <c r="P259" s="10">
        <f>E259/L259</f>
        <v>50</v>
      </c>
      <c r="Q259" t="str">
        <f>LEFT(N259,SEARCH("/",N259)-1)</f>
        <v>theater</v>
      </c>
      <c r="R259" t="str">
        <f>RIGHT(N259, LEN(N259)-SEARCH("/",N259))</f>
        <v>plays</v>
      </c>
      <c r="S259" s="11">
        <f>J259/86400 + 25569 + (-5/24)</f>
        <v>41852.318888888891</v>
      </c>
      <c r="T259" s="11">
        <f>I259/86400 + 25569 + (-5/24)</f>
        <v>41866.318888888891</v>
      </c>
    </row>
    <row r="260" spans="1:20" ht="42.75" x14ac:dyDescent="0.45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>
        <f>E260/D260*100</f>
        <v>139</v>
      </c>
      <c r="P260" s="10">
        <f>E260/L260</f>
        <v>57.916666666666664</v>
      </c>
      <c r="Q260" t="str">
        <f>LEFT(N260,SEARCH("/",N260)-1)</f>
        <v>theater</v>
      </c>
      <c r="R260" t="str">
        <f>RIGHT(N260, LEN(N260)-SEARCH("/",N260))</f>
        <v>plays</v>
      </c>
      <c r="S260" s="11">
        <f>J260/86400 + 25569 + (-5/24)</f>
        <v>42643.424525462957</v>
      </c>
      <c r="T260" s="11">
        <f>I260/86400 + 25569 + (-5/24)</f>
        <v>42671.916666666664</v>
      </c>
    </row>
    <row r="261" spans="1:20" ht="42.75" x14ac:dyDescent="0.45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>
        <f>E261/D261*100</f>
        <v>214.6</v>
      </c>
      <c r="P261" s="10">
        <f>E261/L261</f>
        <v>35.766666666666666</v>
      </c>
      <c r="Q261" t="str">
        <f>LEFT(N261,SEARCH("/",N261)-1)</f>
        <v>theater</v>
      </c>
      <c r="R261" t="str">
        <f>RIGHT(N261, LEN(N261)-SEARCH("/",N261))</f>
        <v>plays</v>
      </c>
      <c r="S261" s="11">
        <f>J261/86400 + 25569 + (-5/24)</f>
        <v>41841.61215277778</v>
      </c>
      <c r="T261" s="11">
        <f>I261/86400 + 25569 + (-5/24)</f>
        <v>41882.625</v>
      </c>
    </row>
    <row r="262" spans="1:20" ht="42.75" x14ac:dyDescent="0.45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>
        <f>E262/D262*100</f>
        <v>158.20000000000002</v>
      </c>
      <c r="P262" s="10">
        <f>E262/L262</f>
        <v>79.099999999999994</v>
      </c>
      <c r="Q262" t="str">
        <f>LEFT(N262,SEARCH("/",N262)-1)</f>
        <v>theater</v>
      </c>
      <c r="R262" t="str">
        <f>RIGHT(N262, LEN(N262)-SEARCH("/",N262))</f>
        <v>plays</v>
      </c>
      <c r="S262" s="11">
        <f>J262/86400 + 25569 + (-5/24)</f>
        <v>42121.041481481479</v>
      </c>
      <c r="T262" s="11">
        <f>I262/86400 + 25569 + (-5/24)</f>
        <v>42142.041481481479</v>
      </c>
    </row>
    <row r="263" spans="1:20" ht="42.75" x14ac:dyDescent="0.45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>
        <f>E263/D263*100</f>
        <v>110.00000000000001</v>
      </c>
      <c r="P263" s="10">
        <f>E263/L263</f>
        <v>55</v>
      </c>
      <c r="Q263" t="str">
        <f>LEFT(N263,SEARCH("/",N263)-1)</f>
        <v>theater</v>
      </c>
      <c r="R263" t="str">
        <f>RIGHT(N263, LEN(N263)-SEARCH("/",N263))</f>
        <v>plays</v>
      </c>
      <c r="S263" s="11">
        <f>J263/86400 + 25569 + (-5/24)</f>
        <v>42020.638333333329</v>
      </c>
      <c r="T263" s="11">
        <f>I263/86400 + 25569 + (-5/24)</f>
        <v>42036.999305555553</v>
      </c>
    </row>
    <row r="264" spans="1:20" ht="42.75" x14ac:dyDescent="0.45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>
        <f>E264/D264*100</f>
        <v>106</v>
      </c>
      <c r="P264" s="10">
        <f>E264/L264</f>
        <v>75.714285714285708</v>
      </c>
      <c r="Q264" t="str">
        <f>LEFT(N264,SEARCH("/",N264)-1)</f>
        <v>theater</v>
      </c>
      <c r="R264" t="str">
        <f>RIGHT(N264, LEN(N264)-SEARCH("/",N264))</f>
        <v>plays</v>
      </c>
      <c r="S264" s="11">
        <f>J264/86400 + 25569 + (-5/24)</f>
        <v>42214.487337962964</v>
      </c>
      <c r="T264" s="11">
        <f>I264/86400 + 25569 + (-5/24)</f>
        <v>42225.458333333336</v>
      </c>
    </row>
    <row r="265" spans="1:20" ht="42.75" x14ac:dyDescent="0.45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>
        <f>E265/D265*100</f>
        <v>132</v>
      </c>
      <c r="P265" s="10">
        <f>E265/L265</f>
        <v>36.666666666666664</v>
      </c>
      <c r="Q265" t="str">
        <f>LEFT(N265,SEARCH("/",N265)-1)</f>
        <v>theater</v>
      </c>
      <c r="R265" t="str">
        <f>RIGHT(N265, LEN(N265)-SEARCH("/",N265))</f>
        <v>plays</v>
      </c>
      <c r="S265" s="11">
        <f>J265/86400 + 25569 + (-5/24)</f>
        <v>42177.553449074076</v>
      </c>
      <c r="T265" s="11">
        <f>I265/86400 + 25569 + (-5/24)</f>
        <v>42197.833333333336</v>
      </c>
    </row>
    <row r="266" spans="1:20" ht="57" x14ac:dyDescent="0.45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>
        <f>E266/D266*100</f>
        <v>126.2</v>
      </c>
      <c r="P266" s="10">
        <f>E266/L266</f>
        <v>78.875</v>
      </c>
      <c r="Q266" t="str">
        <f>LEFT(N266,SEARCH("/",N266)-1)</f>
        <v>theater</v>
      </c>
      <c r="R266" t="str">
        <f>RIGHT(N266, LEN(N266)-SEARCH("/",N266))</f>
        <v>plays</v>
      </c>
      <c r="S266" s="11">
        <f>J266/86400 + 25569 + (-5/24)</f>
        <v>42289.552858796298</v>
      </c>
      <c r="T266" s="11">
        <f>I266/86400 + 25569 + (-5/24)</f>
        <v>42319.594525462962</v>
      </c>
    </row>
    <row r="267" spans="1:20" ht="42.75" x14ac:dyDescent="0.45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>
        <f>E267/D267*100</f>
        <v>105.49000000000002</v>
      </c>
      <c r="P267" s="10">
        <f>E267/L267</f>
        <v>21.098000000000003</v>
      </c>
      <c r="Q267" t="str">
        <f>LEFT(N267,SEARCH("/",N267)-1)</f>
        <v>theater</v>
      </c>
      <c r="R267" t="str">
        <f>RIGHT(N267, LEN(N267)-SEARCH("/",N267))</f>
        <v>plays</v>
      </c>
      <c r="S267" s="11">
        <f>J267/86400 + 25569 + (-5/24)</f>
        <v>42555.46361111111</v>
      </c>
      <c r="T267" s="11">
        <f>I267/86400 + 25569 + (-5/24)</f>
        <v>42583.583333333336</v>
      </c>
    </row>
    <row r="268" spans="1:20" ht="28.5" x14ac:dyDescent="0.45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>
        <f>E268/D268*100</f>
        <v>100</v>
      </c>
      <c r="P268" s="10">
        <f>E268/L268</f>
        <v>55.555555555555557</v>
      </c>
      <c r="Q268" t="str">
        <f>LEFT(N268,SEARCH("/",N268)-1)</f>
        <v>theater</v>
      </c>
      <c r="R268" t="str">
        <f>RIGHT(N268, LEN(N268)-SEARCH("/",N268))</f>
        <v>plays</v>
      </c>
      <c r="S268" s="11">
        <f>J268/86400 + 25569 + (-5/24)</f>
        <v>42146.36206018518</v>
      </c>
      <c r="T268" s="11">
        <f>I268/86400 + 25569 + (-5/24)</f>
        <v>42176.36206018518</v>
      </c>
    </row>
    <row r="269" spans="1:20" ht="42.75" x14ac:dyDescent="0.45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>
        <f>E269/D269*100</f>
        <v>100</v>
      </c>
      <c r="P269" s="10">
        <f>E269/L269</f>
        <v>35.714285714285715</v>
      </c>
      <c r="Q269" t="str">
        <f>LEFT(N269,SEARCH("/",N269)-1)</f>
        <v>theater</v>
      </c>
      <c r="R269" t="str">
        <f>RIGHT(N269, LEN(N269)-SEARCH("/",N269))</f>
        <v>plays</v>
      </c>
      <c r="S269" s="11">
        <f>J269/86400 + 25569 + (-5/24)</f>
        <v>42430.553888888891</v>
      </c>
      <c r="T269" s="11">
        <f>I269/86400 + 25569 + (-5/24)</f>
        <v>42460.51222222222</v>
      </c>
    </row>
    <row r="270" spans="1:20" ht="42.75" x14ac:dyDescent="0.45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>
        <f>E270/D270*100</f>
        <v>126.6</v>
      </c>
      <c r="P270" s="10">
        <f>E270/L270</f>
        <v>22.607142857142858</v>
      </c>
      <c r="Q270" t="str">
        <f>LEFT(N270,SEARCH("/",N270)-1)</f>
        <v>theater</v>
      </c>
      <c r="R270" t="str">
        <f>RIGHT(N270, LEN(N270)-SEARCH("/",N270))</f>
        <v>plays</v>
      </c>
      <c r="S270" s="11">
        <f>J270/86400 + 25569 + (-5/24)</f>
        <v>42503.331643518519</v>
      </c>
      <c r="T270" s="11">
        <f>I270/86400 + 25569 + (-5/24)</f>
        <v>42548.583333333336</v>
      </c>
    </row>
    <row r="271" spans="1:20" ht="42.75" x14ac:dyDescent="0.45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>
        <f>E271/D271*100</f>
        <v>202</v>
      </c>
      <c r="P271" s="10">
        <f>E271/L271</f>
        <v>59.411764705882355</v>
      </c>
      <c r="Q271" t="str">
        <f>LEFT(N271,SEARCH("/",N271)-1)</f>
        <v>theater</v>
      </c>
      <c r="R271" t="str">
        <f>RIGHT(N271, LEN(N271)-SEARCH("/",N271))</f>
        <v>plays</v>
      </c>
      <c r="S271" s="11">
        <f>J271/86400 + 25569 + (-5/24)</f>
        <v>42220.586539351854</v>
      </c>
      <c r="T271" s="11">
        <f>I271/86400 + 25569 + (-5/24)</f>
        <v>42245.791666666664</v>
      </c>
    </row>
    <row r="272" spans="1:20" ht="42.75" x14ac:dyDescent="0.45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>
        <f>E272/D272*100</f>
        <v>20</v>
      </c>
      <c r="P272" s="10">
        <f>E272/L272</f>
        <v>100</v>
      </c>
      <c r="Q272" t="str">
        <f>LEFT(N272,SEARCH("/",N272)-1)</f>
        <v>theater</v>
      </c>
      <c r="R272" t="str">
        <f>RIGHT(N272, LEN(N272)-SEARCH("/",N272))</f>
        <v>musical</v>
      </c>
      <c r="S272" s="11">
        <f>J272/86400 + 25569 + (-5/24)</f>
        <v>41946.728576388887</v>
      </c>
      <c r="T272" s="11">
        <f>I272/86400 + 25569 + (-5/24)</f>
        <v>41966.728576388887</v>
      </c>
    </row>
    <row r="273" spans="1:20" ht="42.75" x14ac:dyDescent="0.45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>
        <f>E273/D273*100</f>
        <v>6</v>
      </c>
      <c r="P273" s="10">
        <f>E273/L273</f>
        <v>15</v>
      </c>
      <c r="Q273" t="str">
        <f>LEFT(N273,SEARCH("/",N273)-1)</f>
        <v>theater</v>
      </c>
      <c r="R273" t="str">
        <f>RIGHT(N273, LEN(N273)-SEARCH("/",N273))</f>
        <v>musical</v>
      </c>
      <c r="S273" s="11">
        <f>J273/86400 + 25569 + (-5/24)</f>
        <v>42598.540821759256</v>
      </c>
      <c r="T273" s="11">
        <f>I273/86400 + 25569 + (-5/24)</f>
        <v>42643.540821759256</v>
      </c>
    </row>
    <row r="274" spans="1:20" ht="42.75" x14ac:dyDescent="0.45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>
        <f>E274/D274*100</f>
        <v>100</v>
      </c>
      <c r="P274" s="10">
        <f>E274/L274</f>
        <v>29.411764705882351</v>
      </c>
      <c r="Q274" t="str">
        <f>LEFT(N274,SEARCH("/",N274)-1)</f>
        <v>theater</v>
      </c>
      <c r="R274" t="str">
        <f>RIGHT(N274, LEN(N274)-SEARCH("/",N274))</f>
        <v>plays</v>
      </c>
      <c r="S274" s="11">
        <f>J274/86400 + 25569 + (-5/24)</f>
        <v>42381.270648148151</v>
      </c>
      <c r="T274" s="11">
        <f>I274/86400 + 25569 + (-5/24)</f>
        <v>42402.270648148151</v>
      </c>
    </row>
    <row r="275" spans="1:20" ht="42.75" x14ac:dyDescent="0.45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>
        <f>E275/D275*100</f>
        <v>104</v>
      </c>
      <c r="P275" s="10">
        <f>E275/L275</f>
        <v>57.777777777777779</v>
      </c>
      <c r="Q275" t="str">
        <f>LEFT(N275,SEARCH("/",N275)-1)</f>
        <v>theater</v>
      </c>
      <c r="R275" t="str">
        <f>RIGHT(N275, LEN(N275)-SEARCH("/",N275))</f>
        <v>plays</v>
      </c>
      <c r="S275" s="11">
        <f>J275/86400 + 25569 + (-5/24)</f>
        <v>41828.437986111108</v>
      </c>
      <c r="T275" s="11">
        <f>I275/86400 + 25569 + (-5/24)</f>
        <v>41861.457638888889</v>
      </c>
    </row>
    <row r="276" spans="1:20" ht="28.5" x14ac:dyDescent="0.45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>
        <f>E276/D276*100</f>
        <v>121.2</v>
      </c>
      <c r="P276" s="10">
        <f>E276/L276</f>
        <v>33.666666666666664</v>
      </c>
      <c r="Q276" t="str">
        <f>LEFT(N276,SEARCH("/",N276)-1)</f>
        <v>theater</v>
      </c>
      <c r="R276" t="str">
        <f>RIGHT(N276, LEN(N276)-SEARCH("/",N276))</f>
        <v>plays</v>
      </c>
      <c r="S276" s="11">
        <f>J276/86400 + 25569 + (-5/24)</f>
        <v>41882.37731481481</v>
      </c>
      <c r="T276" s="11">
        <f>I276/86400 + 25569 + (-5/24)</f>
        <v>41912.458333333328</v>
      </c>
    </row>
    <row r="277" spans="1:20" ht="28.5" x14ac:dyDescent="0.45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>
        <f>E277/D277*100</f>
        <v>113.99999999999999</v>
      </c>
      <c r="P277" s="10">
        <f>E277/L277</f>
        <v>27.142857142857142</v>
      </c>
      <c r="Q277" t="str">
        <f>LEFT(N277,SEARCH("/",N277)-1)</f>
        <v>theater</v>
      </c>
      <c r="R277" t="str">
        <f>RIGHT(N277, LEN(N277)-SEARCH("/",N277))</f>
        <v>plays</v>
      </c>
      <c r="S277" s="11">
        <f>J277/86400 + 25569 + (-5/24)</f>
        <v>41779.5158912037</v>
      </c>
      <c r="T277" s="11">
        <f>I277/86400 + 25569 + (-5/24)</f>
        <v>41805.458333333328</v>
      </c>
    </row>
    <row r="278" spans="1:20" ht="42.75" x14ac:dyDescent="0.45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>
        <f>E278/D278*100</f>
        <v>239.4</v>
      </c>
      <c r="P278" s="10">
        <f>E278/L278</f>
        <v>26.021739130434781</v>
      </c>
      <c r="Q278" t="str">
        <f>LEFT(N278,SEARCH("/",N278)-1)</f>
        <v>theater</v>
      </c>
      <c r="R278" t="str">
        <f>RIGHT(N278, LEN(N278)-SEARCH("/",N278))</f>
        <v>plays</v>
      </c>
      <c r="S278" s="11">
        <f>J278/86400 + 25569 + (-5/24)</f>
        <v>42032.507812499993</v>
      </c>
      <c r="T278" s="11">
        <f>I278/86400 + 25569 + (-5/24)</f>
        <v>42062.507812499993</v>
      </c>
    </row>
    <row r="279" spans="1:20" ht="42.75" x14ac:dyDescent="0.45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>
        <f>E279/D279*100</f>
        <v>105</v>
      </c>
      <c r="P279" s="10">
        <f>E279/L279</f>
        <v>75</v>
      </c>
      <c r="Q279" t="str">
        <f>LEFT(N279,SEARCH("/",N279)-1)</f>
        <v>theater</v>
      </c>
      <c r="R279" t="str">
        <f>RIGHT(N279, LEN(N279)-SEARCH("/",N279))</f>
        <v>musical</v>
      </c>
      <c r="S279" s="11">
        <f>J279/86400 + 25569 + (-5/24)</f>
        <v>42457.918842592589</v>
      </c>
      <c r="T279" s="11">
        <f>I279/86400 + 25569 + (-5/24)</f>
        <v>42488.957638888889</v>
      </c>
    </row>
    <row r="280" spans="1:20" ht="57" x14ac:dyDescent="0.45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>
        <f>E280/D280*100</f>
        <v>112.99999999999999</v>
      </c>
      <c r="P280" s="10">
        <f>E280/L280</f>
        <v>37.666666666666664</v>
      </c>
      <c r="Q280" t="str">
        <f>LEFT(N280,SEARCH("/",N280)-1)</f>
        <v>theater</v>
      </c>
      <c r="R280" t="str">
        <f>RIGHT(N280, LEN(N280)-SEARCH("/",N280))</f>
        <v>musical</v>
      </c>
      <c r="S280" s="11">
        <f>J280/86400 + 25569 + (-5/24)</f>
        <v>42619.594155092585</v>
      </c>
      <c r="T280" s="11">
        <f>I280/86400 + 25569 + (-5/24)</f>
        <v>42659.666666666664</v>
      </c>
    </row>
    <row r="281" spans="1:20" ht="42.75" x14ac:dyDescent="0.45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>
        <f>E281/D281*100</f>
        <v>100</v>
      </c>
      <c r="P281" s="10">
        <f>E281/L281</f>
        <v>166.66666666666666</v>
      </c>
      <c r="Q281" t="str">
        <f>LEFT(N281,SEARCH("/",N281)-1)</f>
        <v>theater</v>
      </c>
      <c r="R281" t="str">
        <f>RIGHT(N281, LEN(N281)-SEARCH("/",N281))</f>
        <v>musical</v>
      </c>
      <c r="S281" s="11">
        <f>J281/86400 + 25569 + (-5/24)</f>
        <v>42173.258530092593</v>
      </c>
      <c r="T281" s="11">
        <f>I281/86400 + 25569 + (-5/24)</f>
        <v>42226.749999999993</v>
      </c>
    </row>
    <row r="282" spans="1:20" ht="42.75" x14ac:dyDescent="0.45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>
        <f>E282/D282*100</f>
        <v>100.2</v>
      </c>
      <c r="P282" s="10">
        <f>E282/L282</f>
        <v>62.625</v>
      </c>
      <c r="Q282" t="str">
        <f>LEFT(N282,SEARCH("/",N282)-1)</f>
        <v>theater</v>
      </c>
      <c r="R282" t="str">
        <f>RIGHT(N282, LEN(N282)-SEARCH("/",N282))</f>
        <v>plays</v>
      </c>
      <c r="S282" s="11">
        <f>J282/86400 + 25569 + (-5/24)</f>
        <v>42593.657071759262</v>
      </c>
      <c r="T282" s="11">
        <f>I282/86400 + 25569 + (-5/24)</f>
        <v>42613.657071759262</v>
      </c>
    </row>
    <row r="283" spans="1:20" ht="42.75" x14ac:dyDescent="0.45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>
        <f>E283/D283*100</f>
        <v>106.02199999999999</v>
      </c>
      <c r="P283" s="10">
        <f>E283/L283</f>
        <v>58.901111111111113</v>
      </c>
      <c r="Q283" t="str">
        <f>LEFT(N283,SEARCH("/",N283)-1)</f>
        <v>theater</v>
      </c>
      <c r="R283" t="str">
        <f>RIGHT(N283, LEN(N283)-SEARCH("/",N283))</f>
        <v>plays</v>
      </c>
      <c r="S283" s="11">
        <f>J283/86400 + 25569 + (-5/24)</f>
        <v>41927.640567129631</v>
      </c>
      <c r="T283" s="11">
        <f>I283/86400 + 25569 + (-5/24)</f>
        <v>41948.682233796295</v>
      </c>
    </row>
    <row r="284" spans="1:20" ht="57" x14ac:dyDescent="0.45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>
        <f>E284/D284*100</f>
        <v>2</v>
      </c>
      <c r="P284" s="10">
        <f>E284/L284</f>
        <v>10</v>
      </c>
      <c r="Q284" t="str">
        <f>LEFT(N284,SEARCH("/",N284)-1)</f>
        <v>theater</v>
      </c>
      <c r="R284" t="str">
        <f>RIGHT(N284, LEN(N284)-SEARCH("/",N284))</f>
        <v>plays</v>
      </c>
      <c r="S284" s="11">
        <f>J284/86400 + 25569 + (-5/24)</f>
        <v>42128.222731481474</v>
      </c>
      <c r="T284" s="11">
        <f>I284/86400 + 25569 + (-5/24)</f>
        <v>42146.666666666664</v>
      </c>
    </row>
    <row r="285" spans="1:20" ht="28.5" x14ac:dyDescent="0.45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>
        <f>E285/D285*100</f>
        <v>5</v>
      </c>
      <c r="P285" s="10">
        <f>E285/L285</f>
        <v>25</v>
      </c>
      <c r="Q285" t="str">
        <f>LEFT(N285,SEARCH("/",N285)-1)</f>
        <v>theater</v>
      </c>
      <c r="R285" t="str">
        <f>RIGHT(N285, LEN(N285)-SEARCH("/",N285))</f>
        <v>musical</v>
      </c>
      <c r="S285" s="11">
        <f>J285/86400 + 25569 + (-5/24)</f>
        <v>42755.810173611106</v>
      </c>
      <c r="T285" s="11">
        <f>I285/86400 + 25569 + (-5/24)</f>
        <v>42785.810173611106</v>
      </c>
    </row>
    <row r="286" spans="1:20" ht="28.5" x14ac:dyDescent="0.45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>
        <f>E286/D286*100</f>
        <v>20</v>
      </c>
      <c r="P286" s="10">
        <f>E286/L286</f>
        <v>100</v>
      </c>
      <c r="Q286" t="str">
        <f>LEFT(N286,SEARCH("/",N286)-1)</f>
        <v>theater</v>
      </c>
      <c r="R286" t="str">
        <f>RIGHT(N286, LEN(N286)-SEARCH("/",N286))</f>
        <v>plays</v>
      </c>
      <c r="S286" s="11">
        <f>J286/86400 + 25569 + (-5/24)</f>
        <v>42125.436134259253</v>
      </c>
      <c r="T286" s="11">
        <f>I286/86400 + 25569 + (-5/24)</f>
        <v>42155.436134259253</v>
      </c>
    </row>
    <row r="287" spans="1:20" x14ac:dyDescent="0.45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>
        <f>E287/D287*100</f>
        <v>0.2</v>
      </c>
      <c r="P287" s="10">
        <f>E287/L287</f>
        <v>1</v>
      </c>
      <c r="Q287" t="str">
        <f>LEFT(N287,SEARCH("/",N287)-1)</f>
        <v>theater</v>
      </c>
      <c r="R287" t="str">
        <f>RIGHT(N287, LEN(N287)-SEARCH("/",N287))</f>
        <v>plays</v>
      </c>
      <c r="S287" s="11">
        <f>J287/86400 + 25569 + (-5/24)</f>
        <v>41889.954363425924</v>
      </c>
      <c r="T287" s="11">
        <f>I287/86400 + 25569 + (-5/24)</f>
        <v>41919.954363425924</v>
      </c>
    </row>
    <row r="288" spans="1:20" ht="42.75" x14ac:dyDescent="0.45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>
        <f>E288/D288*100</f>
        <v>14.000000000000002</v>
      </c>
      <c r="P288" s="10">
        <f>E288/L288</f>
        <v>10</v>
      </c>
      <c r="Q288" t="str">
        <f>LEFT(N288,SEARCH("/",N288)-1)</f>
        <v>theater</v>
      </c>
      <c r="R288" t="str">
        <f>RIGHT(N288, LEN(N288)-SEARCH("/",N288))</f>
        <v>plays</v>
      </c>
      <c r="S288" s="11">
        <f>J288/86400 + 25569 + (-5/24)</f>
        <v>41869.664351851847</v>
      </c>
      <c r="T288" s="11">
        <f>I288/86400 + 25569 + (-5/24)</f>
        <v>41899.664351851847</v>
      </c>
    </row>
    <row r="289" spans="1:20" ht="42.75" x14ac:dyDescent="0.45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>
        <f>E289/D289*100</f>
        <v>60</v>
      </c>
      <c r="P289" s="10">
        <f>E289/L289</f>
        <v>60</v>
      </c>
      <c r="Q289" t="str">
        <f>LEFT(N289,SEARCH("/",N289)-1)</f>
        <v>theater</v>
      </c>
      <c r="R289" t="str">
        <f>RIGHT(N289, LEN(N289)-SEARCH("/",N289))</f>
        <v>plays</v>
      </c>
      <c r="S289" s="11">
        <f>J289/86400 + 25569 + (-5/24)</f>
        <v>42305.462581018517</v>
      </c>
      <c r="T289" s="11">
        <f>I289/86400 + 25569 + (-5/24)</f>
        <v>42339.040972222218</v>
      </c>
    </row>
    <row r="290" spans="1:20" ht="42.75" x14ac:dyDescent="0.45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>
        <f>E290/D290*100</f>
        <v>0</v>
      </c>
      <c r="P290" s="10" t="e">
        <f>E290/L290</f>
        <v>#DIV/0!</v>
      </c>
      <c r="Q290" t="str">
        <f>LEFT(N290,SEARCH("/",N290)-1)</f>
        <v>theater</v>
      </c>
      <c r="R290" t="str">
        <f>RIGHT(N290, LEN(N290)-SEARCH("/",N290))</f>
        <v>plays</v>
      </c>
      <c r="S290" s="11">
        <f>J290/86400 + 25569 + (-5/24)</f>
        <v>41761.601817129624</v>
      </c>
      <c r="T290" s="11">
        <f>I290/86400 + 25569 + (-5/24)</f>
        <v>41768.078472222223</v>
      </c>
    </row>
    <row r="291" spans="1:20" ht="42.75" x14ac:dyDescent="0.45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>
        <f>E291/D291*100</f>
        <v>22</v>
      </c>
      <c r="P291" s="10">
        <f>E291/L291</f>
        <v>55</v>
      </c>
      <c r="Q291" t="str">
        <f>LEFT(N291,SEARCH("/",N291)-1)</f>
        <v>theater</v>
      </c>
      <c r="R291" t="str">
        <f>RIGHT(N291, LEN(N291)-SEARCH("/",N291))</f>
        <v>plays</v>
      </c>
      <c r="S291" s="11">
        <f>J291/86400 + 25569 + (-5/24)</f>
        <v>41928.481805555552</v>
      </c>
      <c r="T291" s="11">
        <f>I291/86400 + 25569 + (-5/24)</f>
        <v>41958.624999999993</v>
      </c>
    </row>
    <row r="292" spans="1:20" ht="42.75" x14ac:dyDescent="0.45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>
        <f>E292/D292*100</f>
        <v>27.400000000000002</v>
      </c>
      <c r="P292" s="10">
        <f>E292/L292</f>
        <v>22.833333333333332</v>
      </c>
      <c r="Q292" t="str">
        <f>LEFT(N292,SEARCH("/",N292)-1)</f>
        <v>theater</v>
      </c>
      <c r="R292" t="str">
        <f>RIGHT(N292, LEN(N292)-SEARCH("/",N292))</f>
        <v>plays</v>
      </c>
      <c r="S292" s="11">
        <f>J292/86400 + 25569 + (-5/24)</f>
        <v>42475.639733796292</v>
      </c>
      <c r="T292" s="11">
        <f>I292/86400 + 25569 + (-5/24)</f>
        <v>42505.639733796292</v>
      </c>
    </row>
    <row r="293" spans="1:20" ht="42.75" x14ac:dyDescent="0.45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>
        <f>E293/D293*100</f>
        <v>0</v>
      </c>
      <c r="P293" s="10" t="e">
        <f>E293/L293</f>
        <v>#DIV/0!</v>
      </c>
      <c r="Q293" t="str">
        <f>LEFT(N293,SEARCH("/",N293)-1)</f>
        <v>theater</v>
      </c>
      <c r="R293" t="str">
        <f>RIGHT(N293, LEN(N293)-SEARCH("/",N293))</f>
        <v>plays</v>
      </c>
      <c r="S293" s="11">
        <f>J293/86400 + 25569 + (-5/24)</f>
        <v>42307.331064814811</v>
      </c>
      <c r="T293" s="11">
        <f>I293/86400 + 25569 + (-5/24)</f>
        <v>42337.372731481482</v>
      </c>
    </row>
    <row r="294" spans="1:20" x14ac:dyDescent="0.4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>
        <f>E294/D294*100</f>
        <v>26.953125</v>
      </c>
      <c r="P294" s="10">
        <f>E294/L294</f>
        <v>17.25</v>
      </c>
      <c r="Q294" t="str">
        <f>LEFT(N294,SEARCH("/",N294)-1)</f>
        <v>film &amp; video</v>
      </c>
      <c r="R294" t="str">
        <f>RIGHT(N294, LEN(N294)-SEARCH("/",N294))</f>
        <v>animation</v>
      </c>
      <c r="S294" s="11">
        <f>J294/86400 + 25569 + (-5/24)</f>
        <v>41800.911736111106</v>
      </c>
      <c r="T294" s="11">
        <f>I294/86400 + 25569 + (-5/24)</f>
        <v>41816.911736111106</v>
      </c>
    </row>
    <row r="295" spans="1:20" ht="42.75" x14ac:dyDescent="0.4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>
        <f>E295/D295*100</f>
        <v>0</v>
      </c>
      <c r="P295" s="10" t="e">
        <f>E295/L295</f>
        <v>#DIV/0!</v>
      </c>
      <c r="Q295" t="str">
        <f>LEFT(N295,SEARCH("/",N295)-1)</f>
        <v>technology</v>
      </c>
      <c r="R295" t="str">
        <f>RIGHT(N295, LEN(N295)-SEARCH("/",N295))</f>
        <v>web</v>
      </c>
      <c r="S295" s="11">
        <f>J295/86400 + 25569 + (-5/24)</f>
        <v>42241.913877314808</v>
      </c>
      <c r="T295" s="11">
        <f>I295/86400 + 25569 + (-5/24)</f>
        <v>42271.913877314808</v>
      </c>
    </row>
    <row r="296" spans="1:20" ht="28.5" x14ac:dyDescent="0.4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>
        <f>E296/D296*100</f>
        <v>0</v>
      </c>
      <c r="P296" s="10" t="e">
        <f>E296/L296</f>
        <v>#DIV/0!</v>
      </c>
      <c r="Q296" t="str">
        <f>LEFT(N296,SEARCH("/",N296)-1)</f>
        <v>photography</v>
      </c>
      <c r="R296" t="str">
        <f>RIGHT(N296, LEN(N296)-SEARCH("/",N296))</f>
        <v>places</v>
      </c>
      <c r="S296" s="11">
        <f>J296/86400 + 25569 + (-5/24)</f>
        <v>42005.041655092595</v>
      </c>
      <c r="T296" s="11">
        <f>I296/86400 + 25569 + (-5/24)</f>
        <v>42035.633333333331</v>
      </c>
    </row>
    <row r="297" spans="1:20" ht="28.5" x14ac:dyDescent="0.4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>
        <f>E297/D297*100</f>
        <v>0</v>
      </c>
      <c r="P297" s="10" t="e">
        <f>E297/L297</f>
        <v>#DIV/0!</v>
      </c>
      <c r="Q297" t="str">
        <f>LEFT(N297,SEARCH("/",N297)-1)</f>
        <v>theater</v>
      </c>
      <c r="R297" t="str">
        <f>RIGHT(N297, LEN(N297)-SEARCH("/",N297))</f>
        <v>plays</v>
      </c>
      <c r="S297" s="11">
        <f>J297/86400 + 25569 + (-5/24)</f>
        <v>42420.933136574073</v>
      </c>
      <c r="T297" s="11">
        <f>I297/86400 + 25569 + (-5/24)</f>
        <v>42480.891469907401</v>
      </c>
    </row>
    <row r="298" spans="1:20" ht="42.75" x14ac:dyDescent="0.4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>
        <f>E298/D298*100</f>
        <v>0.18867924528301888</v>
      </c>
      <c r="P298" s="10">
        <f>E298/L298</f>
        <v>1</v>
      </c>
      <c r="Q298" t="str">
        <f>LEFT(N298,SEARCH("/",N298)-1)</f>
        <v>publishing</v>
      </c>
      <c r="R298" t="str">
        <f>RIGHT(N298, LEN(N298)-SEARCH("/",N298))</f>
        <v>children's books</v>
      </c>
      <c r="S298" s="11">
        <f>J298/86400 + 25569 + (-5/24)</f>
        <v>42474.656493055554</v>
      </c>
      <c r="T298" s="11">
        <f>I298/86400 + 25569 + (-5/24)</f>
        <v>42484.656493055554</v>
      </c>
    </row>
    <row r="299" spans="1:20" ht="42.75" x14ac:dyDescent="0.45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>
        <f>E299/D299*100</f>
        <v>0</v>
      </c>
      <c r="P299" s="10" t="e">
        <f>E299/L299</f>
        <v>#DIV/0!</v>
      </c>
      <c r="Q299" t="str">
        <f>LEFT(N299,SEARCH("/",N299)-1)</f>
        <v>film &amp; video</v>
      </c>
      <c r="R299" t="str">
        <f>RIGHT(N299, LEN(N299)-SEARCH("/",N299))</f>
        <v>animation</v>
      </c>
      <c r="S299" s="11">
        <f>J299/86400 + 25569 + (-5/24)</f>
        <v>41407.638506944444</v>
      </c>
      <c r="T299" s="11">
        <f>I299/86400 + 25569 + (-5/24)</f>
        <v>41427.638506944444</v>
      </c>
    </row>
    <row r="300" spans="1:20" ht="42.75" x14ac:dyDescent="0.45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>
        <f>E300/D300*100</f>
        <v>148</v>
      </c>
      <c r="P300" s="10">
        <f>E300/L300</f>
        <v>54.266666666666666</v>
      </c>
      <c r="Q300" t="str">
        <f>LEFT(N300,SEARCH("/",N300)-1)</f>
        <v>publishing</v>
      </c>
      <c r="R300" t="str">
        <f>RIGHT(N300, LEN(N300)-SEARCH("/",N300))</f>
        <v>nonfiction</v>
      </c>
      <c r="S300" s="11">
        <f>J300/86400 + 25569 + (-5/24)</f>
        <v>40990.500983796293</v>
      </c>
      <c r="T300" s="11">
        <f>I300/86400 + 25569 + (-5/24)</f>
        <v>41015.666666666664</v>
      </c>
    </row>
    <row r="301" spans="1:20" ht="42.75" x14ac:dyDescent="0.45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>
        <f>E301/D301*100</f>
        <v>22.363636363636363</v>
      </c>
      <c r="P301" s="10">
        <f>E301/L301</f>
        <v>24.6</v>
      </c>
      <c r="Q301" t="str">
        <f>LEFT(N301,SEARCH("/",N301)-1)</f>
        <v>music</v>
      </c>
      <c r="R301" t="str">
        <f>RIGHT(N301, LEN(N301)-SEARCH("/",N301))</f>
        <v>jazz</v>
      </c>
      <c r="S301" s="11">
        <f>J301/86400 + 25569 + (-5/24)</f>
        <v>42737.337025462963</v>
      </c>
      <c r="T301" s="11">
        <f>I301/86400 + 25569 + (-5/24)</f>
        <v>42797.337025462963</v>
      </c>
    </row>
    <row r="302" spans="1:20" x14ac:dyDescent="0.45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>
        <f>E302/D302*100</f>
        <v>0</v>
      </c>
      <c r="P302" s="10" t="e">
        <f>E302/L302</f>
        <v>#DIV/0!</v>
      </c>
      <c r="Q302" t="str">
        <f>LEFT(N302,SEARCH("/",N302)-1)</f>
        <v>games</v>
      </c>
      <c r="R302" t="str">
        <f>RIGHT(N302, LEN(N302)-SEARCH("/",N302))</f>
        <v>video games</v>
      </c>
      <c r="S302" s="11">
        <f>J302/86400 + 25569 + (-5/24)</f>
        <v>41829.703749999993</v>
      </c>
      <c r="T302" s="11">
        <f>I302/86400 + 25569 + (-5/24)</f>
        <v>41859.703749999993</v>
      </c>
    </row>
    <row r="303" spans="1:20" ht="28.5" x14ac:dyDescent="0.45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>
        <f>E303/D303*100</f>
        <v>156.36363636363637</v>
      </c>
      <c r="P303" s="10">
        <f>E303/L303</f>
        <v>26.060606060606062</v>
      </c>
      <c r="Q303" t="str">
        <f>LEFT(N303,SEARCH("/",N303)-1)</f>
        <v>music</v>
      </c>
      <c r="R303" t="str">
        <f>RIGHT(N303, LEN(N303)-SEARCH("/",N303))</f>
        <v>electronic music</v>
      </c>
      <c r="S303" s="11">
        <f>J303/86400 + 25569 + (-5/24)</f>
        <v>40958.508935185186</v>
      </c>
      <c r="T303" s="11">
        <f>I303/86400 + 25569 + (-5/24)</f>
        <v>40981.082638888889</v>
      </c>
    </row>
    <row r="304" spans="1:20" ht="42.75" x14ac:dyDescent="0.45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>
        <f>E304/D304*100</f>
        <v>5.4545454545454541</v>
      </c>
      <c r="P304" s="10">
        <f>E304/L304</f>
        <v>30</v>
      </c>
      <c r="Q304" t="str">
        <f>LEFT(N304,SEARCH("/",N304)-1)</f>
        <v>theater</v>
      </c>
      <c r="R304" t="str">
        <f>RIGHT(N304, LEN(N304)-SEARCH("/",N304))</f>
        <v>plays</v>
      </c>
      <c r="S304" s="11">
        <f>J304/86400 + 25569 + (-5/24)</f>
        <v>42709.337731481479</v>
      </c>
      <c r="T304" s="11">
        <f>I304/86400 + 25569 + (-5/24)</f>
        <v>42739.337731481479</v>
      </c>
    </row>
    <row r="305" spans="1:20" ht="42.75" x14ac:dyDescent="0.45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>
        <f>E305/D305*100</f>
        <v>107.63636363636364</v>
      </c>
      <c r="P305" s="10">
        <f>E305/L305</f>
        <v>28.19047619047619</v>
      </c>
      <c r="Q305" t="str">
        <f>LEFT(N305,SEARCH("/",N305)-1)</f>
        <v>theater</v>
      </c>
      <c r="R305" t="str">
        <f>RIGHT(N305, LEN(N305)-SEARCH("/",N305))</f>
        <v>plays</v>
      </c>
      <c r="S305" s="11">
        <f>J305/86400 + 25569 + (-5/24)</f>
        <v>41858.147060185183</v>
      </c>
      <c r="T305" s="11">
        <f>I305/86400 + 25569 + (-5/24)</f>
        <v>41882.338888888888</v>
      </c>
    </row>
    <row r="306" spans="1:20" ht="42.75" x14ac:dyDescent="0.45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>
        <f>E306/D306*100</f>
        <v>142.36363636363635</v>
      </c>
      <c r="P306" s="10">
        <f>E306/L306</f>
        <v>29</v>
      </c>
      <c r="Q306" t="str">
        <f>LEFT(N306,SEARCH("/",N306)-1)</f>
        <v>theater</v>
      </c>
      <c r="R306" t="str">
        <f>RIGHT(N306, LEN(N306)-SEARCH("/",N306))</f>
        <v>plays</v>
      </c>
      <c r="S306" s="11">
        <f>J306/86400 + 25569 + (-5/24)</f>
        <v>41817.387094907404</v>
      </c>
      <c r="T306" s="11">
        <f>I306/86400 + 25569 + (-5/24)</f>
        <v>41847.387094907404</v>
      </c>
    </row>
    <row r="307" spans="1:20" ht="28.5" x14ac:dyDescent="0.45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>
        <f>E307/D307*100</f>
        <v>105.45454545454544</v>
      </c>
      <c r="P307" s="10">
        <f>E307/L307</f>
        <v>29</v>
      </c>
      <c r="Q307" t="str">
        <f>LEFT(N307,SEARCH("/",N307)-1)</f>
        <v>theater</v>
      </c>
      <c r="R307" t="str">
        <f>RIGHT(N307, LEN(N307)-SEARCH("/",N307))</f>
        <v>plays</v>
      </c>
      <c r="S307" s="11">
        <f>J307/86400 + 25569 + (-5/24)</f>
        <v>42338.755578703705</v>
      </c>
      <c r="T307" s="11">
        <f>I307/86400 + 25569 + (-5/24)</f>
        <v>42352.791666666664</v>
      </c>
    </row>
    <row r="308" spans="1:20" ht="42.75" x14ac:dyDescent="0.45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>
        <f>E308/D308*100</f>
        <v>129.63636363636363</v>
      </c>
      <c r="P308" s="10">
        <f>E308/L308</f>
        <v>25.464285714285715</v>
      </c>
      <c r="Q308" t="str">
        <f>LEFT(N308,SEARCH("/",N308)-1)</f>
        <v>theater</v>
      </c>
      <c r="R308" t="str">
        <f>RIGHT(N308, LEN(N308)-SEARCH("/",N308))</f>
        <v>musical</v>
      </c>
      <c r="S308" s="11">
        <f>J308/86400 + 25569 + (-5/24)</f>
        <v>42445.658645833326</v>
      </c>
      <c r="T308" s="11">
        <f>I308/86400 + 25569 + (-5/24)</f>
        <v>42475.658645833326</v>
      </c>
    </row>
    <row r="309" spans="1:20" ht="57" x14ac:dyDescent="0.4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>
        <f>E309/D309*100</f>
        <v>0</v>
      </c>
      <c r="P309" s="10" t="e">
        <f>E309/L309</f>
        <v>#DIV/0!</v>
      </c>
      <c r="Q309" t="str">
        <f>LEFT(N309,SEARCH("/",N309)-1)</f>
        <v>theater</v>
      </c>
      <c r="R309" t="str">
        <f>RIGHT(N309, LEN(N309)-SEARCH("/",N309))</f>
        <v>plays</v>
      </c>
      <c r="S309" s="11">
        <f>J309/86400 + 25569 + (-5/24)</f>
        <v>42096.336215277777</v>
      </c>
      <c r="T309" s="11">
        <f>I309/86400 + 25569 + (-5/24)</f>
        <v>42126.336215277777</v>
      </c>
    </row>
    <row r="310" spans="1:20" ht="42.75" x14ac:dyDescent="0.45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>
        <f>E310/D310*100</f>
        <v>133.33333333333331</v>
      </c>
      <c r="P310" s="10">
        <f>E310/L310</f>
        <v>57.142857142857146</v>
      </c>
      <c r="Q310" t="str">
        <f>LEFT(N310,SEARCH("/",N310)-1)</f>
        <v>film &amp; video</v>
      </c>
      <c r="R310" t="str">
        <f>RIGHT(N310, LEN(N310)-SEARCH("/",N310))</f>
        <v>television</v>
      </c>
      <c r="S310" s="11">
        <f>J310/86400 + 25569 + (-5/24)</f>
        <v>42317.816678240742</v>
      </c>
      <c r="T310" s="11">
        <f>I310/86400 + 25569 + (-5/24)</f>
        <v>42377.816678240742</v>
      </c>
    </row>
    <row r="311" spans="1:20" ht="42.75" x14ac:dyDescent="0.45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>
        <f>E311/D311*100</f>
        <v>100</v>
      </c>
      <c r="P311" s="10">
        <f>E311/L311</f>
        <v>27.272727272727273</v>
      </c>
      <c r="Q311" t="str">
        <f>LEFT(N311,SEARCH("/",N311)-1)</f>
        <v>film &amp; video</v>
      </c>
      <c r="R311" t="str">
        <f>RIGHT(N311, LEN(N311)-SEARCH("/",N311))</f>
        <v>television</v>
      </c>
      <c r="S311" s="11">
        <f>J311/86400 + 25569 + (-5/24)</f>
        <v>41995.544652777775</v>
      </c>
      <c r="T311" s="11">
        <f>I311/86400 + 25569 + (-5/24)</f>
        <v>42034.499999999993</v>
      </c>
    </row>
    <row r="312" spans="1:20" ht="57" x14ac:dyDescent="0.45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>
        <f>E312/D312*100</f>
        <v>127.16666666666667</v>
      </c>
      <c r="P312" s="10">
        <f>E312/L312</f>
        <v>21.194444444444443</v>
      </c>
      <c r="Q312" t="str">
        <f>LEFT(N312,SEARCH("/",N312)-1)</f>
        <v>film &amp; video</v>
      </c>
      <c r="R312" t="str">
        <f>RIGHT(N312, LEN(N312)-SEARCH("/",N312))</f>
        <v>shorts</v>
      </c>
      <c r="S312" s="11">
        <f>J312/86400 + 25569 + (-5/24)</f>
        <v>41663.36100694444</v>
      </c>
      <c r="T312" s="11">
        <f>I312/86400 + 25569 + (-5/24)</f>
        <v>41693.36100694444</v>
      </c>
    </row>
    <row r="313" spans="1:20" ht="42.75" x14ac:dyDescent="0.45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>
        <f>E313/D313*100</f>
        <v>0</v>
      </c>
      <c r="P313" s="10" t="e">
        <f>E313/L313</f>
        <v>#DIV/0!</v>
      </c>
      <c r="Q313" t="str">
        <f>LEFT(N313,SEARCH("/",N313)-1)</f>
        <v>film &amp; video</v>
      </c>
      <c r="R313" t="str">
        <f>RIGHT(N313, LEN(N313)-SEARCH("/",N313))</f>
        <v>science fiction</v>
      </c>
      <c r="S313" s="11">
        <f>J313/86400 + 25569 + (-5/24)</f>
        <v>41778.707083333335</v>
      </c>
      <c r="T313" s="11">
        <f>I313/86400 + 25569 + (-5/24)</f>
        <v>41806.636111111111</v>
      </c>
    </row>
    <row r="314" spans="1:20" ht="57" x14ac:dyDescent="0.45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>
        <f>E314/D314*100</f>
        <v>255.83333333333331</v>
      </c>
      <c r="P314" s="10">
        <f>E314/L314</f>
        <v>69.772727272727266</v>
      </c>
      <c r="Q314" t="str">
        <f>LEFT(N314,SEARCH("/",N314)-1)</f>
        <v>film &amp; video</v>
      </c>
      <c r="R314" t="str">
        <f>RIGHT(N314, LEN(N314)-SEARCH("/",N314))</f>
        <v>documentary</v>
      </c>
      <c r="S314" s="11">
        <f>J314/86400 + 25569 + (-5/24)</f>
        <v>41144.501157407409</v>
      </c>
      <c r="T314" s="11">
        <f>I314/86400 + 25569 + (-5/24)</f>
        <v>41158.501157407409</v>
      </c>
    </row>
    <row r="315" spans="1:20" ht="42.75" x14ac:dyDescent="0.45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>
        <f>E315/D315*100</f>
        <v>100.16666666666667</v>
      </c>
      <c r="P315" s="10">
        <f>E315/L315</f>
        <v>46.230769230769234</v>
      </c>
      <c r="Q315" t="str">
        <f>LEFT(N315,SEARCH("/",N315)-1)</f>
        <v>film &amp; video</v>
      </c>
      <c r="R315" t="str">
        <f>RIGHT(N315, LEN(N315)-SEARCH("/",N315))</f>
        <v>documentary</v>
      </c>
      <c r="S315" s="11">
        <f>J315/86400 + 25569 + (-5/24)</f>
        <v>42211.742951388886</v>
      </c>
      <c r="T315" s="11">
        <f>I315/86400 + 25569 + (-5/24)</f>
        <v>42226.742951388886</v>
      </c>
    </row>
    <row r="316" spans="1:20" ht="42.75" x14ac:dyDescent="0.45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>
        <f>E316/D316*100</f>
        <v>151.83333333333334</v>
      </c>
      <c r="P316" s="10">
        <f>E316/L316</f>
        <v>27.606060606060606</v>
      </c>
      <c r="Q316" t="str">
        <f>LEFT(N316,SEARCH("/",N316)-1)</f>
        <v>music</v>
      </c>
      <c r="R316" t="str">
        <f>RIGHT(N316, LEN(N316)-SEARCH("/",N316))</f>
        <v>rock</v>
      </c>
      <c r="S316" s="11">
        <f>J316/86400 + 25569 + (-5/24)</f>
        <v>41281.809629629628</v>
      </c>
      <c r="T316" s="11">
        <f>I316/86400 + 25569 + (-5/24)</f>
        <v>41334.373611111107</v>
      </c>
    </row>
    <row r="317" spans="1:20" ht="42.75" x14ac:dyDescent="0.45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>
        <f>E317/D317*100</f>
        <v>7.5</v>
      </c>
      <c r="P317" s="10">
        <f>E317/L317</f>
        <v>9</v>
      </c>
      <c r="Q317" t="str">
        <f>LEFT(N317,SEARCH("/",N317)-1)</f>
        <v>games</v>
      </c>
      <c r="R317" t="str">
        <f>RIGHT(N317, LEN(N317)-SEARCH("/",N317))</f>
        <v>video games</v>
      </c>
      <c r="S317" s="11">
        <f>J317/86400 + 25569 + (-5/24)</f>
        <v>40700.987511574072</v>
      </c>
      <c r="T317" s="11">
        <f>I317/86400 + 25569 + (-5/24)</f>
        <v>40745.987511574072</v>
      </c>
    </row>
    <row r="318" spans="1:20" ht="42.75" x14ac:dyDescent="0.45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>
        <f>E318/D318*100</f>
        <v>147.66666666666666</v>
      </c>
      <c r="P318" s="10">
        <f>E318/L318</f>
        <v>35.44</v>
      </c>
      <c r="Q318" t="str">
        <f>LEFT(N318,SEARCH("/",N318)-1)</f>
        <v>publishing</v>
      </c>
      <c r="R318" t="str">
        <f>RIGHT(N318, LEN(N318)-SEARCH("/",N318))</f>
        <v>radio &amp; podcasts</v>
      </c>
      <c r="S318" s="11">
        <f>J318/86400 + 25569 + (-5/24)</f>
        <v>41326.702986111108</v>
      </c>
      <c r="T318" s="11">
        <f>I318/86400 + 25569 + (-5/24)</f>
        <v>41371.661319444444</v>
      </c>
    </row>
    <row r="319" spans="1:20" ht="42.75" x14ac:dyDescent="0.45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>
        <f>E319/D319*100</f>
        <v>306.83333333333331</v>
      </c>
      <c r="P319" s="10">
        <f>E319/L319</f>
        <v>61.366666666666667</v>
      </c>
      <c r="Q319" t="str">
        <f>LEFT(N319,SEARCH("/",N319)-1)</f>
        <v>music</v>
      </c>
      <c r="R319" t="str">
        <f>RIGHT(N319, LEN(N319)-SEARCH("/",N319))</f>
        <v>rock</v>
      </c>
      <c r="S319" s="11">
        <f>J319/86400 + 25569 + (-5/24)</f>
        <v>40925.839525462965</v>
      </c>
      <c r="T319" s="11">
        <f>I319/86400 + 25569 + (-5/24)</f>
        <v>40985.797858796293</v>
      </c>
    </row>
    <row r="320" spans="1:20" x14ac:dyDescent="0.45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>
        <f>E320/D320*100</f>
        <v>103.33333333333334</v>
      </c>
      <c r="P320" s="10">
        <f>E320/L320</f>
        <v>56.363636363636367</v>
      </c>
      <c r="Q320" t="str">
        <f>LEFT(N320,SEARCH("/",N320)-1)</f>
        <v>music</v>
      </c>
      <c r="R320" t="str">
        <f>RIGHT(N320, LEN(N320)-SEARCH("/",N320))</f>
        <v>indie rock</v>
      </c>
      <c r="S320" s="11">
        <f>J320/86400 + 25569 + (-5/24)</f>
        <v>40960.653229166666</v>
      </c>
      <c r="T320" s="11">
        <f>I320/86400 + 25569 + (-5/24)</f>
        <v>40975.999305555553</v>
      </c>
    </row>
    <row r="321" spans="1:20" ht="42.75" x14ac:dyDescent="0.45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>
        <f>E321/D321*100</f>
        <v>187.245</v>
      </c>
      <c r="P321" s="10">
        <f>E321/L321</f>
        <v>38.740344827586206</v>
      </c>
      <c r="Q321" t="str">
        <f>LEFT(N321,SEARCH("/",N321)-1)</f>
        <v>music</v>
      </c>
      <c r="R321" t="str">
        <f>RIGHT(N321, LEN(N321)-SEARCH("/",N321))</f>
        <v>indie rock</v>
      </c>
      <c r="S321" s="11">
        <f>J321/86400 + 25569 + (-5/24)</f>
        <v>41058.91065972222</v>
      </c>
      <c r="T321" s="11">
        <f>I321/86400 + 25569 + (-5/24)</f>
        <v>41074.957638888889</v>
      </c>
    </row>
    <row r="322" spans="1:20" ht="28.5" x14ac:dyDescent="0.45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>
        <f>E322/D322*100</f>
        <v>102.49999999999999</v>
      </c>
      <c r="P322" s="10">
        <f>E322/L322</f>
        <v>205</v>
      </c>
      <c r="Q322" t="str">
        <f>LEFT(N322,SEARCH("/",N322)-1)</f>
        <v>technology</v>
      </c>
      <c r="R322" t="str">
        <f>RIGHT(N322, LEN(N322)-SEARCH("/",N322))</f>
        <v>hardware</v>
      </c>
      <c r="S322" s="11">
        <f>J322/86400 + 25569 + (-5/24)</f>
        <v>42466.617847222216</v>
      </c>
      <c r="T322" s="11">
        <f>I322/86400 + 25569 + (-5/24)</f>
        <v>42496.617847222216</v>
      </c>
    </row>
    <row r="323" spans="1:20" ht="42.75" x14ac:dyDescent="0.45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>
        <f>E323/D323*100</f>
        <v>101.66666666666666</v>
      </c>
      <c r="P323" s="10">
        <f>E323/L323</f>
        <v>43.571428571428569</v>
      </c>
      <c r="Q323" t="str">
        <f>LEFT(N323,SEARCH("/",N323)-1)</f>
        <v>music</v>
      </c>
      <c r="R323" t="str">
        <f>RIGHT(N323, LEN(N323)-SEARCH("/",N323))</f>
        <v>indie rock</v>
      </c>
      <c r="S323" s="11">
        <f>J323/86400 + 25569 + (-5/24)</f>
        <v>41192.550173611111</v>
      </c>
      <c r="T323" s="11">
        <f>I323/86400 + 25569 + (-5/24)</f>
        <v>41207.957638888889</v>
      </c>
    </row>
    <row r="324" spans="1:20" ht="42.75" x14ac:dyDescent="0.45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>
        <f>E324/D324*100</f>
        <v>136.66666666666666</v>
      </c>
      <c r="P324" s="10">
        <f>E324/L324</f>
        <v>30.37037037037037</v>
      </c>
      <c r="Q324" t="str">
        <f>LEFT(N324,SEARCH("/",N324)-1)</f>
        <v>music</v>
      </c>
      <c r="R324" t="str">
        <f>RIGHT(N324, LEN(N324)-SEARCH("/",N324))</f>
        <v>indie rock</v>
      </c>
      <c r="S324" s="11">
        <f>J324/86400 + 25569 + (-5/24)</f>
        <v>41074.62663194444</v>
      </c>
      <c r="T324" s="11">
        <f>I324/86400 + 25569 + (-5/24)</f>
        <v>41089.957638888889</v>
      </c>
    </row>
    <row r="325" spans="1:20" ht="42.75" x14ac:dyDescent="0.45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>
        <f>E325/D325*100</f>
        <v>292.50166666666667</v>
      </c>
      <c r="P325" s="10">
        <f>E325/L325</f>
        <v>73.125416666666666</v>
      </c>
      <c r="Q325" t="str">
        <f>LEFT(N325,SEARCH("/",N325)-1)</f>
        <v>music</v>
      </c>
      <c r="R325" t="str">
        <f>RIGHT(N325, LEN(N325)-SEARCH("/",N325))</f>
        <v>electronic music</v>
      </c>
      <c r="S325" s="11">
        <f>J325/86400 + 25569 + (-5/24)</f>
        <v>41646.58388888889</v>
      </c>
      <c r="T325" s="11">
        <f>I325/86400 + 25569 + (-5/24)</f>
        <v>41676.58388888889</v>
      </c>
    </row>
    <row r="326" spans="1:20" ht="42.75" x14ac:dyDescent="0.45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>
        <f>E326/D326*100</f>
        <v>212.16666666666666</v>
      </c>
      <c r="P326" s="10">
        <f>E326/L326</f>
        <v>13.542553191489361</v>
      </c>
      <c r="Q326" t="str">
        <f>LEFT(N326,SEARCH("/",N326)-1)</f>
        <v>food</v>
      </c>
      <c r="R326" t="str">
        <f>RIGHT(N326, LEN(N326)-SEARCH("/",N326))</f>
        <v>small batch</v>
      </c>
      <c r="S326" s="11">
        <f>J326/86400 + 25569 + (-5/24)</f>
        <v>41767.442013888889</v>
      </c>
      <c r="T326" s="11">
        <f>I326/86400 + 25569 + (-5/24)</f>
        <v>41788.534722222219</v>
      </c>
    </row>
    <row r="327" spans="1:20" ht="42.75" x14ac:dyDescent="0.45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>
        <f>E327/D327*100</f>
        <v>133.5</v>
      </c>
      <c r="P327" s="10">
        <f>E327/L327</f>
        <v>53.4</v>
      </c>
      <c r="Q327" t="str">
        <f>LEFT(N327,SEARCH("/",N327)-1)</f>
        <v>food</v>
      </c>
      <c r="R327" t="str">
        <f>RIGHT(N327, LEN(N327)-SEARCH("/",N327))</f>
        <v>small batch</v>
      </c>
      <c r="S327" s="11">
        <f>J327/86400 + 25569 + (-5/24)</f>
        <v>42338.635416666664</v>
      </c>
      <c r="T327" s="11">
        <f>I327/86400 + 25569 + (-5/24)</f>
        <v>42367.749999999993</v>
      </c>
    </row>
    <row r="328" spans="1:20" ht="28.5" x14ac:dyDescent="0.45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>
        <f>E328/D328*100</f>
        <v>125</v>
      </c>
      <c r="P328" s="10">
        <f>E328/L328</f>
        <v>27.777777777777779</v>
      </c>
      <c r="Q328" t="str">
        <f>LEFT(N328,SEARCH("/",N328)-1)</f>
        <v>music</v>
      </c>
      <c r="R328" t="str">
        <f>RIGHT(N328, LEN(N328)-SEARCH("/",N328))</f>
        <v>indie rock</v>
      </c>
      <c r="S328" s="11">
        <f>J328/86400 + 25569 + (-5/24)</f>
        <v>41024.777638888889</v>
      </c>
      <c r="T328" s="11">
        <f>I328/86400 + 25569 + (-5/24)</f>
        <v>41076.207638888889</v>
      </c>
    </row>
    <row r="329" spans="1:20" ht="42.75" x14ac:dyDescent="0.45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>
        <f>E329/D329*100</f>
        <v>113.33333333333333</v>
      </c>
      <c r="P329" s="10">
        <f>E329/L329</f>
        <v>23.448275862068964</v>
      </c>
      <c r="Q329" t="str">
        <f>LEFT(N329,SEARCH("/",N329)-1)</f>
        <v>music</v>
      </c>
      <c r="R329" t="str">
        <f>RIGHT(N329, LEN(N329)-SEARCH("/",N329))</f>
        <v>indie rock</v>
      </c>
      <c r="S329" s="11">
        <f>J329/86400 + 25569 + (-5/24)</f>
        <v>41053.564525462956</v>
      </c>
      <c r="T329" s="11">
        <f>I329/86400 + 25569 + (-5/24)</f>
        <v>41083.564525462956</v>
      </c>
    </row>
    <row r="330" spans="1:20" ht="42.75" x14ac:dyDescent="0.45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>
        <f>E330/D330*100</f>
        <v>130</v>
      </c>
      <c r="P330" s="10">
        <f>E330/L330</f>
        <v>23.636363636363637</v>
      </c>
      <c r="Q330" t="str">
        <f>LEFT(N330,SEARCH("/",N330)-1)</f>
        <v>theater</v>
      </c>
      <c r="R330" t="str">
        <f>RIGHT(N330, LEN(N330)-SEARCH("/",N330))</f>
        <v>plays</v>
      </c>
      <c r="S330" s="11">
        <f>J330/86400 + 25569 + (-5/24)</f>
        <v>42023.42664351852</v>
      </c>
      <c r="T330" s="11">
        <f>I330/86400 + 25569 + (-5/24)</f>
        <v>42063.42664351852</v>
      </c>
    </row>
    <row r="331" spans="1:20" ht="42.75" x14ac:dyDescent="0.45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>
        <f>E331/D331*100</f>
        <v>50</v>
      </c>
      <c r="P331" s="10">
        <f>E331/L331</f>
        <v>60</v>
      </c>
      <c r="Q331" t="str">
        <f>LEFT(N331,SEARCH("/",N331)-1)</f>
        <v>theater</v>
      </c>
      <c r="R331" t="str">
        <f>RIGHT(N331, LEN(N331)-SEARCH("/",N331))</f>
        <v>plays</v>
      </c>
      <c r="S331" s="11">
        <f>J331/86400 + 25569 + (-5/24)</f>
        <v>42369.799432870372</v>
      </c>
      <c r="T331" s="11">
        <f>I331/86400 + 25569 + (-5/24)</f>
        <v>42398.773611111108</v>
      </c>
    </row>
    <row r="332" spans="1:20" ht="42.75" x14ac:dyDescent="0.45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>
        <f>E332/D332*100</f>
        <v>8.5</v>
      </c>
      <c r="P332" s="10">
        <f>E332/L332</f>
        <v>8.5</v>
      </c>
      <c r="Q332" t="str">
        <f>LEFT(N332,SEARCH("/",N332)-1)</f>
        <v>theater</v>
      </c>
      <c r="R332" t="str">
        <f>RIGHT(N332, LEN(N332)-SEARCH("/",N332))</f>
        <v>plays</v>
      </c>
      <c r="S332" s="11">
        <f>J332/86400 + 25569 + (-5/24)</f>
        <v>41826.411215277774</v>
      </c>
      <c r="T332" s="11">
        <f>I332/86400 + 25569 + (-5/24)</f>
        <v>41856.411215277774</v>
      </c>
    </row>
    <row r="333" spans="1:20" ht="28.5" x14ac:dyDescent="0.45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>
        <f>E333/D333*100</f>
        <v>180</v>
      </c>
      <c r="P333" s="10">
        <f>E333/L333</f>
        <v>54</v>
      </c>
      <c r="Q333" t="str">
        <f>LEFT(N333,SEARCH("/",N333)-1)</f>
        <v>theater</v>
      </c>
      <c r="R333" t="str">
        <f>RIGHT(N333, LEN(N333)-SEARCH("/",N333))</f>
        <v>spaces</v>
      </c>
      <c r="S333" s="11">
        <f>J333/86400 + 25569 + (-5/24)</f>
        <v>42098.007905092592</v>
      </c>
      <c r="T333" s="11">
        <f>I333/86400 + 25569 + (-5/24)</f>
        <v>42119.007905092592</v>
      </c>
    </row>
    <row r="334" spans="1:20" ht="28.5" x14ac:dyDescent="0.45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>
        <f>E334/D334*100</f>
        <v>106</v>
      </c>
      <c r="P334" s="10">
        <f>E334/L334</f>
        <v>70.666666666666671</v>
      </c>
      <c r="Q334" t="str">
        <f>LEFT(N334,SEARCH("/",N334)-1)</f>
        <v>theater</v>
      </c>
      <c r="R334" t="str">
        <f>RIGHT(N334, LEN(N334)-SEARCH("/",N334))</f>
        <v>spaces</v>
      </c>
      <c r="S334" s="11">
        <f>J334/86400 + 25569 + (-5/24)</f>
        <v>42464.960185185184</v>
      </c>
      <c r="T334" s="11">
        <f>I334/86400 + 25569 + (-5/24)</f>
        <v>42494.960185185184</v>
      </c>
    </row>
    <row r="335" spans="1:20" ht="42.75" x14ac:dyDescent="0.45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>
        <f>E335/D335*100</f>
        <v>118.33333333333333</v>
      </c>
      <c r="P335" s="10">
        <f>E335/L335</f>
        <v>29.583333333333332</v>
      </c>
      <c r="Q335" t="str">
        <f>LEFT(N335,SEARCH("/",N335)-1)</f>
        <v>theater</v>
      </c>
      <c r="R335" t="str">
        <f>RIGHT(N335, LEN(N335)-SEARCH("/",N335))</f>
        <v>plays</v>
      </c>
      <c r="S335" s="11">
        <f>J335/86400 + 25569 + (-5/24)</f>
        <v>42141.33280092592</v>
      </c>
      <c r="T335" s="11">
        <f>I335/86400 + 25569 + (-5/24)</f>
        <v>42171.33280092592</v>
      </c>
    </row>
    <row r="336" spans="1:20" ht="42.75" x14ac:dyDescent="0.45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>
        <f>E336/D336*100</f>
        <v>119.66666666666667</v>
      </c>
      <c r="P336" s="10">
        <f>E336/L336</f>
        <v>55.230769230769234</v>
      </c>
      <c r="Q336" t="str">
        <f>LEFT(N336,SEARCH("/",N336)-1)</f>
        <v>theater</v>
      </c>
      <c r="R336" t="str">
        <f>RIGHT(N336, LEN(N336)-SEARCH("/",N336))</f>
        <v>plays</v>
      </c>
      <c r="S336" s="11">
        <f>J336/86400 + 25569 + (-5/24)</f>
        <v>42600.547708333332</v>
      </c>
      <c r="T336" s="11">
        <f>I336/86400 + 25569 + (-5/24)</f>
        <v>42621.547708333332</v>
      </c>
    </row>
    <row r="337" spans="1:20" ht="42.75" x14ac:dyDescent="0.45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>
        <f>E337/D337*100</f>
        <v>130</v>
      </c>
      <c r="P337" s="10">
        <f>E337/L337</f>
        <v>28.888888888888889</v>
      </c>
      <c r="Q337" t="str">
        <f>LEFT(N337,SEARCH("/",N337)-1)</f>
        <v>theater</v>
      </c>
      <c r="R337" t="str">
        <f>RIGHT(N337, LEN(N337)-SEARCH("/",N337))</f>
        <v>plays</v>
      </c>
      <c r="S337" s="11">
        <f>J337/86400 + 25569 + (-5/24)</f>
        <v>42093.578506944446</v>
      </c>
      <c r="T337" s="11">
        <f>I337/86400 + 25569 + (-5/24)</f>
        <v>42120.061111111114</v>
      </c>
    </row>
    <row r="338" spans="1:20" ht="42.75" x14ac:dyDescent="0.45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>
        <f>E338/D338*100</f>
        <v>1.6666666666666667</v>
      </c>
      <c r="P338" s="10">
        <f>E338/L338</f>
        <v>5</v>
      </c>
      <c r="Q338" t="str">
        <f>LEFT(N338,SEARCH("/",N338)-1)</f>
        <v>theater</v>
      </c>
      <c r="R338" t="str">
        <f>RIGHT(N338, LEN(N338)-SEARCH("/",N338))</f>
        <v>musical</v>
      </c>
      <c r="S338" s="11">
        <f>J338/86400 + 25569 + (-5/24)</f>
        <v>42201.227893518517</v>
      </c>
      <c r="T338" s="11">
        <f>I338/86400 + 25569 + (-5/24)</f>
        <v>42244.729166666664</v>
      </c>
    </row>
    <row r="339" spans="1:20" ht="28.5" x14ac:dyDescent="0.45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>
        <f>E339/D339*100</f>
        <v>119.16666666666667</v>
      </c>
      <c r="P339" s="10">
        <f>E339/L339</f>
        <v>27.5</v>
      </c>
      <c r="Q339" t="str">
        <f>LEFT(N339,SEARCH("/",N339)-1)</f>
        <v>theater</v>
      </c>
      <c r="R339" t="str">
        <f>RIGHT(N339, LEN(N339)-SEARCH("/",N339))</f>
        <v>plays</v>
      </c>
      <c r="S339" s="11">
        <f>J339/86400 + 25569 + (-5/24)</f>
        <v>42101.215208333328</v>
      </c>
      <c r="T339" s="11">
        <f>I339/86400 + 25569 + (-5/24)</f>
        <v>42131.215208333328</v>
      </c>
    </row>
    <row r="340" spans="1:20" ht="42.75" x14ac:dyDescent="0.45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>
        <f>E340/D340*100</f>
        <v>16.666666666666664</v>
      </c>
      <c r="P340" s="10">
        <f>E340/L340</f>
        <v>33.333333333333336</v>
      </c>
      <c r="Q340" t="str">
        <f>LEFT(N340,SEARCH("/",N340)-1)</f>
        <v>theater</v>
      </c>
      <c r="R340" t="str">
        <f>RIGHT(N340, LEN(N340)-SEARCH("/",N340))</f>
        <v>plays</v>
      </c>
      <c r="S340" s="11">
        <f>J340/86400 + 25569 + (-5/24)</f>
        <v>42056.982627314814</v>
      </c>
      <c r="T340" s="11">
        <f>I340/86400 + 25569 + (-5/24)</f>
        <v>42086.940960648142</v>
      </c>
    </row>
    <row r="341" spans="1:20" ht="42.75" x14ac:dyDescent="0.45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>
        <f>E341/D341*100</f>
        <v>37.5</v>
      </c>
      <c r="P341" s="10">
        <f>E341/L341</f>
        <v>56.25</v>
      </c>
      <c r="Q341" t="str">
        <f>LEFT(N341,SEARCH("/",N341)-1)</f>
        <v>theater</v>
      </c>
      <c r="R341" t="str">
        <f>RIGHT(N341, LEN(N341)-SEARCH("/",N341))</f>
        <v>plays</v>
      </c>
      <c r="S341" s="11">
        <f>J341/86400 + 25569 + (-5/24)</f>
        <v>42074.011365740742</v>
      </c>
      <c r="T341" s="11">
        <f>I341/86400 + 25569 + (-5/24)</f>
        <v>42103.999999999993</v>
      </c>
    </row>
    <row r="342" spans="1:20" ht="42.75" x14ac:dyDescent="0.45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>
        <f>E342/D342*100</f>
        <v>0</v>
      </c>
      <c r="P342" s="10" t="e">
        <f>E342/L342</f>
        <v>#DIV/0!</v>
      </c>
      <c r="Q342" t="str">
        <f>LEFT(N342,SEARCH("/",N342)-1)</f>
        <v>theater</v>
      </c>
      <c r="R342" t="str">
        <f>RIGHT(N342, LEN(N342)-SEARCH("/",N342))</f>
        <v>plays</v>
      </c>
      <c r="S342" s="11">
        <f>J342/86400 + 25569 + (-5/24)</f>
        <v>42730.695393518516</v>
      </c>
      <c r="T342" s="11">
        <f>I342/86400 + 25569 + (-5/24)</f>
        <v>42760.695393518516</v>
      </c>
    </row>
    <row r="343" spans="1:20" ht="42.75" x14ac:dyDescent="0.45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>
        <f>E343/D343*100</f>
        <v>115.16129032258064</v>
      </c>
      <c r="P343" s="10">
        <f>E343/L343</f>
        <v>51</v>
      </c>
      <c r="Q343" t="str">
        <f>LEFT(N343,SEARCH("/",N343)-1)</f>
        <v>theater</v>
      </c>
      <c r="R343" t="str">
        <f>RIGHT(N343, LEN(N343)-SEARCH("/",N343))</f>
        <v>plays</v>
      </c>
      <c r="S343" s="11">
        <f>J343/86400 + 25569 + (-5/24)</f>
        <v>42294.59979166666</v>
      </c>
      <c r="T343" s="11">
        <f>I343/86400 + 25569 + (-5/24)</f>
        <v>42305.620833333327</v>
      </c>
    </row>
    <row r="344" spans="1:20" ht="42.75" x14ac:dyDescent="0.45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>
        <f>E344/D344*100</f>
        <v>0</v>
      </c>
      <c r="P344" s="10" t="e">
        <f>E344/L344</f>
        <v>#DIV/0!</v>
      </c>
      <c r="Q344" t="str">
        <f>LEFT(N344,SEARCH("/",N344)-1)</f>
        <v>theater</v>
      </c>
      <c r="R344" t="str">
        <f>RIGHT(N344, LEN(N344)-SEARCH("/",N344))</f>
        <v>musical</v>
      </c>
      <c r="S344" s="11">
        <f>J344/86400 + 25569 + (-5/24)</f>
        <v>42006.808124999996</v>
      </c>
      <c r="T344" s="11">
        <f>I344/86400 + 25569 + (-5/24)</f>
        <v>42027.833333333336</v>
      </c>
    </row>
    <row r="345" spans="1:20" ht="42.75" x14ac:dyDescent="0.45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>
        <f>E345/D345*100</f>
        <v>58.461538461538467</v>
      </c>
      <c r="P345" s="10">
        <f>E345/L345</f>
        <v>54.285714285714285</v>
      </c>
      <c r="Q345" t="str">
        <f>LEFT(N345,SEARCH("/",N345)-1)</f>
        <v>film &amp; video</v>
      </c>
      <c r="R345" t="str">
        <f>RIGHT(N345, LEN(N345)-SEARCH("/",N345))</f>
        <v>drama</v>
      </c>
      <c r="S345" s="11">
        <f>J345/86400 + 25569 + (-5/24)</f>
        <v>42023.610289351847</v>
      </c>
      <c r="T345" s="11">
        <f>I345/86400 + 25569 + (-5/24)</f>
        <v>42043.610289351847</v>
      </c>
    </row>
    <row r="346" spans="1:20" ht="42.75" x14ac:dyDescent="0.45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>
        <f>E346/D346*100</f>
        <v>1.5384615384615385</v>
      </c>
      <c r="P346" s="10">
        <f>E346/L346</f>
        <v>10</v>
      </c>
      <c r="Q346" t="str">
        <f>LEFT(N346,SEARCH("/",N346)-1)</f>
        <v>journalism</v>
      </c>
      <c r="R346" t="str">
        <f>RIGHT(N346, LEN(N346)-SEARCH("/",N346))</f>
        <v>audio</v>
      </c>
      <c r="S346" s="11">
        <f>J346/86400 + 25569 + (-5/24)</f>
        <v>41851.487824074073</v>
      </c>
      <c r="T346" s="11">
        <f>I346/86400 + 25569 + (-5/24)</f>
        <v>41894.208333333328</v>
      </c>
    </row>
    <row r="347" spans="1:20" ht="42.75" x14ac:dyDescent="0.45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>
        <f>E347/D347*100</f>
        <v>166.46153846153845</v>
      </c>
      <c r="P347" s="10">
        <f>E347/L347</f>
        <v>31.823529411764707</v>
      </c>
      <c r="Q347" t="str">
        <f>LEFT(N347,SEARCH("/",N347)-1)</f>
        <v>music</v>
      </c>
      <c r="R347" t="str">
        <f>RIGHT(N347, LEN(N347)-SEARCH("/",N347))</f>
        <v>rock</v>
      </c>
      <c r="S347" s="11">
        <f>J347/86400 + 25569 + (-5/24)</f>
        <v>41547.454664351848</v>
      </c>
      <c r="T347" s="11">
        <f>I347/86400 + 25569 + (-5/24)</f>
        <v>41576.454664351848</v>
      </c>
    </row>
    <row r="348" spans="1:20" ht="42.75" x14ac:dyDescent="0.45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>
        <f>E348/D348*100</f>
        <v>170.92307692307693</v>
      </c>
      <c r="P348" s="10">
        <f>E348/L348</f>
        <v>35.838709677419352</v>
      </c>
      <c r="Q348" t="str">
        <f>LEFT(N348,SEARCH("/",N348)-1)</f>
        <v>music</v>
      </c>
      <c r="R348" t="str">
        <f>RIGHT(N348, LEN(N348)-SEARCH("/",N348))</f>
        <v>indie rock</v>
      </c>
      <c r="S348" s="11">
        <f>J348/86400 + 25569 + (-5/24)</f>
        <v>40670.298993055556</v>
      </c>
      <c r="T348" s="11">
        <f>I348/86400 + 25569 + (-5/24)</f>
        <v>40708.957638888889</v>
      </c>
    </row>
    <row r="349" spans="1:20" ht="42.75" x14ac:dyDescent="0.45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>
        <f>E349/D349*100</f>
        <v>407.76923076923077</v>
      </c>
      <c r="P349" s="10">
        <f>E349/L349</f>
        <v>33.550632911392405</v>
      </c>
      <c r="Q349" t="str">
        <f>LEFT(N349,SEARCH("/",N349)-1)</f>
        <v>games</v>
      </c>
      <c r="R349" t="str">
        <f>RIGHT(N349, LEN(N349)-SEARCH("/",N349))</f>
        <v>tabletop games</v>
      </c>
      <c r="S349" s="11">
        <f>J349/86400 + 25569 + (-5/24)</f>
        <v>41965.408321759256</v>
      </c>
      <c r="T349" s="11">
        <f>I349/86400 + 25569 + (-5/24)</f>
        <v>41995.408321759256</v>
      </c>
    </row>
    <row r="350" spans="1:20" ht="28.5" x14ac:dyDescent="0.45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>
        <f>E350/D350*100</f>
        <v>116.92307692307693</v>
      </c>
      <c r="P350" s="10">
        <f>E350/L350</f>
        <v>50.666666666666664</v>
      </c>
      <c r="Q350" t="str">
        <f>LEFT(N350,SEARCH("/",N350)-1)</f>
        <v>theater</v>
      </c>
      <c r="R350" t="str">
        <f>RIGHT(N350, LEN(N350)-SEARCH("/",N350))</f>
        <v>plays</v>
      </c>
      <c r="S350" s="11">
        <f>J350/86400 + 25569 + (-5/24)</f>
        <v>42136.0624537037</v>
      </c>
      <c r="T350" s="11">
        <f>I350/86400 + 25569 + (-5/24)</f>
        <v>42167.863194444442</v>
      </c>
    </row>
    <row r="351" spans="1:20" ht="42.75" x14ac:dyDescent="0.45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>
        <f>E351/D351*100</f>
        <v>101.23076923076924</v>
      </c>
      <c r="P351" s="10">
        <f>E351/L351</f>
        <v>41.125</v>
      </c>
      <c r="Q351" t="str">
        <f>LEFT(N351,SEARCH("/",N351)-1)</f>
        <v>theater</v>
      </c>
      <c r="R351" t="str">
        <f>RIGHT(N351, LEN(N351)-SEARCH("/",N351))</f>
        <v>plays</v>
      </c>
      <c r="S351" s="11">
        <f>J351/86400 + 25569 + (-5/24)</f>
        <v>42088.515358796292</v>
      </c>
      <c r="T351" s="11">
        <f>I351/86400 + 25569 + (-5/24)</f>
        <v>42115.515358796292</v>
      </c>
    </row>
    <row r="352" spans="1:20" ht="42.75" x14ac:dyDescent="0.45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>
        <f>E352/D352*100</f>
        <v>115.75757575757575</v>
      </c>
      <c r="P352" s="10">
        <f>E352/L352</f>
        <v>40.210526315789473</v>
      </c>
      <c r="Q352" t="str">
        <f>LEFT(N352,SEARCH("/",N352)-1)</f>
        <v>publishing</v>
      </c>
      <c r="R352" t="str">
        <f>RIGHT(N352, LEN(N352)-SEARCH("/",N352))</f>
        <v>nonfiction</v>
      </c>
      <c r="S352" s="11">
        <f>J352/86400 + 25569 + (-5/24)</f>
        <v>40668.606365740736</v>
      </c>
      <c r="T352" s="11">
        <f>I352/86400 + 25569 + (-5/24)</f>
        <v>40730.606365740736</v>
      </c>
    </row>
    <row r="353" spans="1:20" ht="42.75" x14ac:dyDescent="0.4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>
        <f>E353/D353*100</f>
        <v>9.0090090090090094</v>
      </c>
      <c r="P353" s="10">
        <f>E353/L353</f>
        <v>30</v>
      </c>
      <c r="Q353" t="str">
        <f>LEFT(N353,SEARCH("/",N353)-1)</f>
        <v>technology</v>
      </c>
      <c r="R353" t="str">
        <f>RIGHT(N353, LEN(N353)-SEARCH("/",N353))</f>
        <v>gadgets</v>
      </c>
      <c r="S353" s="11">
        <f>J353/86400 + 25569 + (-5/24)</f>
        <v>41928.966122685182</v>
      </c>
      <c r="T353" s="11">
        <f>I353/86400 + 25569 + (-5/24)</f>
        <v>41943.957638888889</v>
      </c>
    </row>
    <row r="354" spans="1:20" ht="42.75" x14ac:dyDescent="0.45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>
        <f>E354/D354*100</f>
        <v>180.44444444444446</v>
      </c>
      <c r="P354" s="10">
        <f>E354/L354</f>
        <v>43.5</v>
      </c>
      <c r="Q354" t="str">
        <f>LEFT(N354,SEARCH("/",N354)-1)</f>
        <v>theater</v>
      </c>
      <c r="R354" t="str">
        <f>RIGHT(N354, LEN(N354)-SEARCH("/",N354))</f>
        <v>plays</v>
      </c>
      <c r="S354" s="11">
        <f>J354/86400 + 25569 + (-5/24)</f>
        <v>41923.146018518521</v>
      </c>
      <c r="T354" s="11">
        <f>I354/86400 + 25569 + (-5/24)</f>
        <v>41960.124305555553</v>
      </c>
    </row>
    <row r="355" spans="1:20" ht="42.75" x14ac:dyDescent="0.4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>
        <f>E355/D355*100</f>
        <v>0</v>
      </c>
      <c r="P355" s="10" t="e">
        <f>E355/L355</f>
        <v>#DIV/0!</v>
      </c>
      <c r="Q355" t="str">
        <f>LEFT(N355,SEARCH("/",N355)-1)</f>
        <v>theater</v>
      </c>
      <c r="R355" t="str">
        <f>RIGHT(N355, LEN(N355)-SEARCH("/",N355))</f>
        <v>plays</v>
      </c>
      <c r="S355" s="11">
        <f>J355/86400 + 25569 + (-5/24)</f>
        <v>42534.658541666664</v>
      </c>
      <c r="T355" s="11">
        <f>I355/86400 + 25569 + (-5/24)</f>
        <v>42564.658541666664</v>
      </c>
    </row>
    <row r="356" spans="1:20" ht="42.75" x14ac:dyDescent="0.45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>
        <f>E356/D356*100</f>
        <v>117.71428571428571</v>
      </c>
      <c r="P356" s="10">
        <f>E356/L356</f>
        <v>37.454545454545453</v>
      </c>
      <c r="Q356" t="str">
        <f>LEFT(N356,SEARCH("/",N356)-1)</f>
        <v>publishing</v>
      </c>
      <c r="R356" t="str">
        <f>RIGHT(N356, LEN(N356)-SEARCH("/",N356))</f>
        <v>nonfiction</v>
      </c>
      <c r="S356" s="11">
        <f>J356/86400 + 25569 + (-5/24)</f>
        <v>40590.558553240735</v>
      </c>
      <c r="T356" s="11">
        <f>I356/86400 + 25569 + (-5/24)</f>
        <v>40651.516886574071</v>
      </c>
    </row>
    <row r="357" spans="1:20" ht="42.75" x14ac:dyDescent="0.45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>
        <f>E357/D357*100</f>
        <v>100</v>
      </c>
      <c r="P357" s="10">
        <f>E357/L357</f>
        <v>50</v>
      </c>
      <c r="Q357" t="str">
        <f>LEFT(N357,SEARCH("/",N357)-1)</f>
        <v>music</v>
      </c>
      <c r="R357" t="str">
        <f>RIGHT(N357, LEN(N357)-SEARCH("/",N357))</f>
        <v>rock</v>
      </c>
      <c r="S357" s="11">
        <f>J357/86400 + 25569 + (-5/24)</f>
        <v>41116.549791666665</v>
      </c>
      <c r="T357" s="11">
        <f>I357/86400 + 25569 + (-5/24)</f>
        <v>41146.549791666665</v>
      </c>
    </row>
    <row r="358" spans="1:20" ht="28.5" x14ac:dyDescent="0.45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>
        <f>E358/D358*100</f>
        <v>8.5714285714285712</v>
      </c>
      <c r="P358" s="10">
        <f>E358/L358</f>
        <v>60</v>
      </c>
      <c r="Q358" t="str">
        <f>LEFT(N358,SEARCH("/",N358)-1)</f>
        <v>photography</v>
      </c>
      <c r="R358" t="str">
        <f>RIGHT(N358, LEN(N358)-SEARCH("/",N358))</f>
        <v>nature</v>
      </c>
      <c r="S358" s="11">
        <f>J358/86400 + 25569 + (-5/24)</f>
        <v>42286.673842592594</v>
      </c>
      <c r="T358" s="11">
        <f>I358/86400 + 25569 + (-5/24)</f>
        <v>42316.715509259258</v>
      </c>
    </row>
    <row r="359" spans="1:20" ht="42.75" x14ac:dyDescent="0.45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>
        <f>E359/D359*100</f>
        <v>115.85714285714286</v>
      </c>
      <c r="P359" s="10">
        <f>E359/L359</f>
        <v>24.575757575757574</v>
      </c>
      <c r="Q359" t="str">
        <f>LEFT(N359,SEARCH("/",N359)-1)</f>
        <v>music</v>
      </c>
      <c r="R359" t="str">
        <f>RIGHT(N359, LEN(N359)-SEARCH("/",N359))</f>
        <v>rock</v>
      </c>
      <c r="S359" s="11">
        <f>J359/86400 + 25569 + (-5/24)</f>
        <v>41176.47657407407</v>
      </c>
      <c r="T359" s="11">
        <f>I359/86400 + 25569 + (-5/24)</f>
        <v>41206.47657407407</v>
      </c>
    </row>
    <row r="360" spans="1:20" ht="42.75" x14ac:dyDescent="0.45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>
        <f>E360/D360*100</f>
        <v>250</v>
      </c>
      <c r="P360" s="10">
        <f>E360/L360</f>
        <v>67.307692307692307</v>
      </c>
      <c r="Q360" t="str">
        <f>LEFT(N360,SEARCH("/",N360)-1)</f>
        <v>music</v>
      </c>
      <c r="R360" t="str">
        <f>RIGHT(N360, LEN(N360)-SEARCH("/",N360))</f>
        <v>rock</v>
      </c>
      <c r="S360" s="11">
        <f>J360/86400 + 25569 + (-5/24)</f>
        <v>42564.800763888888</v>
      </c>
      <c r="T360" s="11">
        <f>I360/86400 + 25569 + (-5/24)</f>
        <v>42571.800763888888</v>
      </c>
    </row>
    <row r="361" spans="1:20" ht="28.5" x14ac:dyDescent="0.45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>
        <f>E361/D361*100</f>
        <v>180.14285714285714</v>
      </c>
      <c r="P361" s="10">
        <f>E361/L361</f>
        <v>26.270833333333332</v>
      </c>
      <c r="Q361" t="str">
        <f>LEFT(N361,SEARCH("/",N361)-1)</f>
        <v>music</v>
      </c>
      <c r="R361" t="str">
        <f>RIGHT(N361, LEN(N361)-SEARCH("/",N361))</f>
        <v>indie rock</v>
      </c>
      <c r="S361" s="11">
        <f>J361/86400 + 25569 + (-5/24)</f>
        <v>41145.510972222219</v>
      </c>
      <c r="T361" s="11">
        <f>I361/86400 + 25569 + (-5/24)</f>
        <v>41175.510972222219</v>
      </c>
    </row>
    <row r="362" spans="1:20" ht="42.75" x14ac:dyDescent="0.45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>
        <f>E362/D362*100</f>
        <v>103.57142857142858</v>
      </c>
      <c r="P362" s="10">
        <f>E362/L362</f>
        <v>55.769230769230766</v>
      </c>
      <c r="Q362" t="str">
        <f>LEFT(N362,SEARCH("/",N362)-1)</f>
        <v>music</v>
      </c>
      <c r="R362" t="str">
        <f>RIGHT(N362, LEN(N362)-SEARCH("/",N362))</f>
        <v>classical music</v>
      </c>
      <c r="S362" s="11">
        <f>J362/86400 + 25569 + (-5/24)</f>
        <v>41509.218252314815</v>
      </c>
      <c r="T362" s="11">
        <f>I362/86400 + 25569 + (-5/24)</f>
        <v>41547.957638888889</v>
      </c>
    </row>
    <row r="363" spans="1:20" ht="42.75" x14ac:dyDescent="0.45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>
        <f>E363/D363*100</f>
        <v>104.28571428571429</v>
      </c>
      <c r="P363" s="10">
        <f>E363/L363</f>
        <v>36.5</v>
      </c>
      <c r="Q363" t="str">
        <f>LEFT(N363,SEARCH("/",N363)-1)</f>
        <v>theater</v>
      </c>
      <c r="R363" t="str">
        <f>RIGHT(N363, LEN(N363)-SEARCH("/",N363))</f>
        <v>plays</v>
      </c>
      <c r="S363" s="11">
        <f>J363/86400 + 25569 + (-5/24)</f>
        <v>41780.317604166667</v>
      </c>
      <c r="T363" s="11">
        <f>I363/86400 + 25569 + (-5/24)</f>
        <v>41796.75</v>
      </c>
    </row>
    <row r="364" spans="1:20" ht="42.75" x14ac:dyDescent="0.45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>
        <f>E364/D364*100</f>
        <v>103</v>
      </c>
      <c r="P364" s="10">
        <f>E364/L364</f>
        <v>120.16666666666667</v>
      </c>
      <c r="Q364" t="str">
        <f>LEFT(N364,SEARCH("/",N364)-1)</f>
        <v>theater</v>
      </c>
      <c r="R364" t="str">
        <f>RIGHT(N364, LEN(N364)-SEARCH("/",N364))</f>
        <v>spaces</v>
      </c>
      <c r="S364" s="11">
        <f>J364/86400 + 25569 + (-5/24)</f>
        <v>42121.467430555553</v>
      </c>
      <c r="T364" s="11">
        <f>I364/86400 + 25569 + (-5/24)</f>
        <v>42166.467430555553</v>
      </c>
    </row>
    <row r="365" spans="1:20" ht="57" x14ac:dyDescent="0.45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>
        <f>E365/D365*100</f>
        <v>0</v>
      </c>
      <c r="P365" s="10" t="e">
        <f>E365/L365</f>
        <v>#DIV/0!</v>
      </c>
      <c r="Q365" t="str">
        <f>LEFT(N365,SEARCH("/",N365)-1)</f>
        <v>theater</v>
      </c>
      <c r="R365" t="str">
        <f>RIGHT(N365, LEN(N365)-SEARCH("/",N365))</f>
        <v>plays</v>
      </c>
      <c r="S365" s="11">
        <f>J365/86400 + 25569 + (-5/24)</f>
        <v>42808.149953703702</v>
      </c>
      <c r="T365" s="11">
        <f>I365/86400 + 25569 + (-5/24)</f>
        <v>42834.149953703702</v>
      </c>
    </row>
    <row r="366" spans="1:20" ht="42.75" x14ac:dyDescent="0.45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>
        <f>E366/D366*100</f>
        <v>102.85857142857142</v>
      </c>
      <c r="P366" s="10">
        <f>E366/L366</f>
        <v>26.667037037037037</v>
      </c>
      <c r="Q366" t="str">
        <f>LEFT(N366,SEARCH("/",N366)-1)</f>
        <v>theater</v>
      </c>
      <c r="R366" t="str">
        <f>RIGHT(N366, LEN(N366)-SEARCH("/",N366))</f>
        <v>plays</v>
      </c>
      <c r="S366" s="11">
        <f>J366/86400 + 25569 + (-5/24)</f>
        <v>42609.234131944446</v>
      </c>
      <c r="T366" s="11">
        <f>I366/86400 + 25569 + (-5/24)</f>
        <v>42639.234131944446</v>
      </c>
    </row>
    <row r="367" spans="1:20" ht="42.75" x14ac:dyDescent="0.45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>
        <f>E367/D367*100</f>
        <v>171.42857142857142</v>
      </c>
      <c r="P367" s="10">
        <f>E367/L367</f>
        <v>52.173913043478258</v>
      </c>
      <c r="Q367" t="str">
        <f>LEFT(N367,SEARCH("/",N367)-1)</f>
        <v>theater</v>
      </c>
      <c r="R367" t="str">
        <f>RIGHT(N367, LEN(N367)-SEARCH("/",N367))</f>
        <v>plays</v>
      </c>
      <c r="S367" s="11">
        <f>J367/86400 + 25569 + (-5/24)</f>
        <v>42452.708148148151</v>
      </c>
      <c r="T367" s="11">
        <f>I367/86400 + 25569 + (-5/24)</f>
        <v>42473.345833333333</v>
      </c>
    </row>
    <row r="368" spans="1:20" ht="42.75" x14ac:dyDescent="0.45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>
        <f>E368/D368*100</f>
        <v>138</v>
      </c>
      <c r="P368" s="10">
        <f>E368/L368</f>
        <v>28.411764705882351</v>
      </c>
      <c r="Q368" t="str">
        <f>LEFT(N368,SEARCH("/",N368)-1)</f>
        <v>theater</v>
      </c>
      <c r="R368" t="str">
        <f>RIGHT(N368, LEN(N368)-SEARCH("/",N368))</f>
        <v>plays</v>
      </c>
      <c r="S368" s="11">
        <f>J368/86400 + 25569 + (-5/24)</f>
        <v>42404.881967592592</v>
      </c>
      <c r="T368" s="11">
        <f>I368/86400 + 25569 + (-5/24)</f>
        <v>42413.791666666664</v>
      </c>
    </row>
    <row r="369" spans="1:20" ht="42.75" x14ac:dyDescent="0.45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>
        <f>E369/D369*100</f>
        <v>100.71428571428571</v>
      </c>
      <c r="P369" s="10">
        <f>E369/L369</f>
        <v>33.571428571428569</v>
      </c>
      <c r="Q369" t="str">
        <f>LEFT(N369,SEARCH("/",N369)-1)</f>
        <v>theater</v>
      </c>
      <c r="R369" t="str">
        <f>RIGHT(N369, LEN(N369)-SEARCH("/",N369))</f>
        <v>plays</v>
      </c>
      <c r="S369" s="11">
        <f>J369/86400 + 25569 + (-5/24)</f>
        <v>41821.490266203698</v>
      </c>
      <c r="T369" s="11">
        <f>I369/86400 + 25569 + (-5/24)</f>
        <v>41851.490266203698</v>
      </c>
    </row>
    <row r="370" spans="1:20" ht="42.75" x14ac:dyDescent="0.45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>
        <f>E370/D370*100</f>
        <v>175</v>
      </c>
      <c r="P370" s="10">
        <f>E370/L370</f>
        <v>68.055555555555557</v>
      </c>
      <c r="Q370" t="str">
        <f>LEFT(N370,SEARCH("/",N370)-1)</f>
        <v>theater</v>
      </c>
      <c r="R370" t="str">
        <f>RIGHT(N370, LEN(N370)-SEARCH("/",N370))</f>
        <v>plays</v>
      </c>
      <c r="S370" s="11">
        <f>J370/86400 + 25569 + (-5/24)</f>
        <v>42003.74009259259</v>
      </c>
      <c r="T370" s="11">
        <f>I370/86400 + 25569 + (-5/24)</f>
        <v>42027.999305555553</v>
      </c>
    </row>
    <row r="371" spans="1:20" ht="57" x14ac:dyDescent="0.45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>
        <f>E371/D371*100</f>
        <v>2.1428571428571428</v>
      </c>
      <c r="P371" s="10">
        <f>E371/L371</f>
        <v>7.5</v>
      </c>
      <c r="Q371" t="str">
        <f>LEFT(N371,SEARCH("/",N371)-1)</f>
        <v>theater</v>
      </c>
      <c r="R371" t="str">
        <f>RIGHT(N371, LEN(N371)-SEARCH("/",N371))</f>
        <v>musical</v>
      </c>
      <c r="S371" s="11">
        <f>J371/86400 + 25569 + (-5/24)</f>
        <v>42297.607951388891</v>
      </c>
      <c r="T371" s="11">
        <f>I371/86400 + 25569 + (-5/24)</f>
        <v>42338.499999999993</v>
      </c>
    </row>
    <row r="372" spans="1:20" ht="42.75" x14ac:dyDescent="0.45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>
        <f>E372/D372*100</f>
        <v>300</v>
      </c>
      <c r="P372" s="10">
        <f>E372/L372</f>
        <v>53.846153846153847</v>
      </c>
      <c r="Q372" t="str">
        <f>LEFT(N372,SEARCH("/",N372)-1)</f>
        <v>theater</v>
      </c>
      <c r="R372" t="str">
        <f>RIGHT(N372, LEN(N372)-SEARCH("/",N372))</f>
        <v>plays</v>
      </c>
      <c r="S372" s="11">
        <f>J372/86400 + 25569 + (-5/24)</f>
        <v>41809.933865740742</v>
      </c>
      <c r="T372" s="11">
        <f>I372/86400 + 25569 + (-5/24)</f>
        <v>41823.933865740742</v>
      </c>
    </row>
    <row r="373" spans="1:20" ht="28.5" x14ac:dyDescent="0.45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>
        <f>E373/D373*100</f>
        <v>21.428571428571427</v>
      </c>
      <c r="P373" s="10">
        <f>E373/L373</f>
        <v>37.5</v>
      </c>
      <c r="Q373" t="str">
        <f>LEFT(N373,SEARCH("/",N373)-1)</f>
        <v>theater</v>
      </c>
      <c r="R373" t="str">
        <f>RIGHT(N373, LEN(N373)-SEARCH("/",N373))</f>
        <v>plays</v>
      </c>
      <c r="S373" s="11">
        <f>J373/86400 + 25569 + (-5/24)</f>
        <v>42297.482673611106</v>
      </c>
      <c r="T373" s="11">
        <f>I373/86400 + 25569 + (-5/24)</f>
        <v>42320.082638888889</v>
      </c>
    </row>
    <row r="374" spans="1:20" ht="42.75" x14ac:dyDescent="0.45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>
        <f>E374/D374*100</f>
        <v>11.428571428571429</v>
      </c>
      <c r="P374" s="10">
        <f>E374/L374</f>
        <v>40</v>
      </c>
      <c r="Q374" t="str">
        <f>LEFT(N374,SEARCH("/",N374)-1)</f>
        <v>theater</v>
      </c>
      <c r="R374" t="str">
        <f>RIGHT(N374, LEN(N374)-SEARCH("/",N374))</f>
        <v>plays</v>
      </c>
      <c r="S374" s="11">
        <f>J374/86400 + 25569 + (-5/24)</f>
        <v>42496.862442129626</v>
      </c>
      <c r="T374" s="11">
        <f>I374/86400 + 25569 + (-5/24)</f>
        <v>42514.392361111109</v>
      </c>
    </row>
    <row r="375" spans="1:20" ht="42.75" x14ac:dyDescent="0.45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>
        <f>E375/D375*100</f>
        <v>0</v>
      </c>
      <c r="P375" s="10" t="e">
        <f>E375/L375</f>
        <v>#DIV/0!</v>
      </c>
      <c r="Q375" t="str">
        <f>LEFT(N375,SEARCH("/",N375)-1)</f>
        <v>theater</v>
      </c>
      <c r="R375" t="str">
        <f>RIGHT(N375, LEN(N375)-SEARCH("/",N375))</f>
        <v>plays</v>
      </c>
      <c r="S375" s="11">
        <f>J375/86400 + 25569 + (-5/24)</f>
        <v>41905.587372685179</v>
      </c>
      <c r="T375" s="11">
        <f>I375/86400 + 25569 + (-5/24)</f>
        <v>41933.618750000001</v>
      </c>
    </row>
    <row r="376" spans="1:20" ht="42.75" x14ac:dyDescent="0.45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>
        <f>E376/D376*100</f>
        <v>118.91891891891892</v>
      </c>
      <c r="P376" s="10">
        <f>E376/L376</f>
        <v>17.254901960784313</v>
      </c>
      <c r="Q376" t="str">
        <f>LEFT(N376,SEARCH("/",N376)-1)</f>
        <v>theater</v>
      </c>
      <c r="R376" t="str">
        <f>RIGHT(N376, LEN(N376)-SEARCH("/",N376))</f>
        <v>plays</v>
      </c>
      <c r="S376" s="11">
        <f>J376/86400 + 25569 + (-5/24)</f>
        <v>42779.401956018519</v>
      </c>
      <c r="T376" s="11">
        <f>I376/86400 + 25569 + (-5/24)</f>
        <v>42793.791666666664</v>
      </c>
    </row>
    <row r="377" spans="1:20" ht="42.75" x14ac:dyDescent="0.45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>
        <f>E377/D377*100</f>
        <v>105.50335570469798</v>
      </c>
      <c r="P377" s="10">
        <f>E377/L377</f>
        <v>23.117647058823529</v>
      </c>
      <c r="Q377" t="str">
        <f>LEFT(N377,SEARCH("/",N377)-1)</f>
        <v>music</v>
      </c>
      <c r="R377" t="str">
        <f>RIGHT(N377, LEN(N377)-SEARCH("/",N377))</f>
        <v>classical music</v>
      </c>
      <c r="S377" s="11">
        <f>J377/86400 + 25569 + (-5/24)</f>
        <v>41222.783067129625</v>
      </c>
      <c r="T377" s="11">
        <f>I377/86400 + 25569 + (-5/24)</f>
        <v>41267.783067129625</v>
      </c>
    </row>
    <row r="378" spans="1:20" ht="42.75" x14ac:dyDescent="0.45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>
        <f>E378/D378*100</f>
        <v>198</v>
      </c>
      <c r="P378" s="10">
        <f>E378/L378</f>
        <v>53.035714285714285</v>
      </c>
      <c r="Q378" t="str">
        <f>LEFT(N378,SEARCH("/",N378)-1)</f>
        <v>film &amp; video</v>
      </c>
      <c r="R378" t="str">
        <f>RIGHT(N378, LEN(N378)-SEARCH("/",N378))</f>
        <v>shorts</v>
      </c>
      <c r="S378" s="11">
        <f>J378/86400 + 25569 + (-5/24)</f>
        <v>41099.950543981475</v>
      </c>
      <c r="T378" s="11">
        <f>I378/86400 + 25569 + (-5/24)</f>
        <v>41103.918055555558</v>
      </c>
    </row>
    <row r="379" spans="1:20" ht="28.5" x14ac:dyDescent="0.45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>
        <f>E379/D379*100</f>
        <v>64</v>
      </c>
      <c r="P379" s="10">
        <f>E379/L379</f>
        <v>40</v>
      </c>
      <c r="Q379" t="str">
        <f>LEFT(N379,SEARCH("/",N379)-1)</f>
        <v>film &amp; video</v>
      </c>
      <c r="R379" t="str">
        <f>RIGHT(N379, LEN(N379)-SEARCH("/",N379))</f>
        <v>animation</v>
      </c>
      <c r="S379" s="11">
        <f>J379/86400 + 25569 + (-5/24)</f>
        <v>42107.49554398148</v>
      </c>
      <c r="T379" s="11">
        <f>I379/86400 + 25569 + (-5/24)</f>
        <v>42137.49554398148</v>
      </c>
    </row>
    <row r="380" spans="1:20" ht="42.75" x14ac:dyDescent="0.45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>
        <f>E380/D380*100</f>
        <v>0</v>
      </c>
      <c r="P380" s="10" t="e">
        <f>E380/L380</f>
        <v>#DIV/0!</v>
      </c>
      <c r="Q380" t="str">
        <f>LEFT(N380,SEARCH("/",N380)-1)</f>
        <v>technology</v>
      </c>
      <c r="R380" t="str">
        <f>RIGHT(N380, LEN(N380)-SEARCH("/",N380))</f>
        <v>web</v>
      </c>
      <c r="S380" s="11">
        <f>J380/86400 + 25569 + (-5/24)</f>
        <v>42057.674826388888</v>
      </c>
      <c r="T380" s="11">
        <f>I380/86400 + 25569 + (-5/24)</f>
        <v>42087.633159722223</v>
      </c>
    </row>
    <row r="381" spans="1:20" ht="42.75" x14ac:dyDescent="0.45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>
        <f>E381/D381*100</f>
        <v>37.333333333333336</v>
      </c>
      <c r="P381" s="10">
        <f>E381/L381</f>
        <v>35</v>
      </c>
      <c r="Q381" t="str">
        <f>LEFT(N381,SEARCH("/",N381)-1)</f>
        <v>music</v>
      </c>
      <c r="R381" t="str">
        <f>RIGHT(N381, LEN(N381)-SEARCH("/",N381))</f>
        <v>indie rock</v>
      </c>
      <c r="S381" s="11">
        <f>J381/86400 + 25569 + (-5/24)</f>
        <v>40645.890763888885</v>
      </c>
      <c r="T381" s="11">
        <f>I381/86400 + 25569 + (-5/24)</f>
        <v>40690.890763888885</v>
      </c>
    </row>
    <row r="382" spans="1:20" ht="28.5" x14ac:dyDescent="0.45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>
        <f>E382/D382*100</f>
        <v>1.3333333333333335</v>
      </c>
      <c r="P382" s="10">
        <f>E382/L382</f>
        <v>10</v>
      </c>
      <c r="Q382" t="str">
        <f>LEFT(N382,SEARCH("/",N382)-1)</f>
        <v>games</v>
      </c>
      <c r="R382" t="str">
        <f>RIGHT(N382, LEN(N382)-SEARCH("/",N382))</f>
        <v>video games</v>
      </c>
      <c r="S382" s="11">
        <f>J382/86400 + 25569 + (-5/24)</f>
        <v>40802.756261574068</v>
      </c>
      <c r="T382" s="11">
        <f>I382/86400 + 25569 + (-5/24)</f>
        <v>40832.756261574068</v>
      </c>
    </row>
    <row r="383" spans="1:20" ht="42.75" x14ac:dyDescent="0.45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>
        <f>E383/D383*100</f>
        <v>122.13333333333334</v>
      </c>
      <c r="P383" s="10">
        <f>E383/L383</f>
        <v>53.882352941176471</v>
      </c>
      <c r="Q383" t="str">
        <f>LEFT(N383,SEARCH("/",N383)-1)</f>
        <v>music</v>
      </c>
      <c r="R383" t="str">
        <f>RIGHT(N383, LEN(N383)-SEARCH("/",N383))</f>
        <v>rock</v>
      </c>
      <c r="S383" s="11">
        <f>J383/86400 + 25569 + (-5/24)</f>
        <v>42751.936643518515</v>
      </c>
      <c r="T383" s="11">
        <f>I383/86400 + 25569 + (-5/24)</f>
        <v>42794.916666666664</v>
      </c>
    </row>
    <row r="384" spans="1:20" ht="42.75" x14ac:dyDescent="0.45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>
        <f>E384/D384*100</f>
        <v>13.466666666666665</v>
      </c>
      <c r="P384" s="10">
        <f>E384/L384</f>
        <v>14.428571428571429</v>
      </c>
      <c r="Q384" t="str">
        <f>LEFT(N384,SEARCH("/",N384)-1)</f>
        <v>photography</v>
      </c>
      <c r="R384" t="str">
        <f>RIGHT(N384, LEN(N384)-SEARCH("/",N384))</f>
        <v>nature</v>
      </c>
      <c r="S384" s="11">
        <f>J384/86400 + 25569 + (-5/24)</f>
        <v>42472.24113425926</v>
      </c>
      <c r="T384" s="11">
        <f>I384/86400 + 25569 + (-5/24)</f>
        <v>42502.24113425926</v>
      </c>
    </row>
    <row r="385" spans="1:20" ht="42.75" x14ac:dyDescent="0.45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>
        <f>E385/D385*100</f>
        <v>0</v>
      </c>
      <c r="P385" s="10" t="e">
        <f>E385/L385</f>
        <v>#DIV/0!</v>
      </c>
      <c r="Q385" t="str">
        <f>LEFT(N385,SEARCH("/",N385)-1)</f>
        <v>photography</v>
      </c>
      <c r="R385" t="str">
        <f>RIGHT(N385, LEN(N385)-SEARCH("/",N385))</f>
        <v>nature</v>
      </c>
      <c r="S385" s="11">
        <f>J385/86400 + 25569 + (-5/24)</f>
        <v>42241.405462962961</v>
      </c>
      <c r="T385" s="11">
        <f>I385/86400 + 25569 + (-5/24)</f>
        <v>42264.499999999993</v>
      </c>
    </row>
    <row r="386" spans="1:20" ht="42.75" x14ac:dyDescent="0.45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>
        <f>E386/D386*100</f>
        <v>4.666666666666667</v>
      </c>
      <c r="P386" s="10">
        <f>E386/L386</f>
        <v>11.666666666666666</v>
      </c>
      <c r="Q386" t="str">
        <f>LEFT(N386,SEARCH("/",N386)-1)</f>
        <v>photography</v>
      </c>
      <c r="R386" t="str">
        <f>RIGHT(N386, LEN(N386)-SEARCH("/",N386))</f>
        <v>nature</v>
      </c>
      <c r="S386" s="11">
        <f>J386/86400 + 25569 + (-5/24)</f>
        <v>42185.189340277771</v>
      </c>
      <c r="T386" s="11">
        <f>I386/86400 + 25569 + (-5/24)</f>
        <v>42244.299999999996</v>
      </c>
    </row>
    <row r="387" spans="1:20" ht="42.75" x14ac:dyDescent="0.45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>
        <f>E387/D387*100</f>
        <v>101.06666666666666</v>
      </c>
      <c r="P387" s="10">
        <f>E387/L387</f>
        <v>42.111111111111114</v>
      </c>
      <c r="Q387" t="str">
        <f>LEFT(N387,SEARCH("/",N387)-1)</f>
        <v>music</v>
      </c>
      <c r="R387" t="str">
        <f>RIGHT(N387, LEN(N387)-SEARCH("/",N387))</f>
        <v>rock</v>
      </c>
      <c r="S387" s="11">
        <f>J387/86400 + 25569 + (-5/24)</f>
        <v>41453.480196759258</v>
      </c>
      <c r="T387" s="11">
        <f>I387/86400 + 25569 + (-5/24)</f>
        <v>41513.480196759258</v>
      </c>
    </row>
    <row r="388" spans="1:20" ht="42.75" x14ac:dyDescent="0.45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>
        <f>E388/D388*100</f>
        <v>133.46666666666667</v>
      </c>
      <c r="P388" s="10">
        <f>E388/L388</f>
        <v>52.684210526315788</v>
      </c>
      <c r="Q388" t="str">
        <f>LEFT(N388,SEARCH("/",N388)-1)</f>
        <v>music</v>
      </c>
      <c r="R388" t="str">
        <f>RIGHT(N388, LEN(N388)-SEARCH("/",N388))</f>
        <v>rock</v>
      </c>
      <c r="S388" s="11">
        <f>J388/86400 + 25569 + (-5/24)</f>
        <v>41655.500972222224</v>
      </c>
      <c r="T388" s="11">
        <f>I388/86400 + 25569 + (-5/24)</f>
        <v>41676.500972222224</v>
      </c>
    </row>
    <row r="389" spans="1:20" ht="42.75" x14ac:dyDescent="0.45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>
        <f>E389/D389*100</f>
        <v>113.33333333333333</v>
      </c>
      <c r="P389" s="10">
        <f>E389/L389</f>
        <v>34</v>
      </c>
      <c r="Q389" t="str">
        <f>LEFT(N389,SEARCH("/",N389)-1)</f>
        <v>music</v>
      </c>
      <c r="R389" t="str">
        <f>RIGHT(N389, LEN(N389)-SEARCH("/",N389))</f>
        <v>indie rock</v>
      </c>
      <c r="S389" s="11">
        <f>J389/86400 + 25569 + (-5/24)</f>
        <v>41034.513831018514</v>
      </c>
      <c r="T389" s="11">
        <f>I389/86400 + 25569 + (-5/24)</f>
        <v>41064.513831018514</v>
      </c>
    </row>
    <row r="390" spans="1:20" ht="42.75" x14ac:dyDescent="0.45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>
        <f>E390/D390*100</f>
        <v>119.73333333333333</v>
      </c>
      <c r="P390" s="10">
        <f>E390/L390</f>
        <v>35.92</v>
      </c>
      <c r="Q390" t="str">
        <f>LEFT(N390,SEARCH("/",N390)-1)</f>
        <v>games</v>
      </c>
      <c r="R390" t="str">
        <f>RIGHT(N390, LEN(N390)-SEARCH("/",N390))</f>
        <v>tabletop games</v>
      </c>
      <c r="S390" s="11">
        <f>J390/86400 + 25569 + (-5/24)</f>
        <v>42768.6253125</v>
      </c>
      <c r="T390" s="11">
        <f>I390/86400 + 25569 + (-5/24)</f>
        <v>42780.6253125</v>
      </c>
    </row>
    <row r="391" spans="1:20" ht="42.75" x14ac:dyDescent="0.45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>
        <f>E391/D391*100</f>
        <v>152</v>
      </c>
      <c r="P391" s="10">
        <f>E391/L391</f>
        <v>42.222222222222221</v>
      </c>
      <c r="Q391" t="str">
        <f>LEFT(N391,SEARCH("/",N391)-1)</f>
        <v>music</v>
      </c>
      <c r="R391" t="str">
        <f>RIGHT(N391, LEN(N391)-SEARCH("/",N391))</f>
        <v>electronic music</v>
      </c>
      <c r="S391" s="11">
        <f>J391/86400 + 25569 + (-5/24)</f>
        <v>41031.613298611112</v>
      </c>
      <c r="T391" s="11">
        <f>I391/86400 + 25569 + (-5/24)</f>
        <v>41061.613298611112</v>
      </c>
    </row>
    <row r="392" spans="1:20" ht="28.5" x14ac:dyDescent="0.45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>
        <f>E392/D392*100</f>
        <v>185.33333333333331</v>
      </c>
      <c r="P392" s="10">
        <f>E392/L392</f>
        <v>115.83333333333333</v>
      </c>
      <c r="Q392" t="str">
        <f>LEFT(N392,SEARCH("/",N392)-1)</f>
        <v>music</v>
      </c>
      <c r="R392" t="str">
        <f>RIGHT(N392, LEN(N392)-SEARCH("/",N392))</f>
        <v>rock</v>
      </c>
      <c r="S392" s="11">
        <f>J392/86400 + 25569 + (-5/24)</f>
        <v>42322.966273148144</v>
      </c>
      <c r="T392" s="11">
        <f>I392/86400 + 25569 + (-5/24)</f>
        <v>42382.966273148144</v>
      </c>
    </row>
    <row r="393" spans="1:20" ht="28.5" x14ac:dyDescent="0.45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>
        <f>E393/D393*100</f>
        <v>171.33333333333334</v>
      </c>
      <c r="P393" s="10">
        <f>E393/L393</f>
        <v>31.341463414634145</v>
      </c>
      <c r="Q393" t="str">
        <f>LEFT(N393,SEARCH("/",N393)-1)</f>
        <v>music</v>
      </c>
      <c r="R393" t="str">
        <f>RIGHT(N393, LEN(N393)-SEARCH("/",N393))</f>
        <v>indie rock</v>
      </c>
      <c r="S393" s="11">
        <f>J393/86400 + 25569 + (-5/24)</f>
        <v>41088.483159722222</v>
      </c>
      <c r="T393" s="11">
        <f>I393/86400 + 25569 + (-5/24)</f>
        <v>41133.483159722222</v>
      </c>
    </row>
    <row r="394" spans="1:20" ht="42.75" x14ac:dyDescent="0.45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>
        <f>E394/D394*100</f>
        <v>1462</v>
      </c>
      <c r="P394" s="10">
        <f>E394/L394</f>
        <v>40.762081784386616</v>
      </c>
      <c r="Q394" t="str">
        <f>LEFT(N394,SEARCH("/",N394)-1)</f>
        <v>technology</v>
      </c>
      <c r="R394" t="str">
        <f>RIGHT(N394, LEN(N394)-SEARCH("/",N394))</f>
        <v>hardware</v>
      </c>
      <c r="S394" s="11">
        <f>J394/86400 + 25569 + (-5/24)</f>
        <v>41493.335625</v>
      </c>
      <c r="T394" s="11">
        <f>I394/86400 + 25569 + (-5/24)</f>
        <v>41523.583333333328</v>
      </c>
    </row>
    <row r="395" spans="1:20" ht="42.75" x14ac:dyDescent="0.45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>
        <f>E395/D395*100</f>
        <v>978.13466666666682</v>
      </c>
      <c r="P395" s="10">
        <f>E395/L395</f>
        <v>21.640147492625371</v>
      </c>
      <c r="Q395" t="str">
        <f>LEFT(N395,SEARCH("/",N395)-1)</f>
        <v>technology</v>
      </c>
      <c r="R395" t="str">
        <f>RIGHT(N395, LEN(N395)-SEARCH("/",N395))</f>
        <v>hardware</v>
      </c>
      <c r="S395" s="11">
        <f>J395/86400 + 25569 + (-5/24)</f>
        <v>41315.912615740737</v>
      </c>
      <c r="T395" s="11">
        <f>I395/86400 + 25569 + (-5/24)</f>
        <v>41346.625</v>
      </c>
    </row>
    <row r="396" spans="1:20" ht="42.75" x14ac:dyDescent="0.45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>
        <f>E396/D396*100</f>
        <v>33.6</v>
      </c>
      <c r="P396" s="10">
        <f>E396/L396</f>
        <v>63</v>
      </c>
      <c r="Q396" t="str">
        <f>LEFT(N396,SEARCH("/",N396)-1)</f>
        <v>theater</v>
      </c>
      <c r="R396" t="str">
        <f>RIGHT(N396, LEN(N396)-SEARCH("/",N396))</f>
        <v>plays</v>
      </c>
      <c r="S396" s="11">
        <f>J396/86400 + 25569 + (-5/24)</f>
        <v>42461.387939814813</v>
      </c>
      <c r="T396" s="11">
        <f>I396/86400 + 25569 + (-5/24)</f>
        <v>42491.387939814813</v>
      </c>
    </row>
    <row r="397" spans="1:20" ht="42.75" x14ac:dyDescent="0.45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>
        <f>E397/D397*100</f>
        <v>0.8</v>
      </c>
      <c r="P397" s="10">
        <f>E397/L397</f>
        <v>3</v>
      </c>
      <c r="Q397" t="str">
        <f>LEFT(N397,SEARCH("/",N397)-1)</f>
        <v>theater</v>
      </c>
      <c r="R397" t="str">
        <f>RIGHT(N397, LEN(N397)-SEARCH("/",N397))</f>
        <v>plays</v>
      </c>
      <c r="S397" s="11">
        <f>J397/86400 + 25569 + (-5/24)</f>
        <v>41982.696053240739</v>
      </c>
      <c r="T397" s="11">
        <f>I397/86400 + 25569 + (-5/24)</f>
        <v>42042.696053240739</v>
      </c>
    </row>
    <row r="398" spans="1:20" ht="42.75" x14ac:dyDescent="0.45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>
        <f>E398/D398*100</f>
        <v>106</v>
      </c>
      <c r="P398" s="10">
        <f>E398/L398</f>
        <v>88.333333333333329</v>
      </c>
      <c r="Q398" t="str">
        <f>LEFT(N398,SEARCH("/",N398)-1)</f>
        <v>theater</v>
      </c>
      <c r="R398" t="str">
        <f>RIGHT(N398, LEN(N398)-SEARCH("/",N398))</f>
        <v>musical</v>
      </c>
      <c r="S398" s="11">
        <f>J398/86400 + 25569 + (-5/24)</f>
        <v>41872.082905092589</v>
      </c>
      <c r="T398" s="11">
        <f>I398/86400 + 25569 + (-5/24)</f>
        <v>41897.047222222223</v>
      </c>
    </row>
    <row r="399" spans="1:20" ht="42.75" x14ac:dyDescent="0.45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>
        <f>E399/D399*100</f>
        <v>129.46666666666667</v>
      </c>
      <c r="P399" s="10">
        <f>E399/L399</f>
        <v>60.6875</v>
      </c>
      <c r="Q399" t="str">
        <f>LEFT(N399,SEARCH("/",N399)-1)</f>
        <v>theater</v>
      </c>
      <c r="R399" t="str">
        <f>RIGHT(N399, LEN(N399)-SEARCH("/",N399))</f>
        <v>plays</v>
      </c>
      <c r="S399" s="11">
        <f>J399/86400 + 25569 + (-5/24)</f>
        <v>41922.432256944441</v>
      </c>
      <c r="T399" s="11">
        <f>I399/86400 + 25569 + (-5/24)</f>
        <v>41932.040972222218</v>
      </c>
    </row>
    <row r="400" spans="1:20" ht="42.75" x14ac:dyDescent="0.45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>
        <f>E400/D400*100</f>
        <v>57.333333333333336</v>
      </c>
      <c r="P400" s="10">
        <f>E400/L400</f>
        <v>43</v>
      </c>
      <c r="Q400" t="str">
        <f>LEFT(N400,SEARCH("/",N400)-1)</f>
        <v>theater</v>
      </c>
      <c r="R400" t="str">
        <f>RIGHT(N400, LEN(N400)-SEARCH("/",N400))</f>
        <v>spaces</v>
      </c>
      <c r="S400" s="11">
        <f>J400/86400 + 25569 + (-5/24)</f>
        <v>42081.30700231481</v>
      </c>
      <c r="T400" s="11">
        <f>I400/86400 + 25569 + (-5/24)</f>
        <v>42095.30700231481</v>
      </c>
    </row>
    <row r="401" spans="1:20" ht="42.75" x14ac:dyDescent="0.45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>
        <f>E401/D401*100</f>
        <v>162.66666666666666</v>
      </c>
      <c r="P401" s="10">
        <f>E401/L401</f>
        <v>58.095238095238095</v>
      </c>
      <c r="Q401" t="str">
        <f>LEFT(N401,SEARCH("/",N401)-1)</f>
        <v>theater</v>
      </c>
      <c r="R401" t="str">
        <f>RIGHT(N401, LEN(N401)-SEARCH("/",N401))</f>
        <v>plays</v>
      </c>
      <c r="S401" s="11">
        <f>J401/86400 + 25569 + (-5/24)</f>
        <v>40643.950925925921</v>
      </c>
      <c r="T401" s="11">
        <f>I401/86400 + 25569 + (-5/24)</f>
        <v>40665.957638888889</v>
      </c>
    </row>
    <row r="402" spans="1:20" ht="42.75" x14ac:dyDescent="0.45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>
        <f>E402/D402*100</f>
        <v>118.66666666666667</v>
      </c>
      <c r="P402" s="10">
        <f>E402/L402</f>
        <v>29.666666666666668</v>
      </c>
      <c r="Q402" t="str">
        <f>LEFT(N402,SEARCH("/",N402)-1)</f>
        <v>theater</v>
      </c>
      <c r="R402" t="str">
        <f>RIGHT(N402, LEN(N402)-SEARCH("/",N402))</f>
        <v>plays</v>
      </c>
      <c r="S402" s="11">
        <f>J402/86400 + 25569 + (-5/24)</f>
        <v>42192.725624999999</v>
      </c>
      <c r="T402" s="11">
        <f>I402/86400 + 25569 + (-5/24)</f>
        <v>42217.725624999999</v>
      </c>
    </row>
    <row r="403" spans="1:20" ht="42.75" x14ac:dyDescent="0.45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>
        <f>E403/D403*100</f>
        <v>104</v>
      </c>
      <c r="P403" s="10">
        <f>E403/L403</f>
        <v>97.5</v>
      </c>
      <c r="Q403" t="str">
        <f>LEFT(N403,SEARCH("/",N403)-1)</f>
        <v>theater</v>
      </c>
      <c r="R403" t="str">
        <f>RIGHT(N403, LEN(N403)-SEARCH("/",N403))</f>
        <v>plays</v>
      </c>
      <c r="S403" s="11">
        <f>J403/86400 + 25569 + (-5/24)</f>
        <v>41780.504560185182</v>
      </c>
      <c r="T403" s="11">
        <f>I403/86400 + 25569 + (-5/24)</f>
        <v>41806.504560185182</v>
      </c>
    </row>
    <row r="404" spans="1:20" ht="42.75" x14ac:dyDescent="0.45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>
        <f>E404/D404*100</f>
        <v>139.06666666666666</v>
      </c>
      <c r="P404" s="10">
        <f>E404/L404</f>
        <v>45.347826086956523</v>
      </c>
      <c r="Q404" t="str">
        <f>LEFT(N404,SEARCH("/",N404)-1)</f>
        <v>theater</v>
      </c>
      <c r="R404" t="str">
        <f>RIGHT(N404, LEN(N404)-SEARCH("/",N404))</f>
        <v>plays</v>
      </c>
      <c r="S404" s="11">
        <f>J404/86400 + 25569 + (-5/24)</f>
        <v>42218.97206018518</v>
      </c>
      <c r="T404" s="11">
        <f>I404/86400 + 25569 + (-5/24)</f>
        <v>42248.97206018518</v>
      </c>
    </row>
    <row r="405" spans="1:20" ht="42.75" x14ac:dyDescent="0.45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>
        <f>E405/D405*100</f>
        <v>8.6666666666666679</v>
      </c>
      <c r="P405" s="10">
        <f>E405/L405</f>
        <v>16.25</v>
      </c>
      <c r="Q405" t="str">
        <f>LEFT(N405,SEARCH("/",N405)-1)</f>
        <v>theater</v>
      </c>
      <c r="R405" t="str">
        <f>RIGHT(N405, LEN(N405)-SEARCH("/",N405))</f>
        <v>plays</v>
      </c>
      <c r="S405" s="11">
        <f>J405/86400 + 25569 + (-5/24)</f>
        <v>41833.927037037036</v>
      </c>
      <c r="T405" s="11">
        <f>I405/86400 + 25569 + (-5/24)</f>
        <v>41848.927037037036</v>
      </c>
    </row>
    <row r="406" spans="1:20" ht="42.75" x14ac:dyDescent="0.45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>
        <f>E406/D406*100</f>
        <v>8.1333333333333329</v>
      </c>
      <c r="P406" s="10">
        <f>E406/L406</f>
        <v>10.166666666666666</v>
      </c>
      <c r="Q406" t="str">
        <f>LEFT(N406,SEARCH("/",N406)-1)</f>
        <v>theater</v>
      </c>
      <c r="R406" t="str">
        <f>RIGHT(N406, LEN(N406)-SEARCH("/",N406))</f>
        <v>plays</v>
      </c>
      <c r="S406" s="11">
        <f>J406/86400 + 25569 + (-5/24)</f>
        <v>42020.560300925928</v>
      </c>
      <c r="T406" s="11">
        <f>I406/86400 + 25569 + (-5/24)</f>
        <v>42065.749999999993</v>
      </c>
    </row>
    <row r="407" spans="1:20" ht="42.75" x14ac:dyDescent="0.45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>
        <f>E407/D407*100</f>
        <v>100</v>
      </c>
      <c r="P407" s="10">
        <f>E407/L407</f>
        <v>38.65</v>
      </c>
      <c r="Q407" t="str">
        <f>LEFT(N407,SEARCH("/",N407)-1)</f>
        <v>theater</v>
      </c>
      <c r="R407" t="str">
        <f>RIGHT(N407, LEN(N407)-SEARCH("/",N407))</f>
        <v>plays</v>
      </c>
      <c r="S407" s="11">
        <f>J407/86400 + 25569 + (-5/24)</f>
        <v>41788.378749999996</v>
      </c>
      <c r="T407" s="11">
        <f>I407/86400 + 25569 + (-5/24)</f>
        <v>41818.378749999996</v>
      </c>
    </row>
    <row r="408" spans="1:20" ht="42.75" x14ac:dyDescent="0.4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>
        <f>E408/D408*100</f>
        <v>20.849420849420849</v>
      </c>
      <c r="P408" s="10">
        <f>E408/L408</f>
        <v>23.142857142857142</v>
      </c>
      <c r="Q408" t="str">
        <f>LEFT(N408,SEARCH("/",N408)-1)</f>
        <v>theater</v>
      </c>
      <c r="R408" t="str">
        <f>RIGHT(N408, LEN(N408)-SEARCH("/",N408))</f>
        <v>plays</v>
      </c>
      <c r="S408" s="11">
        <f>J408/86400 + 25569 + (-5/24)</f>
        <v>42806.943530092591</v>
      </c>
      <c r="T408" s="11">
        <f>I408/86400 + 25569 + (-5/24)</f>
        <v>42828.943530092591</v>
      </c>
    </row>
    <row r="409" spans="1:20" ht="42.75" x14ac:dyDescent="0.4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>
        <f>E409/D409*100</f>
        <v>0.64102564102564097</v>
      </c>
      <c r="P409" s="10">
        <f>E409/L409</f>
        <v>5</v>
      </c>
      <c r="Q409" t="str">
        <f>LEFT(N409,SEARCH("/",N409)-1)</f>
        <v>technology</v>
      </c>
      <c r="R409" t="str">
        <f>RIGHT(N409, LEN(N409)-SEARCH("/",N409))</f>
        <v>web</v>
      </c>
      <c r="S409" s="11">
        <f>J409/86400 + 25569 + (-5/24)</f>
        <v>42306.825740740744</v>
      </c>
      <c r="T409" s="11">
        <f>I409/86400 + 25569 + (-5/24)</f>
        <v>42336.867407407401</v>
      </c>
    </row>
    <row r="410" spans="1:20" ht="42.75" x14ac:dyDescent="0.45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>
        <f>E410/D410*100</f>
        <v>17.625</v>
      </c>
      <c r="P410" s="10">
        <f>E410/L410</f>
        <v>28.2</v>
      </c>
      <c r="Q410" t="str">
        <f>LEFT(N410,SEARCH("/",N410)-1)</f>
        <v>film &amp; video</v>
      </c>
      <c r="R410" t="str">
        <f>RIGHT(N410, LEN(N410)-SEARCH("/",N410))</f>
        <v>animation</v>
      </c>
      <c r="S410" s="11">
        <f>J410/86400 + 25569 + (-5/24)</f>
        <v>41844.714328703703</v>
      </c>
      <c r="T410" s="11">
        <f>I410/86400 + 25569 + (-5/24)</f>
        <v>41874.714328703703</v>
      </c>
    </row>
    <row r="411" spans="1:20" ht="42.75" x14ac:dyDescent="0.45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>
        <f>E411/D411*100</f>
        <v>131.87625</v>
      </c>
      <c r="P411" s="10">
        <f>E411/L411</f>
        <v>39.074444444444445</v>
      </c>
      <c r="Q411" t="str">
        <f>LEFT(N411,SEARCH("/",N411)-1)</f>
        <v>technology</v>
      </c>
      <c r="R411" t="str">
        <f>RIGHT(N411, LEN(N411)-SEARCH("/",N411))</f>
        <v>wearables</v>
      </c>
      <c r="S411" s="11">
        <f>J411/86400 + 25569 + (-5/24)</f>
        <v>41832.644293981481</v>
      </c>
      <c r="T411" s="11">
        <f>I411/86400 + 25569 + (-5/24)</f>
        <v>41862.644293981481</v>
      </c>
    </row>
    <row r="412" spans="1:20" ht="42.75" x14ac:dyDescent="0.45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>
        <f>E412/D412*100</f>
        <v>133.15375</v>
      </c>
      <c r="P412" s="10">
        <f>E412/L412</f>
        <v>42.609200000000001</v>
      </c>
      <c r="Q412" t="str">
        <f>LEFT(N412,SEARCH("/",N412)-1)</f>
        <v>music</v>
      </c>
      <c r="R412" t="str">
        <f>RIGHT(N412, LEN(N412)-SEARCH("/",N412))</f>
        <v>rock</v>
      </c>
      <c r="S412" s="11">
        <f>J412/86400 + 25569 + (-5/24)</f>
        <v>41402.792523148142</v>
      </c>
      <c r="T412" s="11">
        <f>I412/86400 + 25569 + (-5/24)</f>
        <v>41432.792523148142</v>
      </c>
    </row>
    <row r="413" spans="1:20" ht="42.75" x14ac:dyDescent="0.45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>
        <f>E413/D413*100</f>
        <v>179.5</v>
      </c>
      <c r="P413" s="10">
        <f>E413/L413</f>
        <v>43.515151515151516</v>
      </c>
      <c r="Q413" t="str">
        <f>LEFT(N413,SEARCH("/",N413)-1)</f>
        <v>music</v>
      </c>
      <c r="R413" t="str">
        <f>RIGHT(N413, LEN(N413)-SEARCH("/",N413))</f>
        <v>rock</v>
      </c>
      <c r="S413" s="11">
        <f>J413/86400 + 25569 + (-5/24)</f>
        <v>42055.764490740738</v>
      </c>
      <c r="T413" s="11">
        <f>I413/86400 + 25569 + (-5/24)</f>
        <v>42085.722824074073</v>
      </c>
    </row>
    <row r="414" spans="1:20" ht="57" x14ac:dyDescent="0.45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>
        <f>E414/D414*100</f>
        <v>0.125</v>
      </c>
      <c r="P414" s="10">
        <f>E414/L414</f>
        <v>1</v>
      </c>
      <c r="Q414" t="str">
        <f>LEFT(N414,SEARCH("/",N414)-1)</f>
        <v>photography</v>
      </c>
      <c r="R414" t="str">
        <f>RIGHT(N414, LEN(N414)-SEARCH("/",N414))</f>
        <v>places</v>
      </c>
      <c r="S414" s="11">
        <f>J414/86400 + 25569 + (-5/24)</f>
        <v>42151.459004629629</v>
      </c>
      <c r="T414" s="11">
        <f>I414/86400 + 25569 + (-5/24)</f>
        <v>42211.459004629629</v>
      </c>
    </row>
    <row r="415" spans="1:20" x14ac:dyDescent="0.45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>
        <f>E415/D415*100</f>
        <v>125.125</v>
      </c>
      <c r="P415" s="10">
        <f>E415/L415</f>
        <v>37.074074074074076</v>
      </c>
      <c r="Q415" t="str">
        <f>LEFT(N415,SEARCH("/",N415)-1)</f>
        <v>music</v>
      </c>
      <c r="R415" t="str">
        <f>RIGHT(N415, LEN(N415)-SEARCH("/",N415))</f>
        <v>rock</v>
      </c>
      <c r="S415" s="11">
        <f>J415/86400 + 25569 + (-5/24)</f>
        <v>41408.792037037034</v>
      </c>
      <c r="T415" s="11">
        <f>I415/86400 + 25569 + (-5/24)</f>
        <v>41429.792037037034</v>
      </c>
    </row>
    <row r="416" spans="1:20" ht="42.75" x14ac:dyDescent="0.45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>
        <f>E416/D416*100</f>
        <v>101.875</v>
      </c>
      <c r="P416" s="10">
        <f>E416/L416</f>
        <v>58.214285714285715</v>
      </c>
      <c r="Q416" t="str">
        <f>LEFT(N416,SEARCH("/",N416)-1)</f>
        <v>music</v>
      </c>
      <c r="R416" t="str">
        <f>RIGHT(N416, LEN(N416)-SEARCH("/",N416))</f>
        <v>rock</v>
      </c>
      <c r="S416" s="11">
        <f>J416/86400 + 25569 + (-5/24)</f>
        <v>41176.852048611108</v>
      </c>
      <c r="T416" s="11">
        <f>I416/86400 + 25569 + (-5/24)</f>
        <v>41226.893715277773</v>
      </c>
    </row>
    <row r="417" spans="1:20" ht="57" x14ac:dyDescent="0.45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>
        <f>E417/D417*100</f>
        <v>100.63375000000001</v>
      </c>
      <c r="P417" s="10">
        <f>E417/L417</f>
        <v>35.003043478260871</v>
      </c>
      <c r="Q417" t="str">
        <f>LEFT(N417,SEARCH("/",N417)-1)</f>
        <v>technology</v>
      </c>
      <c r="R417" t="str">
        <f>RIGHT(N417, LEN(N417)-SEARCH("/",N417))</f>
        <v>hardware</v>
      </c>
      <c r="S417" s="11">
        <f>J417/86400 + 25569 + (-5/24)</f>
        <v>40102.709722222222</v>
      </c>
      <c r="T417" s="11">
        <f>I417/86400 + 25569 + (-5/24)</f>
        <v>40140.040972222218</v>
      </c>
    </row>
    <row r="418" spans="1:20" ht="42.75" x14ac:dyDescent="0.45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>
        <f>E418/D418*100</f>
        <v>129.5</v>
      </c>
      <c r="P418" s="10">
        <f>E418/L418</f>
        <v>28</v>
      </c>
      <c r="Q418" t="str">
        <f>LEFT(N418,SEARCH("/",N418)-1)</f>
        <v>music</v>
      </c>
      <c r="R418" t="str">
        <f>RIGHT(N418, LEN(N418)-SEARCH("/",N418))</f>
        <v>indie rock</v>
      </c>
      <c r="S418" s="11">
        <f>J418/86400 + 25569 + (-5/24)</f>
        <v>41393.86613425926</v>
      </c>
      <c r="T418" s="11">
        <f>I418/86400 + 25569 + (-5/24)</f>
        <v>41424.791666666664</v>
      </c>
    </row>
    <row r="419" spans="1:20" ht="42.75" x14ac:dyDescent="0.45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>
        <f>E419/D419*100</f>
        <v>101.25</v>
      </c>
      <c r="P419" s="10">
        <f>E419/L419</f>
        <v>115.71428571428571</v>
      </c>
      <c r="Q419" t="str">
        <f>LEFT(N419,SEARCH("/",N419)-1)</f>
        <v>music</v>
      </c>
      <c r="R419" t="str">
        <f>RIGHT(N419, LEN(N419)-SEARCH("/",N419))</f>
        <v>rock</v>
      </c>
      <c r="S419" s="11">
        <f>J419/86400 + 25569 + (-5/24)</f>
        <v>41074.518703703703</v>
      </c>
      <c r="T419" s="11">
        <f>I419/86400 + 25569 + (-5/24)</f>
        <v>41088.518703703703</v>
      </c>
    </row>
    <row r="420" spans="1:20" ht="42.75" x14ac:dyDescent="0.45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>
        <f>E420/D420*100</f>
        <v>111.25</v>
      </c>
      <c r="P420" s="10">
        <f>E420/L420</f>
        <v>35.6</v>
      </c>
      <c r="Q420" t="str">
        <f>LEFT(N420,SEARCH("/",N420)-1)</f>
        <v>music</v>
      </c>
      <c r="R420" t="str">
        <f>RIGHT(N420, LEN(N420)-SEARCH("/",N420))</f>
        <v>classical music</v>
      </c>
      <c r="S420" s="11">
        <f>J420/86400 + 25569 + (-5/24)</f>
        <v>40829.665324074071</v>
      </c>
      <c r="T420" s="11">
        <f>I420/86400 + 25569 + (-5/24)</f>
        <v>40862.609027777777</v>
      </c>
    </row>
    <row r="421" spans="1:20" ht="42.75" x14ac:dyDescent="0.45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>
        <f>E421/D421*100</f>
        <v>125.125</v>
      </c>
      <c r="P421" s="10">
        <f>E421/L421</f>
        <v>91</v>
      </c>
      <c r="Q421" t="str">
        <f>LEFT(N421,SEARCH("/",N421)-1)</f>
        <v>technology</v>
      </c>
      <c r="R421" t="str">
        <f>RIGHT(N421, LEN(N421)-SEARCH("/",N421))</f>
        <v>makerspaces</v>
      </c>
      <c r="S421" s="11">
        <f>J421/86400 + 25569 + (-5/24)</f>
        <v>42318.827499999992</v>
      </c>
      <c r="T421" s="11">
        <f>I421/86400 + 25569 + (-5/24)</f>
        <v>42378.827499999992</v>
      </c>
    </row>
    <row r="422" spans="1:20" ht="42.75" x14ac:dyDescent="0.45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>
        <f>E422/D422*100</f>
        <v>0.25</v>
      </c>
      <c r="P422" s="10">
        <f>E422/L422</f>
        <v>1</v>
      </c>
      <c r="Q422" t="str">
        <f>LEFT(N422,SEARCH("/",N422)-1)</f>
        <v>publishing</v>
      </c>
      <c r="R422" t="str">
        <f>RIGHT(N422, LEN(N422)-SEARCH("/",N422))</f>
        <v>children's books</v>
      </c>
      <c r="S422" s="11">
        <f>J422/86400 + 25569 + (-5/24)</f>
        <v>41745.617939814816</v>
      </c>
      <c r="T422" s="11">
        <f>I422/86400 + 25569 + (-5/24)</f>
        <v>41795.617939814816</v>
      </c>
    </row>
    <row r="423" spans="1:20" ht="42.75" x14ac:dyDescent="0.45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>
        <f>E423/D423*100</f>
        <v>115.5</v>
      </c>
      <c r="P423" s="10">
        <f>E423/L423</f>
        <v>44</v>
      </c>
      <c r="Q423" t="str">
        <f>LEFT(N423,SEARCH("/",N423)-1)</f>
        <v>theater</v>
      </c>
      <c r="R423" t="str">
        <f>RIGHT(N423, LEN(N423)-SEARCH("/",N423))</f>
        <v>plays</v>
      </c>
      <c r="S423" s="11">
        <f>J423/86400 + 25569 + (-5/24)</f>
        <v>41795.319768518515</v>
      </c>
      <c r="T423" s="11">
        <f>I423/86400 + 25569 + (-5/24)</f>
        <v>41825.319768518515</v>
      </c>
    </row>
    <row r="424" spans="1:20" ht="42.75" x14ac:dyDescent="0.45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>
        <f>E424/D424*100</f>
        <v>170</v>
      </c>
      <c r="P424" s="10">
        <f>E424/L424</f>
        <v>64.761904761904759</v>
      </c>
      <c r="Q424" t="str">
        <f>LEFT(N424,SEARCH("/",N424)-1)</f>
        <v>theater</v>
      </c>
      <c r="R424" t="str">
        <f>RIGHT(N424, LEN(N424)-SEARCH("/",N424))</f>
        <v>plays</v>
      </c>
      <c r="S424" s="11">
        <f>J424/86400 + 25569 + (-5/24)</f>
        <v>42019.751504629625</v>
      </c>
      <c r="T424" s="11">
        <f>I424/86400 + 25569 + (-5/24)</f>
        <v>42034.751504629625</v>
      </c>
    </row>
    <row r="425" spans="1:20" ht="42.75" x14ac:dyDescent="0.45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>
        <f>E425/D425*100</f>
        <v>104.75000000000001</v>
      </c>
      <c r="P425" s="10">
        <f>E425/L425</f>
        <v>17.829787234042552</v>
      </c>
      <c r="Q425" t="str">
        <f>LEFT(N425,SEARCH("/",N425)-1)</f>
        <v>theater</v>
      </c>
      <c r="R425" t="str">
        <f>RIGHT(N425, LEN(N425)-SEARCH("/",N425))</f>
        <v>plays</v>
      </c>
      <c r="S425" s="11">
        <f>J425/86400 + 25569 + (-5/24)</f>
        <v>42379.535856481474</v>
      </c>
      <c r="T425" s="11">
        <f>I425/86400 + 25569 + (-5/24)</f>
        <v>42410.666666666664</v>
      </c>
    </row>
    <row r="426" spans="1:20" ht="42.75" x14ac:dyDescent="0.45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>
        <f>E426/D426*100</f>
        <v>210.75</v>
      </c>
      <c r="P426" s="10">
        <f>E426/L426</f>
        <v>29.068965517241381</v>
      </c>
      <c r="Q426" t="str">
        <f>LEFT(N426,SEARCH("/",N426)-1)</f>
        <v>theater</v>
      </c>
      <c r="R426" t="str">
        <f>RIGHT(N426, LEN(N426)-SEARCH("/",N426))</f>
        <v>plays</v>
      </c>
      <c r="S426" s="11">
        <f>J426/86400 + 25569 + (-5/24)</f>
        <v>42105.059155092589</v>
      </c>
      <c r="T426" s="11">
        <f>I426/86400 + 25569 + (-5/24)</f>
        <v>42132.628472222219</v>
      </c>
    </row>
    <row r="427" spans="1:20" ht="42.75" x14ac:dyDescent="0.45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>
        <f>E427/D427*100</f>
        <v>101.25</v>
      </c>
      <c r="P427" s="10">
        <f>E427/L427</f>
        <v>24.545454545454547</v>
      </c>
      <c r="Q427" t="str">
        <f>LEFT(N427,SEARCH("/",N427)-1)</f>
        <v>theater</v>
      </c>
      <c r="R427" t="str">
        <f>RIGHT(N427, LEN(N427)-SEARCH("/",N427))</f>
        <v>plays</v>
      </c>
      <c r="S427" s="11">
        <f>J427/86400 + 25569 + (-5/24)</f>
        <v>42468.166273148141</v>
      </c>
      <c r="T427" s="11">
        <f>I427/86400 + 25569 + (-5/24)</f>
        <v>42498.166273148141</v>
      </c>
    </row>
    <row r="428" spans="1:20" ht="42.75" x14ac:dyDescent="0.45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>
        <f>E428/D428*100</f>
        <v>170.625</v>
      </c>
      <c r="P428" s="10">
        <f>E428/L428</f>
        <v>68.25</v>
      </c>
      <c r="Q428" t="str">
        <f>LEFT(N428,SEARCH("/",N428)-1)</f>
        <v>theater</v>
      </c>
      <c r="R428" t="str">
        <f>RIGHT(N428, LEN(N428)-SEARCH("/",N428))</f>
        <v>plays</v>
      </c>
      <c r="S428" s="11">
        <f>J428/86400 + 25569 + (-5/24)</f>
        <v>42531.844189814808</v>
      </c>
      <c r="T428" s="11">
        <f>I428/86400 + 25569 + (-5/24)</f>
        <v>42559.958333333336</v>
      </c>
    </row>
    <row r="429" spans="1:20" ht="42.75" x14ac:dyDescent="0.45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>
        <f>E429/D429*100</f>
        <v>100</v>
      </c>
      <c r="P429" s="10">
        <f>E429/L429</f>
        <v>29.62962962962963</v>
      </c>
      <c r="Q429" t="str">
        <f>LEFT(N429,SEARCH("/",N429)-1)</f>
        <v>theater</v>
      </c>
      <c r="R429" t="str">
        <f>RIGHT(N429, LEN(N429)-SEARCH("/",N429))</f>
        <v>plays</v>
      </c>
      <c r="S429" s="11">
        <f>J429/86400 + 25569 + (-5/24)</f>
        <v>42506.501041666663</v>
      </c>
      <c r="T429" s="11">
        <f>I429/86400 + 25569 + (-5/24)</f>
        <v>42538.374999999993</v>
      </c>
    </row>
    <row r="430" spans="1:20" ht="42.75" x14ac:dyDescent="0.45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>
        <f>E430/D430*100</f>
        <v>109.375</v>
      </c>
      <c r="P430" s="10">
        <f>E430/L430</f>
        <v>46.05263157894737</v>
      </c>
      <c r="Q430" t="str">
        <f>LEFT(N430,SEARCH("/",N430)-1)</f>
        <v>theater</v>
      </c>
      <c r="R430" t="str">
        <f>RIGHT(N430, LEN(N430)-SEARCH("/",N430))</f>
        <v>plays</v>
      </c>
      <c r="S430" s="11">
        <f>J430/86400 + 25569 + (-5/24)</f>
        <v>42523.04038194444</v>
      </c>
      <c r="T430" s="11">
        <f>I430/86400 + 25569 + (-5/24)</f>
        <v>42537.04038194444</v>
      </c>
    </row>
    <row r="431" spans="1:20" ht="42.75" x14ac:dyDescent="0.45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>
        <f>E431/D431*100</f>
        <v>128.75</v>
      </c>
      <c r="P431" s="10">
        <f>E431/L431</f>
        <v>64.375</v>
      </c>
      <c r="Q431" t="str">
        <f>LEFT(N431,SEARCH("/",N431)-1)</f>
        <v>theater</v>
      </c>
      <c r="R431" t="str">
        <f>RIGHT(N431, LEN(N431)-SEARCH("/",N431))</f>
        <v>plays</v>
      </c>
      <c r="S431" s="11">
        <f>J431/86400 + 25569 + (-5/24)</f>
        <v>41876.607453703698</v>
      </c>
      <c r="T431" s="11">
        <f>I431/86400 + 25569 + (-5/24)</f>
        <v>41894.607453703698</v>
      </c>
    </row>
    <row r="432" spans="1:20" ht="42.75" x14ac:dyDescent="0.45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>
        <f>E432/D432*100</f>
        <v>155.75</v>
      </c>
      <c r="P432" s="10">
        <f>E432/L432</f>
        <v>51.916666666666664</v>
      </c>
      <c r="Q432" t="str">
        <f>LEFT(N432,SEARCH("/",N432)-1)</f>
        <v>theater</v>
      </c>
      <c r="R432" t="str">
        <f>RIGHT(N432, LEN(N432)-SEARCH("/",N432))</f>
        <v>plays</v>
      </c>
      <c r="S432" s="11">
        <f>J432/86400 + 25569 + (-5/24)</f>
        <v>42360.679502314808</v>
      </c>
      <c r="T432" s="11">
        <f>I432/86400 + 25569 + (-5/24)</f>
        <v>42390.679502314808</v>
      </c>
    </row>
    <row r="433" spans="1:20" ht="42.75" x14ac:dyDescent="0.45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>
        <f>E433/D433*100</f>
        <v>112.5</v>
      </c>
      <c r="P433" s="10">
        <f>E433/L433</f>
        <v>64.285714285714292</v>
      </c>
      <c r="Q433" t="str">
        <f>LEFT(N433,SEARCH("/",N433)-1)</f>
        <v>theater</v>
      </c>
      <c r="R433" t="str">
        <f>RIGHT(N433, LEN(N433)-SEARCH("/",N433))</f>
        <v>plays</v>
      </c>
      <c r="S433" s="11">
        <f>J433/86400 + 25569 + (-5/24)</f>
        <v>42553.718194444438</v>
      </c>
      <c r="T433" s="11">
        <f>I433/86400 + 25569 + (-5/24)</f>
        <v>42584.964583333327</v>
      </c>
    </row>
    <row r="434" spans="1:20" ht="28.5" x14ac:dyDescent="0.45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>
        <f>E434/D434*100</f>
        <v>32.5</v>
      </c>
      <c r="P434" s="10">
        <f>E434/L434</f>
        <v>37.142857142857146</v>
      </c>
      <c r="Q434" t="str">
        <f>LEFT(N434,SEARCH("/",N434)-1)</f>
        <v>theater</v>
      </c>
      <c r="R434" t="str">
        <f>RIGHT(N434, LEN(N434)-SEARCH("/",N434))</f>
        <v>plays</v>
      </c>
      <c r="S434" s="11">
        <f>J434/86400 + 25569 + (-5/24)</f>
        <v>42055.924120370364</v>
      </c>
      <c r="T434" s="11">
        <f>I434/86400 + 25569 + (-5/24)</f>
        <v>42085.999305555553</v>
      </c>
    </row>
    <row r="435" spans="1:20" ht="42.75" x14ac:dyDescent="0.45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>
        <f>E435/D435*100</f>
        <v>1.25</v>
      </c>
      <c r="P435" s="10">
        <f>E435/L435</f>
        <v>10</v>
      </c>
      <c r="Q435" t="str">
        <f>LEFT(N435,SEARCH("/",N435)-1)</f>
        <v>theater</v>
      </c>
      <c r="R435" t="str">
        <f>RIGHT(N435, LEN(N435)-SEARCH("/",N435))</f>
        <v>plays</v>
      </c>
      <c r="S435" s="11">
        <f>J435/86400 + 25569 + (-5/24)</f>
        <v>42217.461770833332</v>
      </c>
      <c r="T435" s="11">
        <f>I435/86400 + 25569 + (-5/24)</f>
        <v>42247.461770833332</v>
      </c>
    </row>
    <row r="436" spans="1:20" ht="28.5" x14ac:dyDescent="0.45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>
        <f>E436/D436*100</f>
        <v>110.36948748510132</v>
      </c>
      <c r="P436" s="10">
        <f>E436/L436</f>
        <v>44.095238095238095</v>
      </c>
      <c r="Q436" t="str">
        <f>LEFT(N436,SEARCH("/",N436)-1)</f>
        <v>technology</v>
      </c>
      <c r="R436" t="str">
        <f>RIGHT(N436, LEN(N436)-SEARCH("/",N436))</f>
        <v>space exploration</v>
      </c>
      <c r="S436" s="11">
        <f>J436/86400 + 25569 + (-5/24)</f>
        <v>41953.757719907408</v>
      </c>
      <c r="T436" s="11">
        <f>I436/86400 + 25569 + (-5/24)</f>
        <v>41973.757719907408</v>
      </c>
    </row>
    <row r="437" spans="1:20" ht="42.75" x14ac:dyDescent="0.45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>
        <f>E437/D437*100</f>
        <v>145.29411764705881</v>
      </c>
      <c r="P437" s="10">
        <f>E437/L437</f>
        <v>56.136363636363633</v>
      </c>
      <c r="Q437" t="str">
        <f>LEFT(N437,SEARCH("/",N437)-1)</f>
        <v>film &amp; video</v>
      </c>
      <c r="R437" t="str">
        <f>RIGHT(N437, LEN(N437)-SEARCH("/",N437))</f>
        <v>television</v>
      </c>
      <c r="S437" s="11">
        <f>J437/86400 + 25569 + (-5/24)</f>
        <v>42175.608032407406</v>
      </c>
      <c r="T437" s="11">
        <f>I437/86400 + 25569 + (-5/24)</f>
        <v>42205.608032407406</v>
      </c>
    </row>
    <row r="438" spans="1:20" ht="42.75" x14ac:dyDescent="0.45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>
        <f>E438/D438*100</f>
        <v>0</v>
      </c>
      <c r="P438" s="10" t="e">
        <f>E438/L438</f>
        <v>#DIV/0!</v>
      </c>
      <c r="Q438" t="str">
        <f>LEFT(N438,SEARCH("/",N438)-1)</f>
        <v>technology</v>
      </c>
      <c r="R438" t="str">
        <f>RIGHT(N438, LEN(N438)-SEARCH("/",N438))</f>
        <v>wearables</v>
      </c>
      <c r="S438" s="11">
        <f>J438/86400 + 25569 + (-5/24)</f>
        <v>42491.57298611111</v>
      </c>
      <c r="T438" s="11">
        <f>I438/86400 + 25569 + (-5/24)</f>
        <v>42551.57298611111</v>
      </c>
    </row>
    <row r="439" spans="1:20" ht="57" x14ac:dyDescent="0.45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>
        <f>E439/D439*100</f>
        <v>141.1764705882353</v>
      </c>
      <c r="P439" s="10">
        <f>E439/L439</f>
        <v>52.173913043478258</v>
      </c>
      <c r="Q439" t="str">
        <f>LEFT(N439,SEARCH("/",N439)-1)</f>
        <v>theater</v>
      </c>
      <c r="R439" t="str">
        <f>RIGHT(N439, LEN(N439)-SEARCH("/",N439))</f>
        <v>plays</v>
      </c>
      <c r="S439" s="11">
        <f>J439/86400 + 25569 + (-5/24)</f>
        <v>42422.842280092591</v>
      </c>
      <c r="T439" s="11">
        <f>I439/86400 + 25569 + (-5/24)</f>
        <v>42442.800613425927</v>
      </c>
    </row>
    <row r="440" spans="1:20" ht="28.5" x14ac:dyDescent="0.45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>
        <f>E440/D440*100</f>
        <v>108.23529411764706</v>
      </c>
      <c r="P440" s="10">
        <f>E440/L440</f>
        <v>34.074074074074076</v>
      </c>
      <c r="Q440" t="str">
        <f>LEFT(N440,SEARCH("/",N440)-1)</f>
        <v>music</v>
      </c>
      <c r="R440" t="str">
        <f>RIGHT(N440, LEN(N440)-SEARCH("/",N440))</f>
        <v>rock</v>
      </c>
      <c r="S440" s="11">
        <f>J440/86400 + 25569 + (-5/24)</f>
        <v>41151.499988425923</v>
      </c>
      <c r="T440" s="11">
        <f>I440/86400 + 25569 + (-5/24)</f>
        <v>41176.957638888889</v>
      </c>
    </row>
    <row r="441" spans="1:20" ht="57" x14ac:dyDescent="0.45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>
        <f>E441/D441*100</f>
        <v>100</v>
      </c>
      <c r="P441" s="10">
        <f>E441/L441</f>
        <v>40.476190476190474</v>
      </c>
      <c r="Q441" t="str">
        <f>LEFT(N441,SEARCH("/",N441)-1)</f>
        <v>theater</v>
      </c>
      <c r="R441" t="str">
        <f>RIGHT(N441, LEN(N441)-SEARCH("/",N441))</f>
        <v>plays</v>
      </c>
      <c r="S441" s="11">
        <f>J441/86400 + 25569 + (-5/24)</f>
        <v>42307.700046296297</v>
      </c>
      <c r="T441" s="11">
        <f>I441/86400 + 25569 + (-5/24)</f>
        <v>42347.741712962961</v>
      </c>
    </row>
    <row r="442" spans="1:20" ht="42.75" x14ac:dyDescent="0.45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>
        <f>E442/D442*100</f>
        <v>338.70588235294122</v>
      </c>
      <c r="P442" s="10">
        <f>E442/L442</f>
        <v>62.586956521739133</v>
      </c>
      <c r="Q442" t="str">
        <f>LEFT(N442,SEARCH("/",N442)-1)</f>
        <v>theater</v>
      </c>
      <c r="R442" t="str">
        <f>RIGHT(N442, LEN(N442)-SEARCH("/",N442))</f>
        <v>plays</v>
      </c>
      <c r="S442" s="11">
        <f>J442/86400 + 25569 + (-5/24)</f>
        <v>42461.932534722218</v>
      </c>
      <c r="T442" s="11">
        <f>I442/86400 + 25569 + (-5/24)</f>
        <v>42489.666666666664</v>
      </c>
    </row>
    <row r="443" spans="1:20" ht="42.75" x14ac:dyDescent="0.45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>
        <f>E443/D443*100</f>
        <v>15.411764705882353</v>
      </c>
      <c r="P443" s="10">
        <f>E443/L443</f>
        <v>32.75</v>
      </c>
      <c r="Q443" t="str">
        <f>LEFT(N443,SEARCH("/",N443)-1)</f>
        <v>theater</v>
      </c>
      <c r="R443" t="str">
        <f>RIGHT(N443, LEN(N443)-SEARCH("/",N443))</f>
        <v>plays</v>
      </c>
      <c r="S443" s="11">
        <f>J443/86400 + 25569 + (-5/24)</f>
        <v>41968.469131944446</v>
      </c>
      <c r="T443" s="11">
        <f>I443/86400 + 25569 + (-5/24)</f>
        <v>42028.291666666664</v>
      </c>
    </row>
    <row r="444" spans="1:20" ht="57" x14ac:dyDescent="0.45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>
        <f>E444/D444*100</f>
        <v>20</v>
      </c>
      <c r="P444" s="10">
        <f>E444/L444</f>
        <v>34</v>
      </c>
      <c r="Q444" t="str">
        <f>LEFT(N444,SEARCH("/",N444)-1)</f>
        <v>theater</v>
      </c>
      <c r="R444" t="str">
        <f>RIGHT(N444, LEN(N444)-SEARCH("/",N444))</f>
        <v>plays</v>
      </c>
      <c r="S444" s="11">
        <f>J444/86400 + 25569 + (-5/24)</f>
        <v>42132.601620370369</v>
      </c>
      <c r="T444" s="11">
        <f>I444/86400 + 25569 + (-5/24)</f>
        <v>42192.601620370369</v>
      </c>
    </row>
    <row r="445" spans="1:20" ht="42.75" x14ac:dyDescent="0.45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>
        <f>E445/D445*100</f>
        <v>100</v>
      </c>
      <c r="P445" s="10">
        <f>E445/L445</f>
        <v>50</v>
      </c>
      <c r="Q445" t="str">
        <f>LEFT(N445,SEARCH("/",N445)-1)</f>
        <v>film &amp; video</v>
      </c>
      <c r="R445" t="str">
        <f>RIGHT(N445, LEN(N445)-SEARCH("/",N445))</f>
        <v>shorts</v>
      </c>
      <c r="S445" s="11">
        <f>J445/86400 + 25569 + (-5/24)</f>
        <v>40587.548425925925</v>
      </c>
      <c r="T445" s="11">
        <f>I445/86400 + 25569 + (-5/24)</f>
        <v>40665.957638888889</v>
      </c>
    </row>
    <row r="446" spans="1:20" ht="57" x14ac:dyDescent="0.45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>
        <f>E446/D446*100</f>
        <v>38.333333333333336</v>
      </c>
      <c r="P446" s="10">
        <f>E446/L446</f>
        <v>69</v>
      </c>
      <c r="Q446" t="str">
        <f>LEFT(N446,SEARCH("/",N446)-1)</f>
        <v>music</v>
      </c>
      <c r="R446" t="str">
        <f>RIGHT(N446, LEN(N446)-SEARCH("/",N446))</f>
        <v>jazz</v>
      </c>
      <c r="S446" s="11">
        <f>J446/86400 + 25569 + (-5/24)</f>
        <v>40312.707245370366</v>
      </c>
      <c r="T446" s="11">
        <f>I446/86400 + 25569 + (-5/24)</f>
        <v>40354.688888888886</v>
      </c>
    </row>
    <row r="447" spans="1:20" ht="42.75" x14ac:dyDescent="0.45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>
        <f>E447/D447*100</f>
        <v>114.99999999999999</v>
      </c>
      <c r="P447" s="10">
        <f>E447/L447</f>
        <v>32.34375</v>
      </c>
      <c r="Q447" t="str">
        <f>LEFT(N447,SEARCH("/",N447)-1)</f>
        <v>photography</v>
      </c>
      <c r="R447" t="str">
        <f>RIGHT(N447, LEN(N447)-SEARCH("/",N447))</f>
        <v>photobooks</v>
      </c>
      <c r="S447" s="11">
        <f>J447/86400 + 25569 + (-5/24)</f>
        <v>42772.567743055552</v>
      </c>
      <c r="T447" s="11">
        <f>I447/86400 + 25569 + (-5/24)</f>
        <v>42805.353472222218</v>
      </c>
    </row>
    <row r="448" spans="1:20" ht="42.75" x14ac:dyDescent="0.45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>
        <f>E448/D448*100</f>
        <v>0</v>
      </c>
      <c r="P448" s="10" t="e">
        <f>E448/L448</f>
        <v>#DIV/0!</v>
      </c>
      <c r="Q448" t="str">
        <f>LEFT(N448,SEARCH("/",N448)-1)</f>
        <v>publishing</v>
      </c>
      <c r="R448" t="str">
        <f>RIGHT(N448, LEN(N448)-SEARCH("/",N448))</f>
        <v>translations</v>
      </c>
      <c r="S448" s="11">
        <f>J448/86400 + 25569 + (-5/24)</f>
        <v>42461.239328703705</v>
      </c>
      <c r="T448" s="11">
        <f>I448/86400 + 25569 + (-5/24)</f>
        <v>42481.239328703705</v>
      </c>
    </row>
    <row r="449" spans="1:20" ht="42.75" x14ac:dyDescent="0.45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>
        <f>E449/D449*100</f>
        <v>108.88888888888889</v>
      </c>
      <c r="P449" s="10">
        <f>E449/L449</f>
        <v>75.384615384615387</v>
      </c>
      <c r="Q449" t="str">
        <f>LEFT(N449,SEARCH("/",N449)-1)</f>
        <v>music</v>
      </c>
      <c r="R449" t="str">
        <f>RIGHT(N449, LEN(N449)-SEARCH("/",N449))</f>
        <v>rock</v>
      </c>
      <c r="S449" s="11">
        <f>J449/86400 + 25569 + (-5/24)</f>
        <v>41381.88784722222</v>
      </c>
      <c r="T449" s="11">
        <f>I449/86400 + 25569 + (-5/24)</f>
        <v>41400.999305555553</v>
      </c>
    </row>
    <row r="450" spans="1:20" ht="42.75" x14ac:dyDescent="0.45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>
        <f>E450/D450*100</f>
        <v>133.33333333333331</v>
      </c>
      <c r="P450" s="10">
        <f>E450/L450</f>
        <v>28.571428571428573</v>
      </c>
      <c r="Q450" t="str">
        <f>LEFT(N450,SEARCH("/",N450)-1)</f>
        <v>music</v>
      </c>
      <c r="R450" t="str">
        <f>RIGHT(N450, LEN(N450)-SEARCH("/",N450))</f>
        <v>indie rock</v>
      </c>
      <c r="S450" s="11">
        <f>J450/86400 + 25569 + (-5/24)</f>
        <v>42058.733402777776</v>
      </c>
      <c r="T450" s="11">
        <f>I450/86400 + 25569 + (-5/24)</f>
        <v>42088.691736111105</v>
      </c>
    </row>
    <row r="451" spans="1:20" ht="42.75" x14ac:dyDescent="0.45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>
        <f>E451/D451*100</f>
        <v>156.44444444444446</v>
      </c>
      <c r="P451" s="10">
        <f>E451/L451</f>
        <v>54.153846153846153</v>
      </c>
      <c r="Q451" t="str">
        <f>LEFT(N451,SEARCH("/",N451)-1)</f>
        <v>music</v>
      </c>
      <c r="R451" t="str">
        <f>RIGHT(N451, LEN(N451)-SEARCH("/",N451))</f>
        <v>classical music</v>
      </c>
      <c r="S451" s="11">
        <f>J451/86400 + 25569 + (-5/24)</f>
        <v>41930.767268518517</v>
      </c>
      <c r="T451" s="11">
        <f>I451/86400 + 25569 + (-5/24)</f>
        <v>41960.808935185181</v>
      </c>
    </row>
    <row r="452" spans="1:20" ht="28.5" x14ac:dyDescent="0.45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>
        <f>E452/D452*100</f>
        <v>118.44444444444444</v>
      </c>
      <c r="P452" s="10">
        <f>E452/L452</f>
        <v>29.611111111111111</v>
      </c>
      <c r="Q452" t="str">
        <f>LEFT(N452,SEARCH("/",N452)-1)</f>
        <v>music</v>
      </c>
      <c r="R452" t="str">
        <f>RIGHT(N452, LEN(N452)-SEARCH("/",N452))</f>
        <v>classical music</v>
      </c>
      <c r="S452" s="11">
        <f>J452/86400 + 25569 + (-5/24)</f>
        <v>41744.536874999998</v>
      </c>
      <c r="T452" s="11">
        <f>I452/86400 + 25569 + (-5/24)</f>
        <v>41774.536874999998</v>
      </c>
    </row>
    <row r="453" spans="1:20" ht="42.75" x14ac:dyDescent="0.45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>
        <f>E453/D453*100</f>
        <v>143.33333333333334</v>
      </c>
      <c r="P453" s="10">
        <f>E453/L453</f>
        <v>51.6</v>
      </c>
      <c r="Q453" t="str">
        <f>LEFT(N453,SEARCH("/",N453)-1)</f>
        <v>theater</v>
      </c>
      <c r="R453" t="str">
        <f>RIGHT(N453, LEN(N453)-SEARCH("/",N453))</f>
        <v>spaces</v>
      </c>
      <c r="S453" s="11">
        <f>J453/86400 + 25569 + (-5/24)</f>
        <v>42783.251064814809</v>
      </c>
      <c r="T453" s="11">
        <f>I453/86400 + 25569 + (-5/24)</f>
        <v>42797.251064814809</v>
      </c>
    </row>
    <row r="454" spans="1:20" ht="42.75" x14ac:dyDescent="0.45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>
        <f>E454/D454*100</f>
        <v>100.55555555555556</v>
      </c>
      <c r="P454" s="10">
        <f>E454/L454</f>
        <v>60.333333333333336</v>
      </c>
      <c r="Q454" t="str">
        <f>LEFT(N454,SEARCH("/",N454)-1)</f>
        <v>theater</v>
      </c>
      <c r="R454" t="str">
        <f>RIGHT(N454, LEN(N454)-SEARCH("/",N454))</f>
        <v>plays</v>
      </c>
      <c r="S454" s="11">
        <f>J454/86400 + 25569 + (-5/24)</f>
        <v>41802.412569444445</v>
      </c>
      <c r="T454" s="11">
        <f>I454/86400 + 25569 + (-5/24)</f>
        <v>41822.412569444445</v>
      </c>
    </row>
    <row r="455" spans="1:20" ht="42.75" x14ac:dyDescent="0.45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>
        <f>E455/D455*100</f>
        <v>130.55555555555557</v>
      </c>
      <c r="P455" s="10">
        <f>E455/L455</f>
        <v>97.916666666666671</v>
      </c>
      <c r="Q455" t="str">
        <f>LEFT(N455,SEARCH("/",N455)-1)</f>
        <v>theater</v>
      </c>
      <c r="R455" t="str">
        <f>RIGHT(N455, LEN(N455)-SEARCH("/",N455))</f>
        <v>plays</v>
      </c>
      <c r="S455" s="11">
        <f>J455/86400 + 25569 + (-5/24)</f>
        <v>41974.534814814811</v>
      </c>
      <c r="T455" s="11">
        <f>I455/86400 + 25569 + (-5/24)</f>
        <v>42004.534814814811</v>
      </c>
    </row>
    <row r="456" spans="1:20" ht="42.75" x14ac:dyDescent="0.45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>
        <f>E456/D456*100</f>
        <v>113.88888888888889</v>
      </c>
      <c r="P456" s="10">
        <f>E456/L456</f>
        <v>37.962962962962962</v>
      </c>
      <c r="Q456" t="str">
        <f>LEFT(N456,SEARCH("/",N456)-1)</f>
        <v>theater</v>
      </c>
      <c r="R456" t="str">
        <f>RIGHT(N456, LEN(N456)-SEARCH("/",N456))</f>
        <v>plays</v>
      </c>
      <c r="S456" s="11">
        <f>J456/86400 + 25569 + (-5/24)</f>
        <v>42025.967847222222</v>
      </c>
      <c r="T456" s="11">
        <f>I456/86400 + 25569 + (-5/24)</f>
        <v>42063.999305555553</v>
      </c>
    </row>
    <row r="457" spans="1:20" ht="42.75" x14ac:dyDescent="0.4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>
        <f>E457/D457*100</f>
        <v>0.54884742041712409</v>
      </c>
      <c r="P457" s="10">
        <f>E457/L457</f>
        <v>5</v>
      </c>
      <c r="Q457" t="str">
        <f>LEFT(N457,SEARCH("/",N457)-1)</f>
        <v>music</v>
      </c>
      <c r="R457" t="str">
        <f>RIGHT(N457, LEN(N457)-SEARCH("/",N457))</f>
        <v>world music</v>
      </c>
      <c r="S457" s="11">
        <f>J457/86400 + 25569 + (-5/24)</f>
        <v>40781.957199074073</v>
      </c>
      <c r="T457" s="11">
        <f>I457/86400 + 25569 + (-5/24)</f>
        <v>40797.345833333333</v>
      </c>
    </row>
    <row r="458" spans="1:20" ht="42.75" x14ac:dyDescent="0.45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>
        <f>E458/D458*100</f>
        <v>106.02150537634409</v>
      </c>
      <c r="P458" s="10">
        <f>E458/L458</f>
        <v>39.44</v>
      </c>
      <c r="Q458" t="str">
        <f>LEFT(N458,SEARCH("/",N458)-1)</f>
        <v>technology</v>
      </c>
      <c r="R458" t="str">
        <f>RIGHT(N458, LEN(N458)-SEARCH("/",N458))</f>
        <v>space exploration</v>
      </c>
      <c r="S458" s="11">
        <f>J458/86400 + 25569 + (-5/24)</f>
        <v>42612.448159722218</v>
      </c>
      <c r="T458" s="11">
        <f>I458/86400 + 25569 + (-5/24)</f>
        <v>42642.448159722218</v>
      </c>
    </row>
    <row r="459" spans="1:20" ht="42.75" x14ac:dyDescent="0.45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>
        <f>E459/D459*100</f>
        <v>118.95833333333334</v>
      </c>
      <c r="P459" s="10">
        <f>E459/L459</f>
        <v>42.296296296296298</v>
      </c>
      <c r="Q459" t="str">
        <f>LEFT(N459,SEARCH("/",N459)-1)</f>
        <v>theater</v>
      </c>
      <c r="R459" t="str">
        <f>RIGHT(N459, LEN(N459)-SEARCH("/",N459))</f>
        <v>plays</v>
      </c>
      <c r="S459" s="11">
        <f>J459/86400 + 25569 + (-5/24)</f>
        <v>41884.391516203701</v>
      </c>
      <c r="T459" s="11">
        <f>I459/86400 + 25569 + (-5/24)</f>
        <v>41899.957638888889</v>
      </c>
    </row>
    <row r="460" spans="1:20" ht="42.75" x14ac:dyDescent="0.45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>
        <f>E460/D460*100</f>
        <v>124.33537832310839</v>
      </c>
      <c r="P460" s="10">
        <f>E460/L460</f>
        <v>45.037037037037038</v>
      </c>
      <c r="Q460" t="str">
        <f>LEFT(N460,SEARCH("/",N460)-1)</f>
        <v>theater</v>
      </c>
      <c r="R460" t="str">
        <f>RIGHT(N460, LEN(N460)-SEARCH("/",N460))</f>
        <v>plays</v>
      </c>
      <c r="S460" s="11">
        <f>J460/86400 + 25569 + (-5/24)</f>
        <v>42010.994247685179</v>
      </c>
      <c r="T460" s="11">
        <f>I460/86400 + 25569 + (-5/24)</f>
        <v>42037.977083333331</v>
      </c>
    </row>
    <row r="461" spans="1:20" ht="42.75" x14ac:dyDescent="0.45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>
        <f>E461/D461*100</f>
        <v>206.70670670670671</v>
      </c>
      <c r="P461" s="10">
        <f>E461/L461</f>
        <v>43.020833333333336</v>
      </c>
      <c r="Q461" t="str">
        <f>LEFT(N461,SEARCH("/",N461)-1)</f>
        <v>film &amp; video</v>
      </c>
      <c r="R461" t="str">
        <f>RIGHT(N461, LEN(N461)-SEARCH("/",N461))</f>
        <v>documentary</v>
      </c>
      <c r="S461" s="11">
        <f>J461/86400 + 25569 + (-5/24)</f>
        <v>41754.90924768518</v>
      </c>
      <c r="T461" s="11">
        <f>I461/86400 + 25569 + (-5/24)</f>
        <v>41777.90924768518</v>
      </c>
    </row>
    <row r="462" spans="1:20" ht="42.75" x14ac:dyDescent="0.45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>
        <f>E462/D462*100</f>
        <v>104.8048048048048</v>
      </c>
      <c r="P462" s="10">
        <f>E462/L462</f>
        <v>32.71875</v>
      </c>
      <c r="Q462" t="str">
        <f>LEFT(N462,SEARCH("/",N462)-1)</f>
        <v>music</v>
      </c>
      <c r="R462" t="str">
        <f>RIGHT(N462, LEN(N462)-SEARCH("/",N462))</f>
        <v>indie rock</v>
      </c>
      <c r="S462" s="11">
        <f>J462/86400 + 25569 + (-5/24)</f>
        <v>40977.739675925921</v>
      </c>
      <c r="T462" s="11">
        <f>I462/86400 + 25569 + (-5/24)</f>
        <v>41007.698009259257</v>
      </c>
    </row>
    <row r="463" spans="1:20" ht="42.75" x14ac:dyDescent="0.45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>
        <f>E463/D463*100</f>
        <v>166.5</v>
      </c>
      <c r="P463" s="10">
        <f>E463/L463</f>
        <v>59.464285714285715</v>
      </c>
      <c r="Q463" t="str">
        <f>LEFT(N463,SEARCH("/",N463)-1)</f>
        <v>film &amp; video</v>
      </c>
      <c r="R463" t="str">
        <f>RIGHT(N463, LEN(N463)-SEARCH("/",N463))</f>
        <v>television</v>
      </c>
      <c r="S463" s="11">
        <f>J463/86400 + 25569 + (-5/24)</f>
        <v>42098.083495370367</v>
      </c>
      <c r="T463" s="11">
        <f>I463/86400 + 25569 + (-5/24)</f>
        <v>42121.791666666664</v>
      </c>
    </row>
    <row r="464" spans="1:20" ht="57" x14ac:dyDescent="0.45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>
        <f>E464/D464*100</f>
        <v>110.60000000000001</v>
      </c>
      <c r="P464" s="10">
        <f>E464/L464</f>
        <v>73.733333333333334</v>
      </c>
      <c r="Q464" t="str">
        <f>LEFT(N464,SEARCH("/",N464)-1)</f>
        <v>film &amp; video</v>
      </c>
      <c r="R464" t="str">
        <f>RIGHT(N464, LEN(N464)-SEARCH("/",N464))</f>
        <v>shorts</v>
      </c>
      <c r="S464" s="11">
        <f>J464/86400 + 25569 + (-5/24)</f>
        <v>41065.649733796294</v>
      </c>
      <c r="T464" s="11">
        <f>I464/86400 + 25569 + (-5/24)</f>
        <v>41093.666666666664</v>
      </c>
    </row>
    <row r="465" spans="1:20" ht="42.75" x14ac:dyDescent="0.45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>
        <f>E465/D465*100</f>
        <v>219.49999999999997</v>
      </c>
      <c r="P465" s="10">
        <f>E465/L465</f>
        <v>46.702127659574465</v>
      </c>
      <c r="Q465" t="str">
        <f>LEFT(N465,SEARCH("/",N465)-1)</f>
        <v>film &amp; video</v>
      </c>
      <c r="R465" t="str">
        <f>RIGHT(N465, LEN(N465)-SEARCH("/",N465))</f>
        <v>shorts</v>
      </c>
      <c r="S465" s="11">
        <f>J465/86400 + 25569 + (-5/24)</f>
        <v>40569.817476851851</v>
      </c>
      <c r="T465" s="11">
        <f>I465/86400 + 25569 + (-5/24)</f>
        <v>40599.817476851851</v>
      </c>
    </row>
    <row r="466" spans="1:20" ht="28.5" x14ac:dyDescent="0.45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>
        <f>E466/D466*100</f>
        <v>20</v>
      </c>
      <c r="P466" s="10">
        <f>E466/L466</f>
        <v>100</v>
      </c>
      <c r="Q466" t="str">
        <f>LEFT(N466,SEARCH("/",N466)-1)</f>
        <v>film &amp; video</v>
      </c>
      <c r="R466" t="str">
        <f>RIGHT(N466, LEN(N466)-SEARCH("/",N466))</f>
        <v>drama</v>
      </c>
      <c r="S466" s="11">
        <f>J466/86400 + 25569 + (-5/24)</f>
        <v>42402.872164351851</v>
      </c>
      <c r="T466" s="11">
        <f>I466/86400 + 25569 + (-5/24)</f>
        <v>42432.872164351851</v>
      </c>
    </row>
    <row r="467" spans="1:20" ht="42.75" x14ac:dyDescent="0.45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>
        <f>E467/D467*100</f>
        <v>0</v>
      </c>
      <c r="P467" s="10" t="e">
        <f>E467/L467</f>
        <v>#DIV/0!</v>
      </c>
      <c r="Q467" t="str">
        <f>LEFT(N467,SEARCH("/",N467)-1)</f>
        <v>film &amp; video</v>
      </c>
      <c r="R467" t="str">
        <f>RIGHT(N467, LEN(N467)-SEARCH("/",N467))</f>
        <v>drama</v>
      </c>
      <c r="S467" s="11">
        <f>J467/86400 + 25569 + (-5/24)</f>
        <v>42711.803611111107</v>
      </c>
      <c r="T467" s="11">
        <f>I467/86400 + 25569 + (-5/24)</f>
        <v>42741.803611111107</v>
      </c>
    </row>
    <row r="468" spans="1:20" ht="42.75" x14ac:dyDescent="0.45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>
        <f>E468/D468*100</f>
        <v>0</v>
      </c>
      <c r="P468" s="10" t="e">
        <f>E468/L468</f>
        <v>#DIV/0!</v>
      </c>
      <c r="Q468" t="str">
        <f>LEFT(N468,SEARCH("/",N468)-1)</f>
        <v>film &amp; video</v>
      </c>
      <c r="R468" t="str">
        <f>RIGHT(N468, LEN(N468)-SEARCH("/",N468))</f>
        <v>drama</v>
      </c>
      <c r="S468" s="11">
        <f>J468/86400 + 25569 + (-5/24)</f>
        <v>41911.726458333331</v>
      </c>
      <c r="T468" s="11">
        <f>I468/86400 + 25569 + (-5/24)</f>
        <v>41971.768124999995</v>
      </c>
    </row>
    <row r="469" spans="1:20" ht="42.75" x14ac:dyDescent="0.45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>
        <f>E469/D469*100</f>
        <v>13</v>
      </c>
      <c r="P469" s="10">
        <f>E469/L469</f>
        <v>65</v>
      </c>
      <c r="Q469" t="str">
        <f>LEFT(N469,SEARCH("/",N469)-1)</f>
        <v>film &amp; video</v>
      </c>
      <c r="R469" t="str">
        <f>RIGHT(N469, LEN(N469)-SEARCH("/",N469))</f>
        <v>drama</v>
      </c>
      <c r="S469" s="11">
        <f>J469/86400 + 25569 + (-5/24)</f>
        <v>42031.561550925922</v>
      </c>
      <c r="T469" s="11">
        <f>I469/86400 + 25569 + (-5/24)</f>
        <v>42089.902083333327</v>
      </c>
    </row>
    <row r="470" spans="1:20" ht="42.75" x14ac:dyDescent="0.45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>
        <f>E470/D470*100</f>
        <v>40.1</v>
      </c>
      <c r="P470" s="10">
        <f>E470/L470</f>
        <v>80.2</v>
      </c>
      <c r="Q470" t="str">
        <f>LEFT(N470,SEARCH("/",N470)-1)</f>
        <v>film &amp; video</v>
      </c>
      <c r="R470" t="str">
        <f>RIGHT(N470, LEN(N470)-SEARCH("/",N470))</f>
        <v>drama</v>
      </c>
      <c r="S470" s="11">
        <f>J470/86400 + 25569 + (-5/24)</f>
        <v>42135.82707175926</v>
      </c>
      <c r="T470" s="11">
        <f>I470/86400 + 25569 + (-5/24)</f>
        <v>42175.82707175926</v>
      </c>
    </row>
    <row r="471" spans="1:20" ht="42.75" x14ac:dyDescent="0.45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>
        <f>E471/D471*100</f>
        <v>25</v>
      </c>
      <c r="P471" s="10">
        <f>E471/L471</f>
        <v>50</v>
      </c>
      <c r="Q471" t="str">
        <f>LEFT(N471,SEARCH("/",N471)-1)</f>
        <v>film &amp; video</v>
      </c>
      <c r="R471" t="str">
        <f>RIGHT(N471, LEN(N471)-SEARCH("/",N471))</f>
        <v>drama</v>
      </c>
      <c r="S471" s="11">
        <f>J471/86400 + 25569 + (-5/24)</f>
        <v>42296.901967592588</v>
      </c>
      <c r="T471" s="11">
        <f>I471/86400 + 25569 + (-5/24)</f>
        <v>42316.291666666664</v>
      </c>
    </row>
    <row r="472" spans="1:20" ht="57" x14ac:dyDescent="0.45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>
        <f>E472/D472*100</f>
        <v>145.5</v>
      </c>
      <c r="P472" s="10">
        <f>E472/L472</f>
        <v>40.416666666666664</v>
      </c>
      <c r="Q472" t="str">
        <f>LEFT(N472,SEARCH("/",N472)-1)</f>
        <v>film &amp; video</v>
      </c>
      <c r="R472" t="str">
        <f>RIGHT(N472, LEN(N472)-SEARCH("/",N472))</f>
        <v>documentary</v>
      </c>
      <c r="S472" s="11">
        <f>J472/86400 + 25569 + (-5/24)</f>
        <v>40204.966516203705</v>
      </c>
      <c r="T472" s="11">
        <f>I472/86400 + 25569 + (-5/24)</f>
        <v>40290.95208333333</v>
      </c>
    </row>
    <row r="473" spans="1:20" ht="28.5" x14ac:dyDescent="0.45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>
        <f>E473/D473*100</f>
        <v>292.89999999999998</v>
      </c>
      <c r="P473" s="10">
        <f>E473/L473</f>
        <v>36.612499999999997</v>
      </c>
      <c r="Q473" t="str">
        <f>LEFT(N473,SEARCH("/",N473)-1)</f>
        <v>film &amp; video</v>
      </c>
      <c r="R473" t="str">
        <f>RIGHT(N473, LEN(N473)-SEARCH("/",N473))</f>
        <v>documentary</v>
      </c>
      <c r="S473" s="11">
        <f>J473/86400 + 25569 + (-5/24)</f>
        <v>41333.628854166665</v>
      </c>
      <c r="T473" s="11">
        <f>I473/86400 + 25569 + (-5/24)</f>
        <v>41353.587187499994</v>
      </c>
    </row>
    <row r="474" spans="1:20" ht="42.75" x14ac:dyDescent="0.45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>
        <f>E474/D474*100</f>
        <v>104.129</v>
      </c>
      <c r="P474" s="10">
        <f>E474/L474</f>
        <v>28.924722222222222</v>
      </c>
      <c r="Q474" t="str">
        <f>LEFT(N474,SEARCH("/",N474)-1)</f>
        <v>film &amp; video</v>
      </c>
      <c r="R474" t="str">
        <f>RIGHT(N474, LEN(N474)-SEARCH("/",N474))</f>
        <v>documentary</v>
      </c>
      <c r="S474" s="11">
        <f>J474/86400 + 25569 + (-5/24)</f>
        <v>40820.974803240737</v>
      </c>
      <c r="T474" s="11">
        <f>I474/86400 + 25569 + (-5/24)</f>
        <v>40835.875</v>
      </c>
    </row>
    <row r="475" spans="1:20" ht="42.75" x14ac:dyDescent="0.45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>
        <f>E475/D475*100</f>
        <v>385.15000000000003</v>
      </c>
      <c r="P475" s="10">
        <f>E475/L475</f>
        <v>32.095833333333331</v>
      </c>
      <c r="Q475" t="str">
        <f>LEFT(N475,SEARCH("/",N475)-1)</f>
        <v>film &amp; video</v>
      </c>
      <c r="R475" t="str">
        <f>RIGHT(N475, LEN(N475)-SEARCH("/",N475))</f>
        <v>documentary</v>
      </c>
      <c r="S475" s="11">
        <f>J475/86400 + 25569 + (-5/24)</f>
        <v>41304.624861111108</v>
      </c>
      <c r="T475" s="11">
        <f>I475/86400 + 25569 + (-5/24)</f>
        <v>41334.624861111108</v>
      </c>
    </row>
    <row r="476" spans="1:20" ht="42.75" x14ac:dyDescent="0.45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>
        <f>E476/D476*100</f>
        <v>100</v>
      </c>
      <c r="P476" s="10">
        <f>E476/L476</f>
        <v>71.428571428571431</v>
      </c>
      <c r="Q476" t="str">
        <f>LEFT(N476,SEARCH("/",N476)-1)</f>
        <v>film &amp; video</v>
      </c>
      <c r="R476" t="str">
        <f>RIGHT(N476, LEN(N476)-SEARCH("/",N476))</f>
        <v>documentary</v>
      </c>
      <c r="S476" s="11">
        <f>J476/86400 + 25569 + (-5/24)</f>
        <v>42111.828379629624</v>
      </c>
      <c r="T476" s="11">
        <f>I476/86400 + 25569 + (-5/24)</f>
        <v>42131.828379629624</v>
      </c>
    </row>
    <row r="477" spans="1:20" ht="42.75" x14ac:dyDescent="0.45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>
        <f>E477/D477*100</f>
        <v>128.29999999999998</v>
      </c>
      <c r="P477" s="10">
        <f>E477/L477</f>
        <v>183.28571428571428</v>
      </c>
      <c r="Q477" t="str">
        <f>LEFT(N477,SEARCH("/",N477)-1)</f>
        <v>film &amp; video</v>
      </c>
      <c r="R477" t="str">
        <f>RIGHT(N477, LEN(N477)-SEARCH("/",N477))</f>
        <v>documentary</v>
      </c>
      <c r="S477" s="11">
        <f>J477/86400 + 25569 + (-5/24)</f>
        <v>42113.773113425923</v>
      </c>
      <c r="T477" s="11">
        <f>I477/86400 + 25569 + (-5/24)</f>
        <v>42173.773113425923</v>
      </c>
    </row>
    <row r="478" spans="1:20" ht="42.75" x14ac:dyDescent="0.45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>
        <f>E478/D478*100</f>
        <v>120.21700000000001</v>
      </c>
      <c r="P478" s="10">
        <f>E478/L478</f>
        <v>48.086800000000004</v>
      </c>
      <c r="Q478" t="str">
        <f>LEFT(N478,SEARCH("/",N478)-1)</f>
        <v>film &amp; video</v>
      </c>
      <c r="R478" t="str">
        <f>RIGHT(N478, LEN(N478)-SEARCH("/",N478))</f>
        <v>documentary</v>
      </c>
      <c r="S478" s="11">
        <f>J478/86400 + 25569 + (-5/24)</f>
        <v>41648.187858796293</v>
      </c>
      <c r="T478" s="11">
        <f>I478/86400 + 25569 + (-5/24)</f>
        <v>41678.187858796293</v>
      </c>
    </row>
    <row r="479" spans="1:20" ht="42.75" x14ac:dyDescent="0.45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>
        <f>E479/D479*100</f>
        <v>2.4</v>
      </c>
      <c r="P479" s="10">
        <f>E479/L479</f>
        <v>4.8</v>
      </c>
      <c r="Q479" t="str">
        <f>LEFT(N479,SEARCH("/",N479)-1)</f>
        <v>film &amp; video</v>
      </c>
      <c r="R479" t="str">
        <f>RIGHT(N479, LEN(N479)-SEARCH("/",N479))</f>
        <v>animation</v>
      </c>
      <c r="S479" s="11">
        <f>J479/86400 + 25569 + (-5/24)</f>
        <v>41512.898923611108</v>
      </c>
      <c r="T479" s="11">
        <f>I479/86400 + 25569 + (-5/24)</f>
        <v>41527.898923611108</v>
      </c>
    </row>
    <row r="480" spans="1:20" ht="42.75" x14ac:dyDescent="0.45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>
        <f>E480/D480*100</f>
        <v>0</v>
      </c>
      <c r="P480" s="10" t="e">
        <f>E480/L480</f>
        <v>#DIV/0!</v>
      </c>
      <c r="Q480" t="str">
        <f>LEFT(N480,SEARCH("/",N480)-1)</f>
        <v>film &amp; video</v>
      </c>
      <c r="R480" t="str">
        <f>RIGHT(N480, LEN(N480)-SEARCH("/",N480))</f>
        <v>animation</v>
      </c>
      <c r="S480" s="11">
        <f>J480/86400 + 25569 + (-5/24)</f>
        <v>41456.154085648144</v>
      </c>
      <c r="T480" s="11">
        <f>I480/86400 + 25569 + (-5/24)</f>
        <v>41486.154085648144</v>
      </c>
    </row>
    <row r="481" spans="1:20" ht="42.75" x14ac:dyDescent="0.45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>
        <f>E481/D481*100</f>
        <v>5</v>
      </c>
      <c r="P481" s="10">
        <f>E481/L481</f>
        <v>50</v>
      </c>
      <c r="Q481" t="str">
        <f>LEFT(N481,SEARCH("/",N481)-1)</f>
        <v>film &amp; video</v>
      </c>
      <c r="R481" t="str">
        <f>RIGHT(N481, LEN(N481)-SEARCH("/",N481))</f>
        <v>animation</v>
      </c>
      <c r="S481" s="11">
        <f>J481/86400 + 25569 + (-5/24)</f>
        <v>40894.69862268518</v>
      </c>
      <c r="T481" s="11">
        <f>I481/86400 + 25569 + (-5/24)</f>
        <v>40954.69862268518</v>
      </c>
    </row>
    <row r="482" spans="1:20" x14ac:dyDescent="0.45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>
        <f>E482/D482*100</f>
        <v>0</v>
      </c>
      <c r="P482" s="10" t="e">
        <f>E482/L482</f>
        <v>#DIV/0!</v>
      </c>
      <c r="Q482" t="str">
        <f>LEFT(N482,SEARCH("/",N482)-1)</f>
        <v>film &amp; video</v>
      </c>
      <c r="R482" t="str">
        <f>RIGHT(N482, LEN(N482)-SEARCH("/",N482))</f>
        <v>animation</v>
      </c>
      <c r="S482" s="11">
        <f>J482/86400 + 25569 + (-5/24)</f>
        <v>41113.760243055549</v>
      </c>
      <c r="T482" s="11">
        <f>I482/86400 + 25569 + (-5/24)</f>
        <v>41143.760243055549</v>
      </c>
    </row>
    <row r="483" spans="1:20" ht="28.5" x14ac:dyDescent="0.45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>
        <f>E483/D483*100</f>
        <v>1</v>
      </c>
      <c r="P483" s="10">
        <f>E483/L483</f>
        <v>5</v>
      </c>
      <c r="Q483" t="str">
        <f>LEFT(N483,SEARCH("/",N483)-1)</f>
        <v>technology</v>
      </c>
      <c r="R483" t="str">
        <f>RIGHT(N483, LEN(N483)-SEARCH("/",N483))</f>
        <v>web</v>
      </c>
      <c r="S483" s="11">
        <f>J483/86400 + 25569 + (-5/24)</f>
        <v>42049.508287037032</v>
      </c>
      <c r="T483" s="11">
        <f>I483/86400 + 25569 + (-5/24)</f>
        <v>42079.466620370367</v>
      </c>
    </row>
    <row r="484" spans="1:20" ht="28.5" x14ac:dyDescent="0.45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>
        <f>E484/D484*100</f>
        <v>104</v>
      </c>
      <c r="P484" s="10">
        <f>E484/L484</f>
        <v>38.518518518518519</v>
      </c>
      <c r="Q484" t="str">
        <f>LEFT(N484,SEARCH("/",N484)-1)</f>
        <v>music</v>
      </c>
      <c r="R484" t="str">
        <f>RIGHT(N484, LEN(N484)-SEARCH("/",N484))</f>
        <v>rock</v>
      </c>
      <c r="S484" s="11">
        <f>J484/86400 + 25569 + (-5/24)</f>
        <v>40636.465567129628</v>
      </c>
      <c r="T484" s="11">
        <f>I484/86400 + 25569 + (-5/24)</f>
        <v>40666.465567129628</v>
      </c>
    </row>
    <row r="485" spans="1:20" ht="42.75" x14ac:dyDescent="0.45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>
        <f>E485/D485*100</f>
        <v>102.49999999999999</v>
      </c>
      <c r="P485" s="10">
        <f>E485/L485</f>
        <v>102.5</v>
      </c>
      <c r="Q485" t="str">
        <f>LEFT(N485,SEARCH("/",N485)-1)</f>
        <v>music</v>
      </c>
      <c r="R485" t="str">
        <f>RIGHT(N485, LEN(N485)-SEARCH("/",N485))</f>
        <v>rock</v>
      </c>
      <c r="S485" s="11">
        <f>J485/86400 + 25569 + (-5/24)</f>
        <v>41674.941192129627</v>
      </c>
      <c r="T485" s="11">
        <f>I485/86400 + 25569 + (-5/24)</f>
        <v>41714.899525462963</v>
      </c>
    </row>
    <row r="486" spans="1:20" ht="42.75" x14ac:dyDescent="0.45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>
        <f>E486/D486*100</f>
        <v>203.505</v>
      </c>
      <c r="P486" s="10">
        <f>E486/L486</f>
        <v>59.85441176470588</v>
      </c>
      <c r="Q486" t="str">
        <f>LEFT(N486,SEARCH("/",N486)-1)</f>
        <v>music</v>
      </c>
      <c r="R486" t="str">
        <f>RIGHT(N486, LEN(N486)-SEARCH("/",N486))</f>
        <v>rock</v>
      </c>
      <c r="S486" s="11">
        <f>J486/86400 + 25569 + (-5/24)</f>
        <v>41058.798472222217</v>
      </c>
      <c r="T486" s="11">
        <f>I486/86400 + 25569 + (-5/24)</f>
        <v>41096.957638888889</v>
      </c>
    </row>
    <row r="487" spans="1:20" ht="28.5" x14ac:dyDescent="0.45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>
        <f>E487/D487*100</f>
        <v>104</v>
      </c>
      <c r="P487" s="10">
        <f>E487/L487</f>
        <v>86.666666666666671</v>
      </c>
      <c r="Q487" t="str">
        <f>LEFT(N487,SEARCH("/",N487)-1)</f>
        <v>music</v>
      </c>
      <c r="R487" t="str">
        <f>RIGHT(N487, LEN(N487)-SEARCH("/",N487))</f>
        <v>rock</v>
      </c>
      <c r="S487" s="11">
        <f>J487/86400 + 25569 + (-5/24)</f>
        <v>41443.435208333329</v>
      </c>
      <c r="T487" s="11">
        <f>I487/86400 + 25569 + (-5/24)</f>
        <v>41465.494444444441</v>
      </c>
    </row>
    <row r="488" spans="1:20" ht="42.75" x14ac:dyDescent="0.45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>
        <f>E488/D488*100</f>
        <v>127.3</v>
      </c>
      <c r="P488" s="10">
        <f>E488/L488</f>
        <v>45.464285714285715</v>
      </c>
      <c r="Q488" t="str">
        <f>LEFT(N488,SEARCH("/",N488)-1)</f>
        <v>music</v>
      </c>
      <c r="R488" t="str">
        <f>RIGHT(N488, LEN(N488)-SEARCH("/",N488))</f>
        <v>rock</v>
      </c>
      <c r="S488" s="11">
        <f>J488/86400 + 25569 + (-5/24)</f>
        <v>40679.534733796296</v>
      </c>
      <c r="T488" s="11">
        <f>I488/86400 + 25569 + (-5/24)</f>
        <v>40694.544444444444</v>
      </c>
    </row>
    <row r="489" spans="1:20" ht="42.75" x14ac:dyDescent="0.45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>
        <f>E489/D489*100</f>
        <v>75</v>
      </c>
      <c r="P489" s="10">
        <f>E489/L489</f>
        <v>35.714285714285715</v>
      </c>
      <c r="Q489" t="str">
        <f>LEFT(N489,SEARCH("/",N489)-1)</f>
        <v>music</v>
      </c>
      <c r="R489" t="str">
        <f>RIGHT(N489, LEN(N489)-SEARCH("/",N489))</f>
        <v>indie rock</v>
      </c>
      <c r="S489" s="11">
        <f>J489/86400 + 25569 + (-5/24)</f>
        <v>42713.732766203706</v>
      </c>
      <c r="T489" s="11">
        <f>I489/86400 + 25569 + (-5/24)</f>
        <v>42734.732766203706</v>
      </c>
    </row>
    <row r="490" spans="1:20" ht="42.75" x14ac:dyDescent="0.45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>
        <f>E490/D490*100</f>
        <v>0</v>
      </c>
      <c r="P490" s="10" t="e">
        <f>E490/L490</f>
        <v>#DIV/0!</v>
      </c>
      <c r="Q490" t="str">
        <f>LEFT(N490,SEARCH("/",N490)-1)</f>
        <v>music</v>
      </c>
      <c r="R490" t="str">
        <f>RIGHT(N490, LEN(N490)-SEARCH("/",N490))</f>
        <v>indie rock</v>
      </c>
      <c r="S490" s="11">
        <f>J490/86400 + 25569 + (-5/24)</f>
        <v>41026.75063657407</v>
      </c>
      <c r="T490" s="11">
        <f>I490/86400 + 25569 + (-5/24)</f>
        <v>41056.75063657407</v>
      </c>
    </row>
    <row r="491" spans="1:20" ht="57" x14ac:dyDescent="0.45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>
        <f>E491/D491*100</f>
        <v>7.1999999999999993</v>
      </c>
      <c r="P491" s="10">
        <f>E491/L491</f>
        <v>18</v>
      </c>
      <c r="Q491" t="str">
        <f>LEFT(N491,SEARCH("/",N491)-1)</f>
        <v>music</v>
      </c>
      <c r="R491" t="str">
        <f>RIGHT(N491, LEN(N491)-SEARCH("/",N491))</f>
        <v>indie rock</v>
      </c>
      <c r="S491" s="11">
        <f>J491/86400 + 25569 + (-5/24)</f>
        <v>40751.544965277775</v>
      </c>
      <c r="T491" s="11">
        <f>I491/86400 + 25569 + (-5/24)</f>
        <v>40787.041666666664</v>
      </c>
    </row>
    <row r="492" spans="1:20" ht="42.75" x14ac:dyDescent="0.45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>
        <f>E492/D492*100</f>
        <v>102.1</v>
      </c>
      <c r="P492" s="10">
        <f>E492/L492</f>
        <v>48.61904761904762</v>
      </c>
      <c r="Q492" t="str">
        <f>LEFT(N492,SEARCH("/",N492)-1)</f>
        <v>music</v>
      </c>
      <c r="R492" t="str">
        <f>RIGHT(N492, LEN(N492)-SEARCH("/",N492))</f>
        <v>electronic music</v>
      </c>
      <c r="S492" s="11">
        <f>J492/86400 + 25569 + (-5/24)</f>
        <v>42119.61414351852</v>
      </c>
      <c r="T492" s="11">
        <f>I492/86400 + 25569 + (-5/24)</f>
        <v>42141.999999999993</v>
      </c>
    </row>
    <row r="493" spans="1:20" ht="42.75" x14ac:dyDescent="0.45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>
        <f>E493/D493*100</f>
        <v>0</v>
      </c>
      <c r="P493" s="10" t="e">
        <f>E493/L493</f>
        <v>#DIV/0!</v>
      </c>
      <c r="Q493" t="str">
        <f>LEFT(N493,SEARCH("/",N493)-1)</f>
        <v>journalism</v>
      </c>
      <c r="R493" t="str">
        <f>RIGHT(N493, LEN(N493)-SEARCH("/",N493))</f>
        <v>audio</v>
      </c>
      <c r="S493" s="11">
        <f>J493/86400 + 25569 + (-5/24)</f>
        <v>42582.822476851848</v>
      </c>
      <c r="T493" s="11">
        <f>I493/86400 + 25569 + (-5/24)</f>
        <v>42612.822476851848</v>
      </c>
    </row>
    <row r="494" spans="1:20" ht="28.5" x14ac:dyDescent="0.45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>
        <f>E494/D494*100</f>
        <v>4.5</v>
      </c>
      <c r="P494" s="10">
        <f>E494/L494</f>
        <v>15</v>
      </c>
      <c r="Q494" t="str">
        <f>LEFT(N494,SEARCH("/",N494)-1)</f>
        <v>games</v>
      </c>
      <c r="R494" t="str">
        <f>RIGHT(N494, LEN(N494)-SEARCH("/",N494))</f>
        <v>video games</v>
      </c>
      <c r="S494" s="11">
        <f>J494/86400 + 25569 + (-5/24)</f>
        <v>41005.695787037032</v>
      </c>
      <c r="T494" s="11">
        <f>I494/86400 + 25569 + (-5/24)</f>
        <v>41035.695787037032</v>
      </c>
    </row>
    <row r="495" spans="1:20" ht="42.75" x14ac:dyDescent="0.45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>
        <f>E495/D495*100</f>
        <v>0.5</v>
      </c>
      <c r="P495" s="10">
        <f>E495/L495</f>
        <v>5</v>
      </c>
      <c r="Q495" t="str">
        <f>LEFT(N495,SEARCH("/",N495)-1)</f>
        <v>games</v>
      </c>
      <c r="R495" t="str">
        <f>RIGHT(N495, LEN(N495)-SEARCH("/",N495))</f>
        <v>video games</v>
      </c>
      <c r="S495" s="11">
        <f>J495/86400 + 25569 + (-5/24)</f>
        <v>41835.768749999996</v>
      </c>
      <c r="T495" s="11">
        <f>I495/86400 + 25569 + (-5/24)</f>
        <v>41865.768749999996</v>
      </c>
    </row>
    <row r="496" spans="1:20" ht="42.75" x14ac:dyDescent="0.45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>
        <f>E496/D496*100</f>
        <v>8.3000000000000007</v>
      </c>
      <c r="P496" s="10">
        <f>E496/L496</f>
        <v>10.375</v>
      </c>
      <c r="Q496" t="str">
        <f>LEFT(N496,SEARCH("/",N496)-1)</f>
        <v>games</v>
      </c>
      <c r="R496" t="str">
        <f>RIGHT(N496, LEN(N496)-SEARCH("/",N496))</f>
        <v>video games</v>
      </c>
      <c r="S496" s="11">
        <f>J496/86400 + 25569 + (-5/24)</f>
        <v>42333.390196759261</v>
      </c>
      <c r="T496" s="11">
        <f>I496/86400 + 25569 + (-5/24)</f>
        <v>42363.390196759261</v>
      </c>
    </row>
    <row r="497" spans="1:20" x14ac:dyDescent="0.45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>
        <f>E497/D497*100</f>
        <v>0.1</v>
      </c>
      <c r="P497" s="10">
        <f>E497/L497</f>
        <v>1</v>
      </c>
      <c r="Q497" t="str">
        <f>LEFT(N497,SEARCH("/",N497)-1)</f>
        <v>games</v>
      </c>
      <c r="R497" t="str">
        <f>RIGHT(N497, LEN(N497)-SEARCH("/",N497))</f>
        <v>mobile games</v>
      </c>
      <c r="S497" s="11">
        <f>J497/86400 + 25569 + (-5/24)</f>
        <v>41828.441168981481</v>
      </c>
      <c r="T497" s="11">
        <f>I497/86400 + 25569 + (-5/24)</f>
        <v>41858.441168981481</v>
      </c>
    </row>
    <row r="498" spans="1:20" ht="57" x14ac:dyDescent="0.45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>
        <f>E498/D498*100</f>
        <v>5</v>
      </c>
      <c r="P498" s="10">
        <f>E498/L498</f>
        <v>50</v>
      </c>
      <c r="Q498" t="str">
        <f>LEFT(N498,SEARCH("/",N498)-1)</f>
        <v>games</v>
      </c>
      <c r="R498" t="str">
        <f>RIGHT(N498, LEN(N498)-SEARCH("/",N498))</f>
        <v>mobile games</v>
      </c>
      <c r="S498" s="11">
        <f>J498/86400 + 25569 + (-5/24)</f>
        <v>42558.781180555554</v>
      </c>
      <c r="T498" s="11">
        <f>I498/86400 + 25569 + (-5/24)</f>
        <v>42588.781180555554</v>
      </c>
    </row>
    <row r="499" spans="1:20" ht="42.75" x14ac:dyDescent="0.45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>
        <f>E499/D499*100</f>
        <v>4.2</v>
      </c>
      <c r="P499" s="10">
        <f>E499/L499</f>
        <v>10.5</v>
      </c>
      <c r="Q499" t="str">
        <f>LEFT(N499,SEARCH("/",N499)-1)</f>
        <v>food</v>
      </c>
      <c r="R499" t="str">
        <f>RIGHT(N499, LEN(N499)-SEARCH("/",N499))</f>
        <v>food trucks</v>
      </c>
      <c r="S499" s="11">
        <f>J499/86400 + 25569 + (-5/24)</f>
        <v>42728.619074074071</v>
      </c>
      <c r="T499" s="11">
        <f>I499/86400 + 25569 + (-5/24)</f>
        <v>42747.487499999996</v>
      </c>
    </row>
    <row r="500" spans="1:20" ht="42.75" x14ac:dyDescent="0.45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>
        <f>E500/D500*100</f>
        <v>101.1</v>
      </c>
      <c r="P500" s="10">
        <f>E500/L500</f>
        <v>168.5</v>
      </c>
      <c r="Q500" t="str">
        <f>LEFT(N500,SEARCH("/",N500)-1)</f>
        <v>photography</v>
      </c>
      <c r="R500" t="str">
        <f>RIGHT(N500, LEN(N500)-SEARCH("/",N500))</f>
        <v>photobooks</v>
      </c>
      <c r="S500" s="11">
        <f>J500/86400 + 25569 + (-5/24)</f>
        <v>42515.658113425925</v>
      </c>
      <c r="T500" s="11">
        <f>I500/86400 + 25569 + (-5/24)</f>
        <v>42530.658113425925</v>
      </c>
    </row>
    <row r="501" spans="1:20" ht="42.75" x14ac:dyDescent="0.45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>
        <f>E501/D501*100</f>
        <v>11.600000000000001</v>
      </c>
      <c r="P501" s="10">
        <f>E501/L501</f>
        <v>19.333333333333332</v>
      </c>
      <c r="Q501" t="str">
        <f>LEFT(N501,SEARCH("/",N501)-1)</f>
        <v>music</v>
      </c>
      <c r="R501" t="str">
        <f>RIGHT(N501, LEN(N501)-SEARCH("/",N501))</f>
        <v>world music</v>
      </c>
      <c r="S501" s="11">
        <f>J501/86400 + 25569 + (-5/24)</f>
        <v>40939.740439814814</v>
      </c>
      <c r="T501" s="11">
        <f>I501/86400 + 25569 + (-5/24)</f>
        <v>40960.740439814814</v>
      </c>
    </row>
    <row r="502" spans="1:20" ht="57" x14ac:dyDescent="0.45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>
        <f>E502/D502*100</f>
        <v>17.8</v>
      </c>
      <c r="P502" s="10">
        <f>E502/L502</f>
        <v>59.333333333333336</v>
      </c>
      <c r="Q502" t="str">
        <f>LEFT(N502,SEARCH("/",N502)-1)</f>
        <v>music</v>
      </c>
      <c r="R502" t="str">
        <f>RIGHT(N502, LEN(N502)-SEARCH("/",N502))</f>
        <v>world music</v>
      </c>
      <c r="S502" s="11">
        <f>J502/86400 + 25569 + (-5/24)</f>
        <v>40731.402037037034</v>
      </c>
      <c r="T502" s="11">
        <f>I502/86400 + 25569 + (-5/24)</f>
        <v>40761.402037037034</v>
      </c>
    </row>
    <row r="503" spans="1:20" ht="42.75" x14ac:dyDescent="0.45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>
        <f>E503/D503*100</f>
        <v>211.05</v>
      </c>
      <c r="P503" s="10">
        <f>E503/L503</f>
        <v>95.931818181818187</v>
      </c>
      <c r="Q503" t="str">
        <f>LEFT(N503,SEARCH("/",N503)-1)</f>
        <v>music</v>
      </c>
      <c r="R503" t="str">
        <f>RIGHT(N503, LEN(N503)-SEARCH("/",N503))</f>
        <v>rock</v>
      </c>
      <c r="S503" s="11">
        <f>J503/86400 + 25569 + (-5/24)</f>
        <v>41320.50913194444</v>
      </c>
      <c r="T503" s="11">
        <f>I503/86400 + 25569 + (-5/24)</f>
        <v>41343.958333333328</v>
      </c>
    </row>
    <row r="504" spans="1:20" ht="28.5" x14ac:dyDescent="0.45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>
        <f>E504/D504*100</f>
        <v>133.6</v>
      </c>
      <c r="P504" s="10">
        <f>E504/L504</f>
        <v>31.80952380952381</v>
      </c>
      <c r="Q504" t="str">
        <f>LEFT(N504,SEARCH("/",N504)-1)</f>
        <v>publishing</v>
      </c>
      <c r="R504" t="str">
        <f>RIGHT(N504, LEN(N504)-SEARCH("/",N504))</f>
        <v>nonfiction</v>
      </c>
      <c r="S504" s="11">
        <f>J504/86400 + 25569 + (-5/24)</f>
        <v>41308.909583333334</v>
      </c>
      <c r="T504" s="11">
        <f>I504/86400 + 25569 + (-5/24)</f>
        <v>41343.791666666664</v>
      </c>
    </row>
    <row r="505" spans="1:20" ht="28.5" x14ac:dyDescent="0.45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>
        <f>E505/D505*100</f>
        <v>109.1</v>
      </c>
      <c r="P505" s="10">
        <f>E505/L505</f>
        <v>43.64</v>
      </c>
      <c r="Q505" t="str">
        <f>LEFT(N505,SEARCH("/",N505)-1)</f>
        <v>publishing</v>
      </c>
      <c r="R505" t="str">
        <f>RIGHT(N505, LEN(N505)-SEARCH("/",N505))</f>
        <v>nonfiction</v>
      </c>
      <c r="S505" s="11">
        <f>J505/86400 + 25569 + (-5/24)</f>
        <v>41464.726053240738</v>
      </c>
      <c r="T505" s="11">
        <f>I505/86400 + 25569 + (-5/24)</f>
        <v>41524.726053240738</v>
      </c>
    </row>
    <row r="506" spans="1:20" ht="42.75" x14ac:dyDescent="0.45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>
        <f>E506/D506*100</f>
        <v>7.1999999999999993</v>
      </c>
      <c r="P506" s="10">
        <f>E506/L506</f>
        <v>12</v>
      </c>
      <c r="Q506" t="str">
        <f>LEFT(N506,SEARCH("/",N506)-1)</f>
        <v>publishing</v>
      </c>
      <c r="R506" t="str">
        <f>RIGHT(N506, LEN(N506)-SEARCH("/",N506))</f>
        <v>translations</v>
      </c>
      <c r="S506" s="11">
        <f>J506/86400 + 25569 + (-5/24)</f>
        <v>42291.663842592585</v>
      </c>
      <c r="T506" s="11">
        <f>I506/86400 + 25569 + (-5/24)</f>
        <v>42321.705509259256</v>
      </c>
    </row>
    <row r="507" spans="1:20" ht="42.75" x14ac:dyDescent="0.45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>
        <f>E507/D507*100</f>
        <v>0</v>
      </c>
      <c r="P507" s="10" t="e">
        <f>E507/L507</f>
        <v>#DIV/0!</v>
      </c>
      <c r="Q507" t="str">
        <f>LEFT(N507,SEARCH("/",N507)-1)</f>
        <v>publishing</v>
      </c>
      <c r="R507" t="str">
        <f>RIGHT(N507, LEN(N507)-SEARCH("/",N507))</f>
        <v>translations</v>
      </c>
      <c r="S507" s="11">
        <f>J507/86400 + 25569 + (-5/24)</f>
        <v>42180.181944444441</v>
      </c>
      <c r="T507" s="11">
        <f>I507/86400 + 25569 + (-5/24)</f>
        <v>42240.181944444441</v>
      </c>
    </row>
    <row r="508" spans="1:20" ht="42.75" x14ac:dyDescent="0.45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>
        <f>E508/D508*100</f>
        <v>4.5</v>
      </c>
      <c r="P508" s="10">
        <f>E508/L508</f>
        <v>15</v>
      </c>
      <c r="Q508" t="str">
        <f>LEFT(N508,SEARCH("/",N508)-1)</f>
        <v>publishing</v>
      </c>
      <c r="R508" t="str">
        <f>RIGHT(N508, LEN(N508)-SEARCH("/",N508))</f>
        <v>translations</v>
      </c>
      <c r="S508" s="11">
        <f>J508/86400 + 25569 + (-5/24)</f>
        <v>42432.171493055554</v>
      </c>
      <c r="T508" s="11">
        <f>I508/86400 + 25569 + (-5/24)</f>
        <v>42462.129826388882</v>
      </c>
    </row>
    <row r="509" spans="1:20" ht="42.75" x14ac:dyDescent="0.45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>
        <f>E509/D509*100</f>
        <v>0</v>
      </c>
      <c r="P509" s="10" t="e">
        <f>E509/L509</f>
        <v>#DIV/0!</v>
      </c>
      <c r="Q509" t="str">
        <f>LEFT(N509,SEARCH("/",N509)-1)</f>
        <v>photography</v>
      </c>
      <c r="R509" t="str">
        <f>RIGHT(N509, LEN(N509)-SEARCH("/",N509))</f>
        <v>nature</v>
      </c>
      <c r="S509" s="11">
        <f>J509/86400 + 25569 + (-5/24)</f>
        <v>42052.842870370368</v>
      </c>
      <c r="T509" s="11">
        <f>I509/86400 + 25569 + (-5/24)</f>
        <v>42094.804166666661</v>
      </c>
    </row>
    <row r="510" spans="1:20" ht="42.75" x14ac:dyDescent="0.45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>
        <f>E510/D510*100</f>
        <v>28.9</v>
      </c>
      <c r="P510" s="10">
        <f>E510/L510</f>
        <v>26.272727272727273</v>
      </c>
      <c r="Q510" t="str">
        <f>LEFT(N510,SEARCH("/",N510)-1)</f>
        <v>photography</v>
      </c>
      <c r="R510" t="str">
        <f>RIGHT(N510, LEN(N510)-SEARCH("/",N510))</f>
        <v>nature</v>
      </c>
      <c r="S510" s="11">
        <f>J510/86400 + 25569 + (-5/24)</f>
        <v>41839.004618055551</v>
      </c>
      <c r="T510" s="11">
        <f>I510/86400 + 25569 + (-5/24)</f>
        <v>41899.004618055551</v>
      </c>
    </row>
    <row r="511" spans="1:20" ht="42.75" x14ac:dyDescent="0.45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>
        <f>E511/D511*100</f>
        <v>0.5</v>
      </c>
      <c r="P511" s="10">
        <f>E511/L511</f>
        <v>5</v>
      </c>
      <c r="Q511" t="str">
        <f>LEFT(N511,SEARCH("/",N511)-1)</f>
        <v>photography</v>
      </c>
      <c r="R511" t="str">
        <f>RIGHT(N511, LEN(N511)-SEARCH("/",N511))</f>
        <v>places</v>
      </c>
      <c r="S511" s="11">
        <f>J511/86400 + 25569 + (-5/24)</f>
        <v>42325.240624999999</v>
      </c>
      <c r="T511" s="11">
        <f>I511/86400 + 25569 + (-5/24)</f>
        <v>42357.240624999999</v>
      </c>
    </row>
    <row r="512" spans="1:20" ht="28.5" x14ac:dyDescent="0.45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>
        <f>E512/D512*100</f>
        <v>9.3000000000000007</v>
      </c>
      <c r="P512" s="10">
        <f>E512/L512</f>
        <v>31</v>
      </c>
      <c r="Q512" t="str">
        <f>LEFT(N512,SEARCH("/",N512)-1)</f>
        <v>photography</v>
      </c>
      <c r="R512" t="str">
        <f>RIGHT(N512, LEN(N512)-SEARCH("/",N512))</f>
        <v>places</v>
      </c>
      <c r="S512" s="11">
        <f>J512/86400 + 25569 + (-5/24)</f>
        <v>42246.581631944442</v>
      </c>
      <c r="T512" s="11">
        <f>I512/86400 + 25569 + (-5/24)</f>
        <v>42303.680555555555</v>
      </c>
    </row>
    <row r="513" spans="1:20" ht="28.5" x14ac:dyDescent="0.45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>
        <f>E513/D513*100</f>
        <v>20.5</v>
      </c>
      <c r="P513" s="10">
        <f>E513/L513</f>
        <v>20.5</v>
      </c>
      <c r="Q513" t="str">
        <f>LEFT(N513,SEARCH("/",N513)-1)</f>
        <v>photography</v>
      </c>
      <c r="R513" t="str">
        <f>RIGHT(N513, LEN(N513)-SEARCH("/",N513))</f>
        <v>places</v>
      </c>
      <c r="S513" s="11">
        <f>J513/86400 + 25569 + (-5/24)</f>
        <v>42445.504421296289</v>
      </c>
      <c r="T513" s="11">
        <f>I513/86400 + 25569 + (-5/24)</f>
        <v>42505.472916666666</v>
      </c>
    </row>
    <row r="514" spans="1:20" ht="42.75" x14ac:dyDescent="0.45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>
        <f>E514/D514*100</f>
        <v>101.49999999999999</v>
      </c>
      <c r="P514" s="10">
        <f>E514/L514</f>
        <v>39.03846153846154</v>
      </c>
      <c r="Q514" t="str">
        <f>LEFT(N514,SEARCH("/",N514)-1)</f>
        <v>music</v>
      </c>
      <c r="R514" t="str">
        <f>RIGHT(N514, LEN(N514)-SEARCH("/",N514))</f>
        <v>rock</v>
      </c>
      <c r="S514" s="11">
        <f>J514/86400 + 25569 + (-5/24)</f>
        <v>41081.861134259256</v>
      </c>
      <c r="T514" s="11">
        <f>I514/86400 + 25569 + (-5/24)</f>
        <v>41111.861134259256</v>
      </c>
    </row>
    <row r="515" spans="1:20" ht="28.5" x14ac:dyDescent="0.45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>
        <f>E515/D515*100</f>
        <v>112.99999999999999</v>
      </c>
      <c r="P515" s="10">
        <f>E515/L515</f>
        <v>66.470588235294116</v>
      </c>
      <c r="Q515" t="str">
        <f>LEFT(N515,SEARCH("/",N515)-1)</f>
        <v>music</v>
      </c>
      <c r="R515" t="str">
        <f>RIGHT(N515, LEN(N515)-SEARCH("/",N515))</f>
        <v>rock</v>
      </c>
      <c r="S515" s="11">
        <f>J515/86400 + 25569 + (-5/24)</f>
        <v>41321.131249999999</v>
      </c>
      <c r="T515" s="11">
        <f>I515/86400 + 25569 + (-5/24)</f>
        <v>41328.131249999999</v>
      </c>
    </row>
    <row r="516" spans="1:20" ht="28.5" x14ac:dyDescent="0.45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>
        <f>E516/D516*100</f>
        <v>118</v>
      </c>
      <c r="P516" s="10">
        <f>E516/L516</f>
        <v>47.2</v>
      </c>
      <c r="Q516" t="str">
        <f>LEFT(N516,SEARCH("/",N516)-1)</f>
        <v>music</v>
      </c>
      <c r="R516" t="str">
        <f>RIGHT(N516, LEN(N516)-SEARCH("/",N516))</f>
        <v>rock</v>
      </c>
      <c r="S516" s="11">
        <f>J516/86400 + 25569 + (-5/24)</f>
        <v>41243.158969907403</v>
      </c>
      <c r="T516" s="11">
        <f>I516/86400 + 25569 + (-5/24)</f>
        <v>41283.158969907403</v>
      </c>
    </row>
    <row r="517" spans="1:20" ht="28.5" x14ac:dyDescent="0.45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>
        <f>E517/D517*100</f>
        <v>105</v>
      </c>
      <c r="P517" s="10">
        <f>E517/L517</f>
        <v>38.888888888888886</v>
      </c>
      <c r="Q517" t="str">
        <f>LEFT(N517,SEARCH("/",N517)-1)</f>
        <v>music</v>
      </c>
      <c r="R517" t="str">
        <f>RIGHT(N517, LEN(N517)-SEARCH("/",N517))</f>
        <v>rock</v>
      </c>
      <c r="S517" s="11">
        <f>J517/86400 + 25569 + (-5/24)</f>
        <v>41288.478796296295</v>
      </c>
      <c r="T517" s="11">
        <f>I517/86400 + 25569 + (-5/24)</f>
        <v>41333.684027777774</v>
      </c>
    </row>
    <row r="518" spans="1:20" ht="28.5" x14ac:dyDescent="0.45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>
        <f>E518/D518*100</f>
        <v>108</v>
      </c>
      <c r="P518" s="10">
        <f>E518/L518</f>
        <v>33.75</v>
      </c>
      <c r="Q518" t="str">
        <f>LEFT(N518,SEARCH("/",N518)-1)</f>
        <v>music</v>
      </c>
      <c r="R518" t="str">
        <f>RIGHT(N518, LEN(N518)-SEARCH("/",N518))</f>
        <v>pop</v>
      </c>
      <c r="S518" s="11">
        <f>J518/86400 + 25569 + (-5/24)</f>
        <v>42005.813738425924</v>
      </c>
      <c r="T518" s="11">
        <f>I518/86400 + 25569 + (-5/24)</f>
        <v>42035.813738425924</v>
      </c>
    </row>
    <row r="519" spans="1:20" ht="57" x14ac:dyDescent="0.45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>
        <f>E519/D519*100</f>
        <v>102.60000000000001</v>
      </c>
      <c r="P519" s="10">
        <f>E519/L519</f>
        <v>44.608695652173914</v>
      </c>
      <c r="Q519" t="str">
        <f>LEFT(N519,SEARCH("/",N519)-1)</f>
        <v>music</v>
      </c>
      <c r="R519" t="str">
        <f>RIGHT(N519, LEN(N519)-SEARCH("/",N519))</f>
        <v>pop</v>
      </c>
      <c r="S519" s="11">
        <f>J519/86400 + 25569 + (-5/24)</f>
        <v>40313.722210648142</v>
      </c>
      <c r="T519" s="11">
        <f>I519/86400 + 25569 + (-5/24)</f>
        <v>40363.958333333328</v>
      </c>
    </row>
    <row r="520" spans="1:20" ht="28.5" x14ac:dyDescent="0.45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>
        <f>E520/D520*100</f>
        <v>137.416</v>
      </c>
      <c r="P520" s="10">
        <f>E520/L520</f>
        <v>40.416470588235299</v>
      </c>
      <c r="Q520" t="str">
        <f>LEFT(N520,SEARCH("/",N520)-1)</f>
        <v>music</v>
      </c>
      <c r="R520" t="str">
        <f>RIGHT(N520, LEN(N520)-SEARCH("/",N520))</f>
        <v>pop</v>
      </c>
      <c r="S520" s="11">
        <f>J520/86400 + 25569 + (-5/24)</f>
        <v>40802.524768518517</v>
      </c>
      <c r="T520" s="11">
        <f>I520/86400 + 25569 + (-5/24)</f>
        <v>40832.710416666661</v>
      </c>
    </row>
    <row r="521" spans="1:20" ht="28.5" x14ac:dyDescent="0.45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>
        <f>E521/D521*100</f>
        <v>117.5</v>
      </c>
      <c r="P521" s="10">
        <f>E521/L521</f>
        <v>47</v>
      </c>
      <c r="Q521" t="str">
        <f>LEFT(N521,SEARCH("/",N521)-1)</f>
        <v>music</v>
      </c>
      <c r="R521" t="str">
        <f>RIGHT(N521, LEN(N521)-SEARCH("/",N521))</f>
        <v>pop</v>
      </c>
      <c r="S521" s="11">
        <f>J521/86400 + 25569 + (-5/24)</f>
        <v>41802.549386574072</v>
      </c>
      <c r="T521" s="11">
        <f>I521/86400 + 25569 + (-5/24)</f>
        <v>41832.549386574072</v>
      </c>
    </row>
    <row r="522" spans="1:20" ht="28.5" x14ac:dyDescent="0.45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>
        <f>E522/D522*100</f>
        <v>0</v>
      </c>
      <c r="P522" s="10" t="e">
        <f>E522/L522</f>
        <v>#DIV/0!</v>
      </c>
      <c r="Q522" t="str">
        <f>LEFT(N522,SEARCH("/",N522)-1)</f>
        <v>music</v>
      </c>
      <c r="R522" t="str">
        <f>RIGHT(N522, LEN(N522)-SEARCH("/",N522))</f>
        <v>faith</v>
      </c>
      <c r="S522" s="11">
        <f>J522/86400 + 25569 + (-5/24)</f>
        <v>42152.698518518511</v>
      </c>
      <c r="T522" s="11">
        <f>I522/86400 + 25569 + (-5/24)</f>
        <v>42166.416666666664</v>
      </c>
    </row>
    <row r="523" spans="1:20" ht="42.75" x14ac:dyDescent="0.45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>
        <f>E523/D523*100</f>
        <v>11</v>
      </c>
      <c r="P523" s="10">
        <f>E523/L523</f>
        <v>55</v>
      </c>
      <c r="Q523" t="str">
        <f>LEFT(N523,SEARCH("/",N523)-1)</f>
        <v>music</v>
      </c>
      <c r="R523" t="str">
        <f>RIGHT(N523, LEN(N523)-SEARCH("/",N523))</f>
        <v>faith</v>
      </c>
      <c r="S523" s="11">
        <f>J523/86400 + 25569 + (-5/24)</f>
        <v>42559.605844907404</v>
      </c>
      <c r="T523" s="11">
        <f>I523/86400 + 25569 + (-5/24)</f>
        <v>42589.605844907404</v>
      </c>
    </row>
    <row r="524" spans="1:20" ht="42.75" x14ac:dyDescent="0.45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>
        <f>E524/D524*100</f>
        <v>0.1</v>
      </c>
      <c r="P524" s="10">
        <f>E524/L524</f>
        <v>1</v>
      </c>
      <c r="Q524" t="str">
        <f>LEFT(N524,SEARCH("/",N524)-1)</f>
        <v>music</v>
      </c>
      <c r="R524" t="str">
        <f>RIGHT(N524, LEN(N524)-SEARCH("/",N524))</f>
        <v>faith</v>
      </c>
      <c r="S524" s="11">
        <f>J524/86400 + 25569 + (-5/24)</f>
        <v>42435.665879629632</v>
      </c>
      <c r="T524" s="11">
        <f>I524/86400 + 25569 + (-5/24)</f>
        <v>42494.624212962961</v>
      </c>
    </row>
    <row r="525" spans="1:20" ht="42.75" x14ac:dyDescent="0.45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>
        <f>E525/D525*100</f>
        <v>114.7</v>
      </c>
      <c r="P525" s="10">
        <f>E525/L525</f>
        <v>42.481481481481481</v>
      </c>
      <c r="Q525" t="str">
        <f>LEFT(N525,SEARCH("/",N525)-1)</f>
        <v>photography</v>
      </c>
      <c r="R525" t="str">
        <f>RIGHT(N525, LEN(N525)-SEARCH("/",N525))</f>
        <v>photobooks</v>
      </c>
      <c r="S525" s="11">
        <f>J525/86400 + 25569 + (-5/24)</f>
        <v>42505.74759259259</v>
      </c>
      <c r="T525" s="11">
        <f>I525/86400 + 25569 + (-5/24)</f>
        <v>42565.74759259259</v>
      </c>
    </row>
    <row r="526" spans="1:20" ht="42.75" x14ac:dyDescent="0.45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>
        <f>E526/D526*100</f>
        <v>103</v>
      </c>
      <c r="P526" s="10">
        <f>E526/L526</f>
        <v>73.571428571428569</v>
      </c>
      <c r="Q526" t="str">
        <f>LEFT(N526,SEARCH("/",N526)-1)</f>
        <v>music</v>
      </c>
      <c r="R526" t="str">
        <f>RIGHT(N526, LEN(N526)-SEARCH("/",N526))</f>
        <v>rock</v>
      </c>
      <c r="S526" s="11">
        <f>J526/86400 + 25569 + (-5/24)</f>
        <v>41026.787766203699</v>
      </c>
      <c r="T526" s="11">
        <f>I526/86400 + 25569 + (-5/24)</f>
        <v>41041.787766203699</v>
      </c>
    </row>
    <row r="527" spans="1:20" ht="42.75" x14ac:dyDescent="0.45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>
        <f>E527/D527*100</f>
        <v>100.149</v>
      </c>
      <c r="P527" s="10">
        <f>E527/L527</f>
        <v>35.767499999999998</v>
      </c>
      <c r="Q527" t="str">
        <f>LEFT(N527,SEARCH("/",N527)-1)</f>
        <v>music</v>
      </c>
      <c r="R527" t="str">
        <f>RIGHT(N527, LEN(N527)-SEARCH("/",N527))</f>
        <v>rock</v>
      </c>
      <c r="S527" s="11">
        <f>J527/86400 + 25569 + (-5/24)</f>
        <v>40788.578206018516</v>
      </c>
      <c r="T527" s="11">
        <f>I527/86400 + 25569 + (-5/24)</f>
        <v>40816.916666666664</v>
      </c>
    </row>
    <row r="528" spans="1:20" ht="42.75" x14ac:dyDescent="0.45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>
        <f>E528/D528*100</f>
        <v>205.29999999999998</v>
      </c>
      <c r="P528" s="10">
        <f>E528/L528</f>
        <v>45.62222222222222</v>
      </c>
      <c r="Q528" t="str">
        <f>LEFT(N528,SEARCH("/",N528)-1)</f>
        <v>music</v>
      </c>
      <c r="R528" t="str">
        <f>RIGHT(N528, LEN(N528)-SEARCH("/",N528))</f>
        <v>rock</v>
      </c>
      <c r="S528" s="11">
        <f>J528/86400 + 25569 + (-5/24)</f>
        <v>42614.513680555552</v>
      </c>
      <c r="T528" s="11">
        <f>I528/86400 + 25569 + (-5/24)</f>
        <v>42644.513680555552</v>
      </c>
    </row>
    <row r="529" spans="1:20" ht="85.5" x14ac:dyDescent="0.45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>
        <f>E529/D529*100</f>
        <v>100</v>
      </c>
      <c r="P529" s="10">
        <f>E529/L529</f>
        <v>52.631578947368418</v>
      </c>
      <c r="Q529" t="str">
        <f>LEFT(N529,SEARCH("/",N529)-1)</f>
        <v>music</v>
      </c>
      <c r="R529" t="str">
        <f>RIGHT(N529, LEN(N529)-SEARCH("/",N529))</f>
        <v>rock</v>
      </c>
      <c r="S529" s="11">
        <f>J529/86400 + 25569 + (-5/24)</f>
        <v>42523.124976851854</v>
      </c>
      <c r="T529" s="11">
        <f>I529/86400 + 25569 + (-5/24)</f>
        <v>42537.996527777774</v>
      </c>
    </row>
    <row r="530" spans="1:20" ht="42.75" x14ac:dyDescent="0.45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>
        <f>E530/D530*100</f>
        <v>135.1</v>
      </c>
      <c r="P530" s="10">
        <f>E530/L530</f>
        <v>51.96153846153846</v>
      </c>
      <c r="Q530" t="str">
        <f>LEFT(N530,SEARCH("/",N530)-1)</f>
        <v>music</v>
      </c>
      <c r="R530" t="str">
        <f>RIGHT(N530, LEN(N530)-SEARCH("/",N530))</f>
        <v>indie rock</v>
      </c>
      <c r="S530" s="11">
        <f>J530/86400 + 25569 + (-5/24)</f>
        <v>41204.989988425921</v>
      </c>
      <c r="T530" s="11">
        <f>I530/86400 + 25569 + (-5/24)</f>
        <v>41240.291666666664</v>
      </c>
    </row>
    <row r="531" spans="1:20" ht="28.5" x14ac:dyDescent="0.45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>
        <f>E531/D531*100</f>
        <v>114.5</v>
      </c>
      <c r="P531" s="10">
        <f>E531/L531</f>
        <v>57.25</v>
      </c>
      <c r="Q531" t="str">
        <f>LEFT(N531,SEARCH("/",N531)-1)</f>
        <v>music</v>
      </c>
      <c r="R531" t="str">
        <f>RIGHT(N531, LEN(N531)-SEARCH("/",N531))</f>
        <v>indie rock</v>
      </c>
      <c r="S531" s="11">
        <f>J531/86400 + 25569 + (-5/24)</f>
        <v>40920.696562499994</v>
      </c>
      <c r="T531" s="11">
        <f>I531/86400 + 25569 + (-5/24)</f>
        <v>40951.696562499994</v>
      </c>
    </row>
    <row r="532" spans="1:20" ht="42.75" x14ac:dyDescent="0.45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>
        <f>E532/D532*100</f>
        <v>144.5</v>
      </c>
      <c r="P532" s="10">
        <f>E532/L532</f>
        <v>68.80952380952381</v>
      </c>
      <c r="Q532" t="str">
        <f>LEFT(N532,SEARCH("/",N532)-1)</f>
        <v>music</v>
      </c>
      <c r="R532" t="str">
        <f>RIGHT(N532, LEN(N532)-SEARCH("/",N532))</f>
        <v>indie rock</v>
      </c>
      <c r="S532" s="11">
        <f>J532/86400 + 25569 + (-5/24)</f>
        <v>42365.9846412037</v>
      </c>
      <c r="T532" s="11">
        <f>I532/86400 + 25569 + (-5/24)</f>
        <v>42401.541666666664</v>
      </c>
    </row>
    <row r="533" spans="1:20" ht="42.75" x14ac:dyDescent="0.45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>
        <f>E533/D533*100</f>
        <v>1.2</v>
      </c>
      <c r="P533" s="10">
        <f>E533/L533</f>
        <v>4</v>
      </c>
      <c r="Q533" t="str">
        <f>LEFT(N533,SEARCH("/",N533)-1)</f>
        <v>technology</v>
      </c>
      <c r="R533" t="str">
        <f>RIGHT(N533, LEN(N533)-SEARCH("/",N533))</f>
        <v>gadgets</v>
      </c>
      <c r="S533" s="11">
        <f>J533/86400 + 25569 + (-5/24)</f>
        <v>42037.581562499996</v>
      </c>
      <c r="T533" s="11">
        <f>I533/86400 + 25569 + (-5/24)</f>
        <v>42067.581562499996</v>
      </c>
    </row>
    <row r="534" spans="1:20" ht="28.5" x14ac:dyDescent="0.45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>
        <f>E534/D534*100</f>
        <v>127</v>
      </c>
      <c r="P534" s="10">
        <f>E534/L534</f>
        <v>48.846153846153847</v>
      </c>
      <c r="Q534" t="str">
        <f>LEFT(N534,SEARCH("/",N534)-1)</f>
        <v>music</v>
      </c>
      <c r="R534" t="str">
        <f>RIGHT(N534, LEN(N534)-SEARCH("/",N534))</f>
        <v>indie rock</v>
      </c>
      <c r="S534" s="11">
        <f>J534/86400 + 25569 + (-5/24)</f>
        <v>41402.350486111107</v>
      </c>
      <c r="T534" s="11">
        <f>I534/86400 + 25569 + (-5/24)</f>
        <v>41462.350486111107</v>
      </c>
    </row>
    <row r="535" spans="1:20" ht="42.75" x14ac:dyDescent="0.45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>
        <f>E535/D535*100</f>
        <v>7.8</v>
      </c>
      <c r="P535" s="10">
        <f>E535/L535</f>
        <v>26</v>
      </c>
      <c r="Q535" t="str">
        <f>LEFT(N535,SEARCH("/",N535)-1)</f>
        <v>photography</v>
      </c>
      <c r="R535" t="str">
        <f>RIGHT(N535, LEN(N535)-SEARCH("/",N535))</f>
        <v>people</v>
      </c>
      <c r="S535" s="11">
        <f>J535/86400 + 25569 + (-5/24)</f>
        <v>42181.693703703706</v>
      </c>
      <c r="T535" s="11">
        <f>I535/86400 + 25569 + (-5/24)</f>
        <v>42201.693703703706</v>
      </c>
    </row>
    <row r="536" spans="1:20" ht="42.75" x14ac:dyDescent="0.45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>
        <f>E536/D536*100</f>
        <v>507.8</v>
      </c>
      <c r="P536" s="10">
        <f>E536/L536</f>
        <v>101.56</v>
      </c>
      <c r="Q536" t="str">
        <f>LEFT(N536,SEARCH("/",N536)-1)</f>
        <v>technology</v>
      </c>
      <c r="R536" t="str">
        <f>RIGHT(N536, LEN(N536)-SEARCH("/",N536))</f>
        <v>hardware</v>
      </c>
      <c r="S536" s="11">
        <f>J536/86400 + 25569 + (-5/24)</f>
        <v>42289.748842592591</v>
      </c>
      <c r="T536" s="11">
        <f>I536/86400 + 25569 + (-5/24)</f>
        <v>42319.790509259255</v>
      </c>
    </row>
    <row r="537" spans="1:20" ht="42.75" x14ac:dyDescent="0.45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>
        <f>E537/D537*100</f>
        <v>136</v>
      </c>
      <c r="P537" s="10">
        <f>E537/L537</f>
        <v>35.789473684210527</v>
      </c>
      <c r="Q537" t="str">
        <f>LEFT(N537,SEARCH("/",N537)-1)</f>
        <v>music</v>
      </c>
      <c r="R537" t="str">
        <f>RIGHT(N537, LEN(N537)-SEARCH("/",N537))</f>
        <v>indie rock</v>
      </c>
      <c r="S537" s="11">
        <f>J537/86400 + 25569 + (-5/24)</f>
        <v>40638.660277777773</v>
      </c>
      <c r="T537" s="11">
        <f>I537/86400 + 25569 + (-5/24)</f>
        <v>40668.660277777773</v>
      </c>
    </row>
    <row r="538" spans="1:20" ht="28.5" x14ac:dyDescent="0.45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>
        <f>E538/D538*100</f>
        <v>134.61099999999999</v>
      </c>
      <c r="P538" s="10">
        <f>E538/L538</f>
        <v>79.182941176470578</v>
      </c>
      <c r="Q538" t="str">
        <f>LEFT(N538,SEARCH("/",N538)-1)</f>
        <v>music</v>
      </c>
      <c r="R538" t="str">
        <f>RIGHT(N538, LEN(N538)-SEARCH("/",N538))</f>
        <v>indie rock</v>
      </c>
      <c r="S538" s="11">
        <f>J538/86400 + 25569 + (-5/24)</f>
        <v>40718.631203703699</v>
      </c>
      <c r="T538" s="11">
        <f>I538/86400 + 25569 + (-5/24)</f>
        <v>40748.631203703699</v>
      </c>
    </row>
    <row r="539" spans="1:20" ht="42.75" x14ac:dyDescent="0.45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>
        <f>E539/D539*100</f>
        <v>1.6</v>
      </c>
      <c r="P539" s="10">
        <f>E539/L539</f>
        <v>5.333333333333333</v>
      </c>
      <c r="Q539" t="str">
        <f>LEFT(N539,SEARCH("/",N539)-1)</f>
        <v>games</v>
      </c>
      <c r="R539" t="str">
        <f>RIGHT(N539, LEN(N539)-SEARCH("/",N539))</f>
        <v>video games</v>
      </c>
      <c r="S539" s="11">
        <f>J539/86400 + 25569 + (-5/24)</f>
        <v>40618.888877314814</v>
      </c>
      <c r="T539" s="11">
        <f>I539/86400 + 25569 + (-5/24)</f>
        <v>40657.082638888889</v>
      </c>
    </row>
    <row r="540" spans="1:20" ht="28.5" x14ac:dyDescent="0.45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>
        <f>E540/D540*100</f>
        <v>12.8</v>
      </c>
      <c r="P540" s="10">
        <f>E540/L540</f>
        <v>10.666666666666666</v>
      </c>
      <c r="Q540" t="str">
        <f>LEFT(N540,SEARCH("/",N540)-1)</f>
        <v>games</v>
      </c>
      <c r="R540" t="str">
        <f>RIGHT(N540, LEN(N540)-SEARCH("/",N540))</f>
        <v>video games</v>
      </c>
      <c r="S540" s="11">
        <f>J540/86400 + 25569 + (-5/24)</f>
        <v>41556.804849537039</v>
      </c>
      <c r="T540" s="11">
        <f>I540/86400 + 25569 + (-5/24)</f>
        <v>41586.846516203703</v>
      </c>
    </row>
    <row r="541" spans="1:20" ht="42.75" x14ac:dyDescent="0.45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>
        <f>E541/D541*100</f>
        <v>100</v>
      </c>
      <c r="P541" s="10">
        <f>E541/L541</f>
        <v>76.92307692307692</v>
      </c>
      <c r="Q541" t="str">
        <f>LEFT(N541,SEARCH("/",N541)-1)</f>
        <v>music</v>
      </c>
      <c r="R541" t="str">
        <f>RIGHT(N541, LEN(N541)-SEARCH("/",N541))</f>
        <v>rock</v>
      </c>
      <c r="S541" s="11">
        <f>J541/86400 + 25569 + (-5/24)</f>
        <v>42082.371759259258</v>
      </c>
      <c r="T541" s="11">
        <f>I541/86400 + 25569 + (-5/24)</f>
        <v>42112.371759259258</v>
      </c>
    </row>
    <row r="542" spans="1:20" ht="42.75" x14ac:dyDescent="0.45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>
        <f>E542/D542*100</f>
        <v>161.4</v>
      </c>
      <c r="P542" s="10">
        <f>E542/L542</f>
        <v>76.857142857142861</v>
      </c>
      <c r="Q542" t="str">
        <f>LEFT(N542,SEARCH("/",N542)-1)</f>
        <v>music</v>
      </c>
      <c r="R542" t="str">
        <f>RIGHT(N542, LEN(N542)-SEARCH("/",N542))</f>
        <v>rock</v>
      </c>
      <c r="S542" s="11">
        <f>J542/86400 + 25569 + (-5/24)</f>
        <v>42074.962870370371</v>
      </c>
      <c r="T542" s="11">
        <f>I542/86400 + 25569 + (-5/24)</f>
        <v>42104.962870370371</v>
      </c>
    </row>
    <row r="543" spans="1:20" ht="42.75" x14ac:dyDescent="0.45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>
        <f>E543/D543*100</f>
        <v>101.6</v>
      </c>
      <c r="P543" s="10">
        <f>E543/L543</f>
        <v>42.333333333333336</v>
      </c>
      <c r="Q543" t="str">
        <f>LEFT(N543,SEARCH("/",N543)-1)</f>
        <v>music</v>
      </c>
      <c r="R543" t="str">
        <f>RIGHT(N543, LEN(N543)-SEARCH("/",N543))</f>
        <v>electronic music</v>
      </c>
      <c r="S543" s="11">
        <f>J543/86400 + 25569 + (-5/24)</f>
        <v>40946.673912037033</v>
      </c>
      <c r="T543" s="11">
        <f>I543/86400 + 25569 + (-5/24)</f>
        <v>41005.958333333328</v>
      </c>
    </row>
    <row r="544" spans="1:20" ht="42.75" x14ac:dyDescent="0.45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>
        <f>E544/D544*100</f>
        <v>101.49999999999999</v>
      </c>
      <c r="P544" s="10">
        <f>E544/L544</f>
        <v>53.421052631578945</v>
      </c>
      <c r="Q544" t="str">
        <f>LEFT(N544,SEARCH("/",N544)-1)</f>
        <v>music</v>
      </c>
      <c r="R544" t="str">
        <f>RIGHT(N544, LEN(N544)-SEARCH("/",N544))</f>
        <v>electronic music</v>
      </c>
      <c r="S544" s="11">
        <f>J544/86400 + 25569 + (-5/24)</f>
        <v>42205.510555555556</v>
      </c>
      <c r="T544" s="11">
        <f>I544/86400 + 25569 + (-5/24)</f>
        <v>42235.510555555556</v>
      </c>
    </row>
    <row r="545" spans="1:20" ht="42.75" x14ac:dyDescent="0.45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>
        <f>E545/D545*100</f>
        <v>1174.49</v>
      </c>
      <c r="P545" s="10">
        <f>E545/L545</f>
        <v>81.561805555555551</v>
      </c>
      <c r="Q545" t="str">
        <f>LEFT(N545,SEARCH("/",N545)-1)</f>
        <v>games</v>
      </c>
      <c r="R545" t="str">
        <f>RIGHT(N545, LEN(N545)-SEARCH("/",N545))</f>
        <v>tabletop games</v>
      </c>
      <c r="S545" s="11">
        <f>J545/86400 + 25569 + (-5/24)</f>
        <v>42202.069861111107</v>
      </c>
      <c r="T545" s="11">
        <f>I545/86400 + 25569 + (-5/24)</f>
        <v>42232.069861111107</v>
      </c>
    </row>
    <row r="546" spans="1:20" ht="42.75" x14ac:dyDescent="0.45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>
        <f>E546/D546*100</f>
        <v>806.4</v>
      </c>
      <c r="P546" s="10">
        <f>E546/L546</f>
        <v>49.472392638036808</v>
      </c>
      <c r="Q546" t="str">
        <f>LEFT(N546,SEARCH("/",N546)-1)</f>
        <v>games</v>
      </c>
      <c r="R546" t="str">
        <f>RIGHT(N546, LEN(N546)-SEARCH("/",N546))</f>
        <v>tabletop games</v>
      </c>
      <c r="S546" s="11">
        <f>J546/86400 + 25569 + (-5/24)</f>
        <v>42766.619212962956</v>
      </c>
      <c r="T546" s="11">
        <f>I546/86400 + 25569 + (-5/24)</f>
        <v>42796.619212962956</v>
      </c>
    </row>
    <row r="547" spans="1:20" ht="42.75" x14ac:dyDescent="0.45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>
        <f>E547/D547*100</f>
        <v>1867.1</v>
      </c>
      <c r="P547" s="10">
        <f>E547/L547</f>
        <v>90.635922330097088</v>
      </c>
      <c r="Q547" t="str">
        <f>LEFT(N547,SEARCH("/",N547)-1)</f>
        <v>games</v>
      </c>
      <c r="R547" t="str">
        <f>RIGHT(N547, LEN(N547)-SEARCH("/",N547))</f>
        <v>tabletop games</v>
      </c>
      <c r="S547" s="11">
        <f>J547/86400 + 25569 + (-5/24)</f>
        <v>42702.59648148148</v>
      </c>
      <c r="T547" s="11">
        <f>I547/86400 + 25569 + (-5/24)</f>
        <v>42712.59648148148</v>
      </c>
    </row>
    <row r="548" spans="1:20" ht="42.75" x14ac:dyDescent="0.45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>
        <f>E548/D548*100</f>
        <v>779.5</v>
      </c>
      <c r="P548" s="10">
        <f>E548/L548</f>
        <v>37.11904761904762</v>
      </c>
      <c r="Q548" t="str">
        <f>LEFT(N548,SEARCH("/",N548)-1)</f>
        <v>games</v>
      </c>
      <c r="R548" t="str">
        <f>RIGHT(N548, LEN(N548)-SEARCH("/",N548))</f>
        <v>tabletop games</v>
      </c>
      <c r="S548" s="11">
        <f>J548/86400 + 25569 + (-5/24)</f>
        <v>42759.516435185178</v>
      </c>
      <c r="T548" s="11">
        <f>I548/86400 + 25569 + (-5/24)</f>
        <v>42780.516435185178</v>
      </c>
    </row>
    <row r="549" spans="1:20" ht="42.75" x14ac:dyDescent="0.45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>
        <f>E549/D549*100</f>
        <v>1356.6000000000001</v>
      </c>
      <c r="P549" s="10">
        <f>E549/L549</f>
        <v>14.370762711864407</v>
      </c>
      <c r="Q549" t="str">
        <f>LEFT(N549,SEARCH("/",N549)-1)</f>
        <v>games</v>
      </c>
      <c r="R549" t="str">
        <f>RIGHT(N549, LEN(N549)-SEARCH("/",N549))</f>
        <v>tabletop games</v>
      </c>
      <c r="S549" s="11">
        <f>J549/86400 + 25569 + (-5/24)</f>
        <v>42315.491157407407</v>
      </c>
      <c r="T549" s="11">
        <f>I549/86400 + 25569 + (-5/24)</f>
        <v>42345.491157407407</v>
      </c>
    </row>
    <row r="550" spans="1:20" ht="42.75" x14ac:dyDescent="0.45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>
        <f>E550/D550*100</f>
        <v>153.80000000000001</v>
      </c>
      <c r="P550" s="10">
        <f>E550/L550</f>
        <v>48.0625</v>
      </c>
      <c r="Q550" t="str">
        <f>LEFT(N550,SEARCH("/",N550)-1)</f>
        <v>games</v>
      </c>
      <c r="R550" t="str">
        <f>RIGHT(N550, LEN(N550)-SEARCH("/",N550))</f>
        <v>tabletop games</v>
      </c>
      <c r="S550" s="11">
        <f>J550/86400 + 25569 + (-5/24)</f>
        <v>42020.598368055558</v>
      </c>
      <c r="T550" s="11">
        <f>I550/86400 + 25569 + (-5/24)</f>
        <v>42038.958333333336</v>
      </c>
    </row>
    <row r="551" spans="1:20" ht="42.75" x14ac:dyDescent="0.45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>
        <f>E551/D551*100</f>
        <v>100.1</v>
      </c>
      <c r="P551" s="10">
        <f>E551/L551</f>
        <v>40.04</v>
      </c>
      <c r="Q551" t="str">
        <f>LEFT(N551,SEARCH("/",N551)-1)</f>
        <v>music</v>
      </c>
      <c r="R551" t="str">
        <f>RIGHT(N551, LEN(N551)-SEARCH("/",N551))</f>
        <v>rock</v>
      </c>
      <c r="S551" s="11">
        <f>J551/86400 + 25569 + (-5/24)</f>
        <v>41067.619085648148</v>
      </c>
      <c r="T551" s="11">
        <f>I551/86400 + 25569 + (-5/24)</f>
        <v>41086.541666666664</v>
      </c>
    </row>
    <row r="552" spans="1:20" ht="28.5" x14ac:dyDescent="0.45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>
        <f>E552/D552*100</f>
        <v>100.6</v>
      </c>
      <c r="P552" s="10">
        <f>E552/L552</f>
        <v>52.94736842105263</v>
      </c>
      <c r="Q552" t="str">
        <f>LEFT(N552,SEARCH("/",N552)-1)</f>
        <v>music</v>
      </c>
      <c r="R552" t="str">
        <f>RIGHT(N552, LEN(N552)-SEARCH("/",N552))</f>
        <v>rock</v>
      </c>
      <c r="S552" s="11">
        <f>J552/86400 + 25569 + (-5/24)</f>
        <v>40947.83390046296</v>
      </c>
      <c r="T552" s="11">
        <f>I552/86400 + 25569 + (-5/24)</f>
        <v>40981.957638888889</v>
      </c>
    </row>
    <row r="553" spans="1:20" ht="42.75" x14ac:dyDescent="0.45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>
        <f>E553/D553*100</f>
        <v>8</v>
      </c>
      <c r="P553" s="10">
        <f>E553/L553</f>
        <v>11.428571428571429</v>
      </c>
      <c r="Q553" t="str">
        <f>LEFT(N553,SEARCH("/",N553)-1)</f>
        <v>food</v>
      </c>
      <c r="R553" t="str">
        <f>RIGHT(N553, LEN(N553)-SEARCH("/",N553))</f>
        <v>small batch</v>
      </c>
      <c r="S553" s="11">
        <f>J553/86400 + 25569 + (-5/24)</f>
        <v>42793.814016203702</v>
      </c>
      <c r="T553" s="11">
        <f>I553/86400 + 25569 + (-5/24)</f>
        <v>42823.772349537037</v>
      </c>
    </row>
    <row r="554" spans="1:20" ht="42.75" x14ac:dyDescent="0.45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>
        <f>E554/D554*100</f>
        <v>0.1</v>
      </c>
      <c r="P554" s="10">
        <f>E554/L554</f>
        <v>1</v>
      </c>
      <c r="Q554" t="str">
        <f>LEFT(N554,SEARCH("/",N554)-1)</f>
        <v>technology</v>
      </c>
      <c r="R554" t="str">
        <f>RIGHT(N554, LEN(N554)-SEARCH("/",N554))</f>
        <v>web</v>
      </c>
      <c r="S554" s="11">
        <f>J554/86400 + 25569 + (-5/24)</f>
        <v>42515.519317129627</v>
      </c>
      <c r="T554" s="11">
        <f>I554/86400 + 25569 + (-5/24)</f>
        <v>42545.519317129627</v>
      </c>
    </row>
    <row r="555" spans="1:20" ht="42.75" x14ac:dyDescent="0.45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>
        <f>E555/D555*100</f>
        <v>1.5</v>
      </c>
      <c r="P555" s="10">
        <f>E555/L555</f>
        <v>15</v>
      </c>
      <c r="Q555" t="str">
        <f>LEFT(N555,SEARCH("/",N555)-1)</f>
        <v>technology</v>
      </c>
      <c r="R555" t="str">
        <f>RIGHT(N555, LEN(N555)-SEARCH("/",N555))</f>
        <v>web</v>
      </c>
      <c r="S555" s="11">
        <f>J555/86400 + 25569 + (-5/24)</f>
        <v>42577.39902777777</v>
      </c>
      <c r="T555" s="11">
        <f>I555/86400 + 25569 + (-5/24)</f>
        <v>42607.39902777777</v>
      </c>
    </row>
    <row r="556" spans="1:20" ht="42.75" x14ac:dyDescent="0.45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>
        <f>E556/D556*100</f>
        <v>0</v>
      </c>
      <c r="P556" s="10" t="e">
        <f>E556/L556</f>
        <v>#DIV/0!</v>
      </c>
      <c r="Q556" t="str">
        <f>LEFT(N556,SEARCH("/",N556)-1)</f>
        <v>technology</v>
      </c>
      <c r="R556" t="str">
        <f>RIGHT(N556, LEN(N556)-SEARCH("/",N556))</f>
        <v>web</v>
      </c>
      <c r="S556" s="11">
        <f>J556/86400 + 25569 + (-5/24)</f>
        <v>42103.467847222222</v>
      </c>
      <c r="T556" s="11">
        <f>I556/86400 + 25569 + (-5/24)</f>
        <v>42115.467847222222</v>
      </c>
    </row>
    <row r="557" spans="1:20" ht="42.75" x14ac:dyDescent="0.45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>
        <f>E557/D557*100</f>
        <v>0</v>
      </c>
      <c r="P557" s="10" t="e">
        <f>E557/L557</f>
        <v>#DIV/0!</v>
      </c>
      <c r="Q557" t="str">
        <f>LEFT(N557,SEARCH("/",N557)-1)</f>
        <v>technology</v>
      </c>
      <c r="R557" t="str">
        <f>RIGHT(N557, LEN(N557)-SEARCH("/",N557))</f>
        <v>web</v>
      </c>
      <c r="S557" s="11">
        <f>J557/86400 + 25569 + (-5/24)</f>
        <v>42346.528067129628</v>
      </c>
      <c r="T557" s="11">
        <f>I557/86400 + 25569 + (-5/24)</f>
        <v>42386.749999999993</v>
      </c>
    </row>
    <row r="558" spans="1:20" ht="42.75" x14ac:dyDescent="0.45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>
        <f>E558/D558*100</f>
        <v>0.8</v>
      </c>
      <c r="P558" s="10">
        <f>E558/L558</f>
        <v>1</v>
      </c>
      <c r="Q558" t="str">
        <f>LEFT(N558,SEARCH("/",N558)-1)</f>
        <v>technology</v>
      </c>
      <c r="R558" t="str">
        <f>RIGHT(N558, LEN(N558)-SEARCH("/",N558))</f>
        <v>web</v>
      </c>
      <c r="S558" s="11">
        <f>J558/86400 + 25569 + (-5/24)</f>
        <v>41926.859293981477</v>
      </c>
      <c r="T558" s="11">
        <f>I558/86400 + 25569 + (-5/24)</f>
        <v>41956.900960648149</v>
      </c>
    </row>
    <row r="559" spans="1:20" ht="42.75" x14ac:dyDescent="0.45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>
        <f>E559/D559*100</f>
        <v>0</v>
      </c>
      <c r="P559" s="10" t="e">
        <f>E559/L559</f>
        <v>#DIV/0!</v>
      </c>
      <c r="Q559" t="str">
        <f>LEFT(N559,SEARCH("/",N559)-1)</f>
        <v>food</v>
      </c>
      <c r="R559" t="str">
        <f>RIGHT(N559, LEN(N559)-SEARCH("/",N559))</f>
        <v>food trucks</v>
      </c>
      <c r="S559" s="11">
        <f>J559/86400 + 25569 + (-5/24)</f>
        <v>41831.675775462958</v>
      </c>
      <c r="T559" s="11">
        <f>I559/86400 + 25569 + (-5/24)</f>
        <v>41861.675775462958</v>
      </c>
    </row>
    <row r="560" spans="1:20" ht="42.75" x14ac:dyDescent="0.45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>
        <f>E560/D560*100</f>
        <v>118.5</v>
      </c>
      <c r="P560" s="10">
        <f>E560/L560</f>
        <v>27.558139534883722</v>
      </c>
      <c r="Q560" t="str">
        <f>LEFT(N560,SEARCH("/",N560)-1)</f>
        <v>music</v>
      </c>
      <c r="R560" t="str">
        <f>RIGHT(N560, LEN(N560)-SEARCH("/",N560))</f>
        <v>indie rock</v>
      </c>
      <c r="S560" s="11">
        <f>J560/86400 + 25569 + (-5/24)</f>
        <v>41025.665868055556</v>
      </c>
      <c r="T560" s="11">
        <f>I560/86400 + 25569 + (-5/24)</f>
        <v>41039.5</v>
      </c>
    </row>
    <row r="561" spans="1:20" ht="42.75" x14ac:dyDescent="0.45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>
        <f>E561/D561*100</f>
        <v>103.16400000000002</v>
      </c>
      <c r="P561" s="10">
        <f>E561/L561</f>
        <v>28.65666666666667</v>
      </c>
      <c r="Q561" t="str">
        <f>LEFT(N561,SEARCH("/",N561)-1)</f>
        <v>music</v>
      </c>
      <c r="R561" t="str">
        <f>RIGHT(N561, LEN(N561)-SEARCH("/",N561))</f>
        <v>indie rock</v>
      </c>
      <c r="S561" s="11">
        <f>J561/86400 + 25569 + (-5/24)</f>
        <v>41022.866377314815</v>
      </c>
      <c r="T561" s="11">
        <f>I561/86400 + 25569 + (-5/24)</f>
        <v>41052.866377314815</v>
      </c>
    </row>
    <row r="562" spans="1:20" ht="42.75" x14ac:dyDescent="0.45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>
        <f>E562/D562*100</f>
        <v>100.1</v>
      </c>
      <c r="P562" s="10">
        <f>E562/L562</f>
        <v>40.04</v>
      </c>
      <c r="Q562" t="str">
        <f>LEFT(N562,SEARCH("/",N562)-1)</f>
        <v>music</v>
      </c>
      <c r="R562" t="str">
        <f>RIGHT(N562, LEN(N562)-SEARCH("/",N562))</f>
        <v>indie rock</v>
      </c>
      <c r="S562" s="11">
        <f>J562/86400 + 25569 + (-5/24)</f>
        <v>40711.573877314811</v>
      </c>
      <c r="T562" s="11">
        <f>I562/86400 + 25569 + (-5/24)</f>
        <v>40756.573877314811</v>
      </c>
    </row>
    <row r="563" spans="1:20" ht="42.75" x14ac:dyDescent="0.45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>
        <f>E563/D563*100</f>
        <v>105.60000000000001</v>
      </c>
      <c r="P563" s="10">
        <f>E563/L563</f>
        <v>52.8</v>
      </c>
      <c r="Q563" t="str">
        <f>LEFT(N563,SEARCH("/",N563)-1)</f>
        <v>music</v>
      </c>
      <c r="R563" t="str">
        <f>RIGHT(N563, LEN(N563)-SEARCH("/",N563))</f>
        <v>indie rock</v>
      </c>
      <c r="S563" s="11">
        <f>J563/86400 + 25569 + (-5/24)</f>
        <v>42017.759108796294</v>
      </c>
      <c r="T563" s="11">
        <f>I563/86400 + 25569 + (-5/24)</f>
        <v>42031.759108796294</v>
      </c>
    </row>
    <row r="564" spans="1:20" ht="42.75" x14ac:dyDescent="0.45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>
        <f>E564/D564*100</f>
        <v>110.00000000000001</v>
      </c>
      <c r="P564" s="10">
        <f>E564/L564</f>
        <v>100</v>
      </c>
      <c r="Q564" t="str">
        <f>LEFT(N564,SEARCH("/",N564)-1)</f>
        <v>music</v>
      </c>
      <c r="R564" t="str">
        <f>RIGHT(N564, LEN(N564)-SEARCH("/",N564))</f>
        <v>classical music</v>
      </c>
      <c r="S564" s="11">
        <f>J564/86400 + 25569 + (-5/24)</f>
        <v>40696.440451388888</v>
      </c>
      <c r="T564" s="11">
        <f>I564/86400 + 25569 + (-5/24)</f>
        <v>40756.440451388888</v>
      </c>
    </row>
    <row r="565" spans="1:20" ht="42.75" x14ac:dyDescent="0.45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>
        <f>E565/D565*100</f>
        <v>0.5</v>
      </c>
      <c r="P565" s="10">
        <f>E565/L565</f>
        <v>1</v>
      </c>
      <c r="Q565" t="str">
        <f>LEFT(N565,SEARCH("/",N565)-1)</f>
        <v>food</v>
      </c>
      <c r="R565" t="str">
        <f>RIGHT(N565, LEN(N565)-SEARCH("/",N565))</f>
        <v>food trucks</v>
      </c>
      <c r="S565" s="11">
        <f>J565/86400 + 25569 + (-5/24)</f>
        <v>42019.561111111114</v>
      </c>
      <c r="T565" s="11">
        <f>I565/86400 + 25569 + (-5/24)</f>
        <v>42079.519444444442</v>
      </c>
    </row>
    <row r="566" spans="1:20" ht="42.75" x14ac:dyDescent="0.45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>
        <f>E566/D566*100</f>
        <v>188.39999999999998</v>
      </c>
      <c r="P566" s="10">
        <f>E566/L566</f>
        <v>35.547169811320757</v>
      </c>
      <c r="Q566" t="str">
        <f>LEFT(N566,SEARCH("/",N566)-1)</f>
        <v>technology</v>
      </c>
      <c r="R566" t="str">
        <f>RIGHT(N566, LEN(N566)-SEARCH("/",N566))</f>
        <v>space exploration</v>
      </c>
      <c r="S566" s="11">
        <f>J566/86400 + 25569 + (-5/24)</f>
        <v>42273.67597222222</v>
      </c>
      <c r="T566" s="11">
        <f>I566/86400 + 25569 + (-5/24)</f>
        <v>42300.249999999993</v>
      </c>
    </row>
    <row r="567" spans="1:20" ht="42.75" x14ac:dyDescent="0.45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>
        <f>E567/D567*100</f>
        <v>187.3</v>
      </c>
      <c r="P567" s="10">
        <f>E567/L567</f>
        <v>37.46</v>
      </c>
      <c r="Q567" t="str">
        <f>LEFT(N567,SEARCH("/",N567)-1)</f>
        <v>technology</v>
      </c>
      <c r="R567" t="str">
        <f>RIGHT(N567, LEN(N567)-SEARCH("/",N567))</f>
        <v>space exploration</v>
      </c>
      <c r="S567" s="11">
        <f>J567/86400 + 25569 + (-5/24)</f>
        <v>42636.406412037039</v>
      </c>
      <c r="T567" s="11">
        <f>I567/86400 + 25569 + (-5/24)</f>
        <v>42658.833333333336</v>
      </c>
    </row>
    <row r="568" spans="1:20" ht="28.5" x14ac:dyDescent="0.45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>
        <f>E568/D568*100</f>
        <v>170.70000000000002</v>
      </c>
      <c r="P568" s="10">
        <f>E568/L568</f>
        <v>60.964285714285715</v>
      </c>
      <c r="Q568" t="str">
        <f>LEFT(N568,SEARCH("/",N568)-1)</f>
        <v>technology</v>
      </c>
      <c r="R568" t="str">
        <f>RIGHT(N568, LEN(N568)-SEARCH("/",N568))</f>
        <v>makerspaces</v>
      </c>
      <c r="S568" s="11">
        <f>J568/86400 + 25569 + (-5/24)</f>
        <v>42275.380381944444</v>
      </c>
      <c r="T568" s="11">
        <f>I568/86400 + 25569 + (-5/24)</f>
        <v>42317.397222222215</v>
      </c>
    </row>
    <row r="569" spans="1:20" ht="42.75" x14ac:dyDescent="0.45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>
        <f>E569/D569*100</f>
        <v>10.5</v>
      </c>
      <c r="P569" s="10">
        <f>E569/L569</f>
        <v>52.5</v>
      </c>
      <c r="Q569" t="str">
        <f>LEFT(N569,SEARCH("/",N569)-1)</f>
        <v>publishing</v>
      </c>
      <c r="R569" t="str">
        <f>RIGHT(N569, LEN(N569)-SEARCH("/",N569))</f>
        <v>children's books</v>
      </c>
      <c r="S569" s="11">
        <f>J569/86400 + 25569 + (-5/24)</f>
        <v>42524.158171296294</v>
      </c>
      <c r="T569" s="11">
        <f>I569/86400 + 25569 + (-5/24)</f>
        <v>42567.158171296294</v>
      </c>
    </row>
    <row r="570" spans="1:20" ht="28.5" x14ac:dyDescent="0.45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>
        <f>E570/D570*100</f>
        <v>120</v>
      </c>
      <c r="P570" s="10">
        <f>E570/L570</f>
        <v>66.666666666666671</v>
      </c>
      <c r="Q570" t="str">
        <f>LEFT(N570,SEARCH("/",N570)-1)</f>
        <v>theater</v>
      </c>
      <c r="R570" t="str">
        <f>RIGHT(N570, LEN(N570)-SEARCH("/",N570))</f>
        <v>plays</v>
      </c>
      <c r="S570" s="11">
        <f>J570/86400 + 25569 + (-5/24)</f>
        <v>42026.716643518514</v>
      </c>
      <c r="T570" s="11">
        <f>I570/86400 + 25569 + (-5/24)</f>
        <v>42051.999305555553</v>
      </c>
    </row>
    <row r="571" spans="1:20" ht="42.75" x14ac:dyDescent="0.45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>
        <f>E571/D571*100</f>
        <v>114.5</v>
      </c>
      <c r="P571" s="10">
        <f>E571/L571</f>
        <v>18.770491803278688</v>
      </c>
      <c r="Q571" t="str">
        <f>LEFT(N571,SEARCH("/",N571)-1)</f>
        <v>theater</v>
      </c>
      <c r="R571" t="str">
        <f>RIGHT(N571, LEN(N571)-SEARCH("/",N571))</f>
        <v>plays</v>
      </c>
      <c r="S571" s="11">
        <f>J571/86400 + 25569 + (-5/24)</f>
        <v>42103.326921296299</v>
      </c>
      <c r="T571" s="11">
        <f>I571/86400 + 25569 + (-5/24)</f>
        <v>42117.326921296299</v>
      </c>
    </row>
    <row r="572" spans="1:20" ht="42.75" x14ac:dyDescent="0.45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>
        <f>E572/D572*100</f>
        <v>119.7</v>
      </c>
      <c r="P572" s="10">
        <f>E572/L572</f>
        <v>31.5</v>
      </c>
      <c r="Q572" t="str">
        <f>LEFT(N572,SEARCH("/",N572)-1)</f>
        <v>theater</v>
      </c>
      <c r="R572" t="str">
        <f>RIGHT(N572, LEN(N572)-SEARCH("/",N572))</f>
        <v>plays</v>
      </c>
      <c r="S572" s="11">
        <f>J572/86400 + 25569 + (-5/24)</f>
        <v>41807.990185185183</v>
      </c>
      <c r="T572" s="11">
        <f>I572/86400 + 25569 + (-5/24)</f>
        <v>41837.990185185183</v>
      </c>
    </row>
    <row r="573" spans="1:20" ht="42.75" x14ac:dyDescent="0.45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>
        <f>E573/D573*100</f>
        <v>133</v>
      </c>
      <c r="P573" s="10">
        <f>E573/L573</f>
        <v>42.903225806451616</v>
      </c>
      <c r="Q573" t="str">
        <f>LEFT(N573,SEARCH("/",N573)-1)</f>
        <v>theater</v>
      </c>
      <c r="R573" t="str">
        <f>RIGHT(N573, LEN(N573)-SEARCH("/",N573))</f>
        <v>plays</v>
      </c>
      <c r="S573" s="11">
        <f>J573/86400 + 25569 + (-5/24)</f>
        <v>41948.344513888886</v>
      </c>
      <c r="T573" s="11">
        <f>I573/86400 + 25569 + (-5/24)</f>
        <v>42008.344513888886</v>
      </c>
    </row>
    <row r="574" spans="1:20" ht="42.75" x14ac:dyDescent="0.45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>
        <f>E574/D574*100</f>
        <v>114.99999999999999</v>
      </c>
      <c r="P574" s="10">
        <f>E574/L574</f>
        <v>50</v>
      </c>
      <c r="Q574" t="str">
        <f>LEFT(N574,SEARCH("/",N574)-1)</f>
        <v>theater</v>
      </c>
      <c r="R574" t="str">
        <f>RIGHT(N574, LEN(N574)-SEARCH("/",N574))</f>
        <v>plays</v>
      </c>
      <c r="S574" s="11">
        <f>J574/86400 + 25569 + (-5/24)</f>
        <v>41881.245254629626</v>
      </c>
      <c r="T574" s="11">
        <f>I574/86400 + 25569 + (-5/24)</f>
        <v>41911.245254629626</v>
      </c>
    </row>
    <row r="575" spans="1:20" ht="42.75" x14ac:dyDescent="0.45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>
        <f>E575/D575*100</f>
        <v>100</v>
      </c>
      <c r="P575" s="10">
        <f>E575/L575</f>
        <v>28.571428571428573</v>
      </c>
      <c r="Q575" t="str">
        <f>LEFT(N575,SEARCH("/",N575)-1)</f>
        <v>theater</v>
      </c>
      <c r="R575" t="str">
        <f>RIGHT(N575, LEN(N575)-SEARCH("/",N575))</f>
        <v>plays</v>
      </c>
      <c r="S575" s="11">
        <f>J575/86400 + 25569 + (-5/24)</f>
        <v>41875.714525462965</v>
      </c>
      <c r="T575" s="11">
        <f>I575/86400 + 25569 + (-5/24)</f>
        <v>41905.714525462965</v>
      </c>
    </row>
    <row r="576" spans="1:20" ht="42.75" x14ac:dyDescent="0.45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>
        <f>E576/D576*100</f>
        <v>187.09899999999999</v>
      </c>
      <c r="P576" s="10">
        <f>E576/L576</f>
        <v>20.118172043010752</v>
      </c>
      <c r="Q576" t="str">
        <f>LEFT(N576,SEARCH("/",N576)-1)</f>
        <v>theater</v>
      </c>
      <c r="R576" t="str">
        <f>RIGHT(N576, LEN(N576)-SEARCH("/",N576))</f>
        <v>plays</v>
      </c>
      <c r="S576" s="11">
        <f>J576/86400 + 25569 + (-5/24)</f>
        <v>42313.495567129627</v>
      </c>
      <c r="T576" s="11">
        <f>I576/86400 + 25569 + (-5/24)</f>
        <v>42342.791666666664</v>
      </c>
    </row>
    <row r="577" spans="1:20" ht="42.75" x14ac:dyDescent="0.45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>
        <f>E577/D577*100</f>
        <v>1</v>
      </c>
      <c r="P577" s="10">
        <f>E577/L577</f>
        <v>10</v>
      </c>
      <c r="Q577" t="str">
        <f>LEFT(N577,SEARCH("/",N577)-1)</f>
        <v>theater</v>
      </c>
      <c r="R577" t="str">
        <f>RIGHT(N577, LEN(N577)-SEARCH("/",N577))</f>
        <v>plays</v>
      </c>
      <c r="S577" s="11">
        <f>J577/86400 + 25569 + (-5/24)</f>
        <v>42291.531215277777</v>
      </c>
      <c r="T577" s="11">
        <f>I577/86400 + 25569 + (-5/24)</f>
        <v>42351.572881944441</v>
      </c>
    </row>
    <row r="578" spans="1:20" ht="42.75" x14ac:dyDescent="0.45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>
        <f>E578/D578*100</f>
        <v>41.699999999999996</v>
      </c>
      <c r="P578" s="10">
        <f>E578/L578</f>
        <v>29.785714285714285</v>
      </c>
      <c r="Q578" t="str">
        <f>LEFT(N578,SEARCH("/",N578)-1)</f>
        <v>theater</v>
      </c>
      <c r="R578" t="str">
        <f>RIGHT(N578, LEN(N578)-SEARCH("/",N578))</f>
        <v>plays</v>
      </c>
      <c r="S578" s="11">
        <f>J578/86400 + 25569 + (-5/24)</f>
        <v>42111.508321759255</v>
      </c>
      <c r="T578" s="11">
        <f>I578/86400 + 25569 + (-5/24)</f>
        <v>42131.508321759255</v>
      </c>
    </row>
    <row r="579" spans="1:20" ht="42.75" x14ac:dyDescent="0.45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>
        <f>E579/D579*100</f>
        <v>0</v>
      </c>
      <c r="P579" s="10" t="e">
        <f>E579/L579</f>
        <v>#DIV/0!</v>
      </c>
      <c r="Q579" t="str">
        <f>LEFT(N579,SEARCH("/",N579)-1)</f>
        <v>theater</v>
      </c>
      <c r="R579" t="str">
        <f>RIGHT(N579, LEN(N579)-SEARCH("/",N579))</f>
        <v>plays</v>
      </c>
      <c r="S579" s="11">
        <f>J579/86400 + 25569 + (-5/24)</f>
        <v>41954.336747685178</v>
      </c>
      <c r="T579" s="11">
        <f>I579/86400 + 25569 + (-5/24)</f>
        <v>41978.269444444442</v>
      </c>
    </row>
    <row r="580" spans="1:20" ht="42.75" x14ac:dyDescent="0.45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>
        <f>E580/D580*100</f>
        <v>61.1</v>
      </c>
      <c r="P580" s="10">
        <f>E580/L580</f>
        <v>203.66666666666666</v>
      </c>
      <c r="Q580" t="str">
        <f>LEFT(N580,SEARCH("/",N580)-1)</f>
        <v>theater</v>
      </c>
      <c r="R580" t="str">
        <f>RIGHT(N580, LEN(N580)-SEARCH("/",N580))</f>
        <v>plays</v>
      </c>
      <c r="S580" s="11">
        <f>J580/86400 + 25569 + (-5/24)</f>
        <v>42415.189699074072</v>
      </c>
      <c r="T580" s="11">
        <f>I580/86400 + 25569 + (-5/24)</f>
        <v>42445.1480324074</v>
      </c>
    </row>
    <row r="581" spans="1:20" ht="28.5" x14ac:dyDescent="0.45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>
        <f>E581/D581*100</f>
        <v>100</v>
      </c>
      <c r="P581" s="10">
        <f>E581/L581</f>
        <v>41.666666666666664</v>
      </c>
      <c r="Q581" t="str">
        <f>LEFT(N581,SEARCH("/",N581)-1)</f>
        <v>theater</v>
      </c>
      <c r="R581" t="str">
        <f>RIGHT(N581, LEN(N581)-SEARCH("/",N581))</f>
        <v>musical</v>
      </c>
      <c r="S581" s="11">
        <f>J581/86400 + 25569 + (-5/24)</f>
        <v>42403.789884259262</v>
      </c>
      <c r="T581" s="11">
        <f>I581/86400 + 25569 + (-5/24)</f>
        <v>42433.789884259262</v>
      </c>
    </row>
    <row r="582" spans="1:20" ht="42.75" x14ac:dyDescent="0.45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>
        <f>E582/D582*100</f>
        <v>128</v>
      </c>
      <c r="P582" s="10">
        <f>E582/L582</f>
        <v>37.647058823529413</v>
      </c>
      <c r="Q582" t="str">
        <f>LEFT(N582,SEARCH("/",N582)-1)</f>
        <v>theater</v>
      </c>
      <c r="R582" t="str">
        <f>RIGHT(N582, LEN(N582)-SEARCH("/",N582))</f>
        <v>musical</v>
      </c>
      <c r="S582" s="11">
        <f>J582/86400 + 25569 + (-5/24)</f>
        <v>41912.442395833328</v>
      </c>
      <c r="T582" s="11">
        <f>I582/86400 + 25569 + (-5/24)</f>
        <v>41924.999305555553</v>
      </c>
    </row>
    <row r="583" spans="1:20" ht="42.75" x14ac:dyDescent="0.45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>
        <f>E583/D583*100</f>
        <v>2.5</v>
      </c>
      <c r="P583" s="10">
        <f>E583/L583</f>
        <v>12.5</v>
      </c>
      <c r="Q583" t="str">
        <f>LEFT(N583,SEARCH("/",N583)-1)</f>
        <v>theater</v>
      </c>
      <c r="R583" t="str">
        <f>RIGHT(N583, LEN(N583)-SEARCH("/",N583))</f>
        <v>spaces</v>
      </c>
      <c r="S583" s="11">
        <f>J583/86400 + 25569 + (-5/24)</f>
        <v>42297.61478009259</v>
      </c>
      <c r="T583" s="11">
        <f>I583/86400 + 25569 + (-5/24)</f>
        <v>42327.656446759262</v>
      </c>
    </row>
    <row r="584" spans="1:20" ht="42.75" x14ac:dyDescent="0.45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>
        <f>E584/D584*100</f>
        <v>121.8</v>
      </c>
      <c r="P584" s="10">
        <f>E584/L584</f>
        <v>60.9</v>
      </c>
      <c r="Q584" t="str">
        <f>LEFT(N584,SEARCH("/",N584)-1)</f>
        <v>theater</v>
      </c>
      <c r="R584" t="str">
        <f>RIGHT(N584, LEN(N584)-SEARCH("/",N584))</f>
        <v>plays</v>
      </c>
      <c r="S584" s="11">
        <f>J584/86400 + 25569 + (-5/24)</f>
        <v>42036.035949074074</v>
      </c>
      <c r="T584" s="11">
        <f>I584/86400 + 25569 + (-5/24)</f>
        <v>42064.082638888889</v>
      </c>
    </row>
    <row r="585" spans="1:20" ht="42.75" x14ac:dyDescent="0.45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>
        <f>E585/D585*100</f>
        <v>162.5</v>
      </c>
      <c r="P585" s="10">
        <f>E585/L585</f>
        <v>95.588235294117652</v>
      </c>
      <c r="Q585" t="str">
        <f>LEFT(N585,SEARCH("/",N585)-1)</f>
        <v>theater</v>
      </c>
      <c r="R585" t="str">
        <f>RIGHT(N585, LEN(N585)-SEARCH("/",N585))</f>
        <v>plays</v>
      </c>
      <c r="S585" s="11">
        <f>J585/86400 + 25569 + (-5/24)</f>
        <v>42097.578159722216</v>
      </c>
      <c r="T585" s="11">
        <f>I585/86400 + 25569 + (-5/24)</f>
        <v>42127.743750000001</v>
      </c>
    </row>
    <row r="586" spans="1:20" ht="42.75" x14ac:dyDescent="0.45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>
        <f>E586/D586*100</f>
        <v>100</v>
      </c>
      <c r="P586" s="10">
        <f>E586/L586</f>
        <v>35.714285714285715</v>
      </c>
      <c r="Q586" t="str">
        <f>LEFT(N586,SEARCH("/",N586)-1)</f>
        <v>theater</v>
      </c>
      <c r="R586" t="str">
        <f>RIGHT(N586, LEN(N586)-SEARCH("/",N586))</f>
        <v>spaces</v>
      </c>
      <c r="S586" s="11">
        <f>J586/86400 + 25569 + (-5/24)</f>
        <v>42511.153715277775</v>
      </c>
      <c r="T586" s="11">
        <f>I586/86400 + 25569 + (-5/24)</f>
        <v>42541.153715277775</v>
      </c>
    </row>
    <row r="587" spans="1:20" x14ac:dyDescent="0.45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>
        <f>E587/D587*100</f>
        <v>100.29999999999998</v>
      </c>
      <c r="P587" s="10">
        <f>E587/L587</f>
        <v>45.590909090909093</v>
      </c>
      <c r="Q587" t="str">
        <f>LEFT(N587,SEARCH("/",N587)-1)</f>
        <v>theater</v>
      </c>
      <c r="R587" t="str">
        <f>RIGHT(N587, LEN(N587)-SEARCH("/",N587))</f>
        <v>spaces</v>
      </c>
      <c r="S587" s="11">
        <f>J587/86400 + 25569 + (-5/24)</f>
        <v>42390.63040509259</v>
      </c>
      <c r="T587" s="11">
        <f>I587/86400 + 25569 + (-5/24)</f>
        <v>42420.63040509259</v>
      </c>
    </row>
    <row r="588" spans="1:20" ht="42.75" x14ac:dyDescent="0.45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>
        <f>E588/D588*100</f>
        <v>127.2</v>
      </c>
      <c r="P588" s="10">
        <f>E588/L588</f>
        <v>50.88</v>
      </c>
      <c r="Q588" t="str">
        <f>LEFT(N588,SEARCH("/",N588)-1)</f>
        <v>theater</v>
      </c>
      <c r="R588" t="str">
        <f>RIGHT(N588, LEN(N588)-SEARCH("/",N588))</f>
        <v>spaces</v>
      </c>
      <c r="S588" s="11">
        <f>J588/86400 + 25569 + (-5/24)</f>
        <v>42227.836331018516</v>
      </c>
      <c r="T588" s="11">
        <f>I588/86400 + 25569 + (-5/24)</f>
        <v>42257.836331018516</v>
      </c>
    </row>
    <row r="589" spans="1:20" ht="42.75" x14ac:dyDescent="0.45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>
        <f>E589/D589*100</f>
        <v>100.49999999999999</v>
      </c>
      <c r="P589" s="10">
        <f>E589/L589</f>
        <v>37.222222222222221</v>
      </c>
      <c r="Q589" t="str">
        <f>LEFT(N589,SEARCH("/",N589)-1)</f>
        <v>theater</v>
      </c>
      <c r="R589" t="str">
        <f>RIGHT(N589, LEN(N589)-SEARCH("/",N589))</f>
        <v>spaces</v>
      </c>
      <c r="S589" s="11">
        <f>J589/86400 + 25569 + (-5/24)</f>
        <v>42373.043946759259</v>
      </c>
      <c r="T589" s="11">
        <f>I589/86400 + 25569 + (-5/24)</f>
        <v>42433.043946759259</v>
      </c>
    </row>
    <row r="590" spans="1:20" ht="42.75" x14ac:dyDescent="0.45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>
        <f>E590/D590*100</f>
        <v>14.099999999999998</v>
      </c>
      <c r="P590" s="10">
        <f>E590/L590</f>
        <v>20.142857142857142</v>
      </c>
      <c r="Q590" t="str">
        <f>LEFT(N590,SEARCH("/",N590)-1)</f>
        <v>theater</v>
      </c>
      <c r="R590" t="str">
        <f>RIGHT(N590, LEN(N590)-SEARCH("/",N590))</f>
        <v>spaces</v>
      </c>
      <c r="S590" s="11">
        <f>J590/86400 + 25569 + (-5/24)</f>
        <v>41957.625393518516</v>
      </c>
      <c r="T590" s="11">
        <f>I590/86400 + 25569 + (-5/24)</f>
        <v>41987.625393518516</v>
      </c>
    </row>
    <row r="591" spans="1:20" ht="57" x14ac:dyDescent="0.45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>
        <f>E591/D591*100</f>
        <v>4.1000000000000005</v>
      </c>
      <c r="P591" s="10">
        <f>E591/L591</f>
        <v>10.25</v>
      </c>
      <c r="Q591" t="str">
        <f>LEFT(N591,SEARCH("/",N591)-1)</f>
        <v>theater</v>
      </c>
      <c r="R591" t="str">
        <f>RIGHT(N591, LEN(N591)-SEARCH("/",N591))</f>
        <v>spaces</v>
      </c>
      <c r="S591" s="11">
        <f>J591/86400 + 25569 + (-5/24)</f>
        <v>42241.220787037033</v>
      </c>
      <c r="T591" s="11">
        <f>I591/86400 + 25569 + (-5/24)</f>
        <v>42263.708333333336</v>
      </c>
    </row>
    <row r="592" spans="1:20" ht="42.75" x14ac:dyDescent="0.45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>
        <f>E592/D592*100</f>
        <v>0.1</v>
      </c>
      <c r="P592" s="10">
        <f>E592/L592</f>
        <v>1</v>
      </c>
      <c r="Q592" t="str">
        <f>LEFT(N592,SEARCH("/",N592)-1)</f>
        <v>theater</v>
      </c>
      <c r="R592" t="str">
        <f>RIGHT(N592, LEN(N592)-SEARCH("/",N592))</f>
        <v>spaces</v>
      </c>
      <c r="S592" s="11">
        <f>J592/86400 + 25569 + (-5/24)</f>
        <v>42509.166203703702</v>
      </c>
      <c r="T592" s="11">
        <f>I592/86400 + 25569 + (-5/24)</f>
        <v>42517.341666666667</v>
      </c>
    </row>
    <row r="593" spans="1:20" ht="42.75" x14ac:dyDescent="0.45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>
        <f>E593/D593*100</f>
        <v>22.5</v>
      </c>
      <c r="P593" s="10">
        <f>E593/L593</f>
        <v>18.75</v>
      </c>
      <c r="Q593" t="str">
        <f>LEFT(N593,SEARCH("/",N593)-1)</f>
        <v>theater</v>
      </c>
      <c r="R593" t="str">
        <f>RIGHT(N593, LEN(N593)-SEARCH("/",N593))</f>
        <v>plays</v>
      </c>
      <c r="S593" s="11">
        <f>J593/86400 + 25569 + (-5/24)</f>
        <v>42800.511793981474</v>
      </c>
      <c r="T593" s="11">
        <f>I593/86400 + 25569 + (-5/24)</f>
        <v>42821.470127314817</v>
      </c>
    </row>
    <row r="594" spans="1:20" ht="42.75" x14ac:dyDescent="0.45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>
        <f>E594/D594*100</f>
        <v>100</v>
      </c>
      <c r="P594" s="10">
        <f>E594/L594</f>
        <v>41.666666666666664</v>
      </c>
      <c r="Q594" t="str">
        <f>LEFT(N594,SEARCH("/",N594)-1)</f>
        <v>theater</v>
      </c>
      <c r="R594" t="str">
        <f>RIGHT(N594, LEN(N594)-SEARCH("/",N594))</f>
        <v>plays</v>
      </c>
      <c r="S594" s="11">
        <f>J594/86400 + 25569 + (-5/24)</f>
        <v>41829.768993055557</v>
      </c>
      <c r="T594" s="11">
        <f>I594/86400 + 25569 + (-5/24)</f>
        <v>41836.768993055557</v>
      </c>
    </row>
    <row r="595" spans="1:20" ht="42.75" x14ac:dyDescent="0.45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>
        <f>E595/D595*100</f>
        <v>25</v>
      </c>
      <c r="P595" s="10">
        <f>E595/L595</f>
        <v>41.666666666666664</v>
      </c>
      <c r="Q595" t="str">
        <f>LEFT(N595,SEARCH("/",N595)-1)</f>
        <v>theater</v>
      </c>
      <c r="R595" t="str">
        <f>RIGHT(N595, LEN(N595)-SEARCH("/",N595))</f>
        <v>musical</v>
      </c>
      <c r="S595" s="11">
        <f>J595/86400 + 25569 + (-5/24)</f>
        <v>42242.780347222222</v>
      </c>
      <c r="T595" s="11">
        <f>I595/86400 + 25569 + (-5/24)</f>
        <v>42272.780347222222</v>
      </c>
    </row>
    <row r="596" spans="1:20" ht="42.75" x14ac:dyDescent="0.45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>
        <f>E596/D596*100</f>
        <v>161</v>
      </c>
      <c r="P596" s="10">
        <f>E596/L596</f>
        <v>57.5</v>
      </c>
      <c r="Q596" t="str">
        <f>LEFT(N596,SEARCH("/",N596)-1)</f>
        <v>theater</v>
      </c>
      <c r="R596" t="str">
        <f>RIGHT(N596, LEN(N596)-SEARCH("/",N596))</f>
        <v>plays</v>
      </c>
      <c r="S596" s="11">
        <f>J596/86400 + 25569 + (-5/24)</f>
        <v>42446.735497685186</v>
      </c>
      <c r="T596" s="11">
        <f>I596/86400 + 25569 + (-5/24)</f>
        <v>42476.735497685186</v>
      </c>
    </row>
    <row r="597" spans="1:20" ht="42.75" x14ac:dyDescent="0.45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>
        <f>E597/D597*100</f>
        <v>131.20000000000002</v>
      </c>
      <c r="P597" s="10">
        <f>E597/L597</f>
        <v>50.46153846153846</v>
      </c>
      <c r="Q597" t="str">
        <f>LEFT(N597,SEARCH("/",N597)-1)</f>
        <v>theater</v>
      </c>
      <c r="R597" t="str">
        <f>RIGHT(N597, LEN(N597)-SEARCH("/",N597))</f>
        <v>plays</v>
      </c>
      <c r="S597" s="11">
        <f>J597/86400 + 25569 + (-5/24)</f>
        <v>42463.605520833335</v>
      </c>
      <c r="T597" s="11">
        <f>I597/86400 + 25569 + (-5/24)</f>
        <v>42493.957638888889</v>
      </c>
    </row>
    <row r="598" spans="1:20" ht="42.75" x14ac:dyDescent="0.45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>
        <f>E598/D598*100</f>
        <v>106.67999999999999</v>
      </c>
      <c r="P598" s="10">
        <f>E598/L598</f>
        <v>53.339999999999996</v>
      </c>
      <c r="Q598" t="str">
        <f>LEFT(N598,SEARCH("/",N598)-1)</f>
        <v>theater</v>
      </c>
      <c r="R598" t="str">
        <f>RIGHT(N598, LEN(N598)-SEARCH("/",N598))</f>
        <v>plays</v>
      </c>
      <c r="S598" s="11">
        <f>J598/86400 + 25569 + (-5/24)</f>
        <v>42474.848831018513</v>
      </c>
      <c r="T598" s="11">
        <f>I598/86400 + 25569 + (-5/24)</f>
        <v>42504.848831018513</v>
      </c>
    </row>
    <row r="599" spans="1:20" ht="42.75" x14ac:dyDescent="0.45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>
        <f>E599/D599*100</f>
        <v>125.89999999999999</v>
      </c>
      <c r="P599" s="10">
        <f>E599/L599</f>
        <v>25.693877551020407</v>
      </c>
      <c r="Q599" t="str">
        <f>LEFT(N599,SEARCH("/",N599)-1)</f>
        <v>theater</v>
      </c>
      <c r="R599" t="str">
        <f>RIGHT(N599, LEN(N599)-SEARCH("/",N599))</f>
        <v>plays</v>
      </c>
      <c r="S599" s="11">
        <f>J599/86400 + 25569 + (-5/24)</f>
        <v>42608.157499999994</v>
      </c>
      <c r="T599" s="11">
        <f>I599/86400 + 25569 + (-5/24)</f>
        <v>42638.157499999994</v>
      </c>
    </row>
    <row r="600" spans="1:20" ht="42.75" x14ac:dyDescent="0.45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>
        <f>E600/D600*100</f>
        <v>116.8</v>
      </c>
      <c r="P600" s="10">
        <f>E600/L600</f>
        <v>44.92307692307692</v>
      </c>
      <c r="Q600" t="str">
        <f>LEFT(N600,SEARCH("/",N600)-1)</f>
        <v>theater</v>
      </c>
      <c r="R600" t="str">
        <f>RIGHT(N600, LEN(N600)-SEARCH("/",N600))</f>
        <v>plays</v>
      </c>
      <c r="S600" s="11">
        <f>J600/86400 + 25569 + (-5/24)</f>
        <v>41837.114675925921</v>
      </c>
      <c r="T600" s="11">
        <f>I600/86400 + 25569 + (-5/24)</f>
        <v>41847.75</v>
      </c>
    </row>
    <row r="601" spans="1:20" ht="42.75" x14ac:dyDescent="0.45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>
        <f>E601/D601*100</f>
        <v>153.4</v>
      </c>
      <c r="P601" s="10">
        <f>E601/L601</f>
        <v>109.57142857142857</v>
      </c>
      <c r="Q601" t="str">
        <f>LEFT(N601,SEARCH("/",N601)-1)</f>
        <v>theater</v>
      </c>
      <c r="R601" t="str">
        <f>RIGHT(N601, LEN(N601)-SEARCH("/",N601))</f>
        <v>plays</v>
      </c>
      <c r="S601" s="11">
        <f>J601/86400 + 25569 + (-5/24)</f>
        <v>42512.902453703697</v>
      </c>
      <c r="T601" s="11">
        <f>I601/86400 + 25569 + (-5/24)</f>
        <v>42534.499999999993</v>
      </c>
    </row>
    <row r="602" spans="1:20" ht="42.75" x14ac:dyDescent="0.45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>
        <f>E602/D602*100</f>
        <v>104.60000000000001</v>
      </c>
      <c r="P602" s="10">
        <f>E602/L602</f>
        <v>45.478260869565219</v>
      </c>
      <c r="Q602" t="str">
        <f>LEFT(N602,SEARCH("/",N602)-1)</f>
        <v>theater</v>
      </c>
      <c r="R602" t="str">
        <f>RIGHT(N602, LEN(N602)-SEARCH("/",N602))</f>
        <v>plays</v>
      </c>
      <c r="S602" s="11">
        <f>J602/86400 + 25569 + (-5/24)</f>
        <v>41968.991423611107</v>
      </c>
      <c r="T602" s="11">
        <f>I602/86400 + 25569 + (-5/24)</f>
        <v>42004.999999999993</v>
      </c>
    </row>
    <row r="603" spans="1:20" ht="42.75" x14ac:dyDescent="0.45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>
        <f>E603/D603*100</f>
        <v>103.49999999999999</v>
      </c>
      <c r="P603" s="10">
        <f>E603/L603</f>
        <v>38.333333333333336</v>
      </c>
      <c r="Q603" t="str">
        <f>LEFT(N603,SEARCH("/",N603)-1)</f>
        <v>theater</v>
      </c>
      <c r="R603" t="str">
        <f>RIGHT(N603, LEN(N603)-SEARCH("/",N603))</f>
        <v>plays</v>
      </c>
      <c r="S603" s="11">
        <f>J603/86400 + 25569 + (-5/24)</f>
        <v>41855.339768518512</v>
      </c>
      <c r="T603" s="11">
        <f>I603/86400 + 25569 + (-5/24)</f>
        <v>41875.999305555553</v>
      </c>
    </row>
    <row r="604" spans="1:20" ht="42.75" x14ac:dyDescent="0.45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>
        <f>E604/D604*100</f>
        <v>112.00000000000001</v>
      </c>
      <c r="P604" s="10">
        <f>E604/L604</f>
        <v>58.94736842105263</v>
      </c>
      <c r="Q604" t="str">
        <f>LEFT(N604,SEARCH("/",N604)-1)</f>
        <v>theater</v>
      </c>
      <c r="R604" t="str">
        <f>RIGHT(N604, LEN(N604)-SEARCH("/",N604))</f>
        <v>plays</v>
      </c>
      <c r="S604" s="11">
        <f>J604/86400 + 25569 + (-5/24)</f>
        <v>42572.408483796295</v>
      </c>
      <c r="T604" s="11">
        <f>I604/86400 + 25569 + (-5/24)</f>
        <v>42588.916666666664</v>
      </c>
    </row>
    <row r="605" spans="1:20" ht="42.75" x14ac:dyDescent="0.45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>
        <f>E605/D605*100</f>
        <v>185.5</v>
      </c>
      <c r="P605" s="10">
        <f>E605/L605</f>
        <v>41.222222222222221</v>
      </c>
      <c r="Q605" t="str">
        <f>LEFT(N605,SEARCH("/",N605)-1)</f>
        <v>theater</v>
      </c>
      <c r="R605" t="str">
        <f>RIGHT(N605, LEN(N605)-SEARCH("/",N605))</f>
        <v>plays</v>
      </c>
      <c r="S605" s="11">
        <f>J605/86400 + 25569 + (-5/24)</f>
        <v>41861.316504629627</v>
      </c>
      <c r="T605" s="11">
        <f>I605/86400 + 25569 + (-5/24)</f>
        <v>41891.316504629627</v>
      </c>
    </row>
    <row r="606" spans="1:20" ht="42.75" x14ac:dyDescent="0.45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>
        <f>E606/D606*100</f>
        <v>108.2</v>
      </c>
      <c r="P606" s="10">
        <f>E606/L606</f>
        <v>43.28</v>
      </c>
      <c r="Q606" t="str">
        <f>LEFT(N606,SEARCH("/",N606)-1)</f>
        <v>theater</v>
      </c>
      <c r="R606" t="str">
        <f>RIGHT(N606, LEN(N606)-SEARCH("/",N606))</f>
        <v>plays</v>
      </c>
      <c r="S606" s="11">
        <f>J606/86400 + 25569 + (-5/24)</f>
        <v>42016.624131944445</v>
      </c>
      <c r="T606" s="11">
        <f>I606/86400 + 25569 + (-5/24)</f>
        <v>42040.305555555555</v>
      </c>
    </row>
    <row r="607" spans="1:20" ht="28.5" x14ac:dyDescent="0.45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>
        <f>E607/D607*100</f>
        <v>107.80000000000001</v>
      </c>
      <c r="P607" s="10">
        <f>E607/L607</f>
        <v>77</v>
      </c>
      <c r="Q607" t="str">
        <f>LEFT(N607,SEARCH("/",N607)-1)</f>
        <v>theater</v>
      </c>
      <c r="R607" t="str">
        <f>RIGHT(N607, LEN(N607)-SEARCH("/",N607))</f>
        <v>plays</v>
      </c>
      <c r="S607" s="11">
        <f>J607/86400 + 25569 + (-5/24)</f>
        <v>42402.680694444447</v>
      </c>
      <c r="T607" s="11">
        <f>I607/86400 + 25569 + (-5/24)</f>
        <v>42447.639027777775</v>
      </c>
    </row>
    <row r="608" spans="1:20" ht="42.75" x14ac:dyDescent="0.45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>
        <f>E608/D608*100</f>
        <v>153.19999999999999</v>
      </c>
      <c r="P608" s="10">
        <f>E608/L608</f>
        <v>41.405405405405403</v>
      </c>
      <c r="Q608" t="str">
        <f>LEFT(N608,SEARCH("/",N608)-1)</f>
        <v>theater</v>
      </c>
      <c r="R608" t="str">
        <f>RIGHT(N608, LEN(N608)-SEARCH("/",N608))</f>
        <v>plays</v>
      </c>
      <c r="S608" s="11">
        <f>J608/86400 + 25569 + (-5/24)</f>
        <v>41820.430856481478</v>
      </c>
      <c r="T608" s="11">
        <f>I608/86400 + 25569 + (-5/24)</f>
        <v>41842.957638888889</v>
      </c>
    </row>
    <row r="609" spans="1:20" ht="42.75" x14ac:dyDescent="0.45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>
        <f>E609/D609*100</f>
        <v>127.49999999999999</v>
      </c>
      <c r="P609" s="10">
        <f>E609/L609</f>
        <v>47.222222222222221</v>
      </c>
      <c r="Q609" t="str">
        <f>LEFT(N609,SEARCH("/",N609)-1)</f>
        <v>theater</v>
      </c>
      <c r="R609" t="str">
        <f>RIGHT(N609, LEN(N609)-SEARCH("/",N609))</f>
        <v>plays</v>
      </c>
      <c r="S609" s="11">
        <f>J609/86400 + 25569 + (-5/24)</f>
        <v>42443.594027777777</v>
      </c>
      <c r="T609" s="11">
        <f>I609/86400 + 25569 + (-5/24)</f>
        <v>42473.594027777777</v>
      </c>
    </row>
    <row r="610" spans="1:20" ht="42.75" x14ac:dyDescent="0.45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>
        <f>E610/D610*100</f>
        <v>106.3</v>
      </c>
      <c r="P610" s="10">
        <f>E610/L610</f>
        <v>25.30952380952381</v>
      </c>
      <c r="Q610" t="str">
        <f>LEFT(N610,SEARCH("/",N610)-1)</f>
        <v>theater</v>
      </c>
      <c r="R610" t="str">
        <f>RIGHT(N610, LEN(N610)-SEARCH("/",N610))</f>
        <v>plays</v>
      </c>
      <c r="S610" s="11">
        <f>J610/86400 + 25569 + (-5/24)</f>
        <v>42419.711087962962</v>
      </c>
      <c r="T610" s="11">
        <f>I610/86400 + 25569 + (-5/24)</f>
        <v>42435.999305555553</v>
      </c>
    </row>
    <row r="611" spans="1:20" ht="42.75" x14ac:dyDescent="0.45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>
        <f>E611/D611*100</f>
        <v>100</v>
      </c>
      <c r="P611" s="10">
        <f>E611/L611</f>
        <v>125</v>
      </c>
      <c r="Q611" t="str">
        <f>LEFT(N611,SEARCH("/",N611)-1)</f>
        <v>theater</v>
      </c>
      <c r="R611" t="str">
        <f>RIGHT(N611, LEN(N611)-SEARCH("/",N611))</f>
        <v>plays</v>
      </c>
      <c r="S611" s="11">
        <f>J611/86400 + 25569 + (-5/24)</f>
        <v>42297.540405092594</v>
      </c>
      <c r="T611" s="11">
        <f>I611/86400 + 25569 + (-5/24)</f>
        <v>42327.582071759258</v>
      </c>
    </row>
    <row r="612" spans="1:20" ht="42.75" x14ac:dyDescent="0.45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>
        <f>E612/D612*100</f>
        <v>100</v>
      </c>
      <c r="P612" s="10">
        <f>E612/L612</f>
        <v>58.823529411764703</v>
      </c>
      <c r="Q612" t="str">
        <f>LEFT(N612,SEARCH("/",N612)-1)</f>
        <v>theater</v>
      </c>
      <c r="R612" t="str">
        <f>RIGHT(N612, LEN(N612)-SEARCH("/",N612))</f>
        <v>plays</v>
      </c>
      <c r="S612" s="11">
        <f>J612/86400 + 25569 + (-5/24)</f>
        <v>42057.328611111108</v>
      </c>
      <c r="T612" s="11">
        <f>I612/86400 + 25569 + (-5/24)</f>
        <v>42117.286944444444</v>
      </c>
    </row>
    <row r="613" spans="1:20" x14ac:dyDescent="0.45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>
        <f>E613/D613*100</f>
        <v>128</v>
      </c>
      <c r="P613" s="10">
        <f>E613/L613</f>
        <v>49.230769230769234</v>
      </c>
      <c r="Q613" t="str">
        <f>LEFT(N613,SEARCH("/",N613)-1)</f>
        <v>theater</v>
      </c>
      <c r="R613" t="str">
        <f>RIGHT(N613, LEN(N613)-SEARCH("/",N613))</f>
        <v>plays</v>
      </c>
      <c r="S613" s="11">
        <f>J613/86400 + 25569 + (-5/24)</f>
        <v>42521.44599537037</v>
      </c>
      <c r="T613" s="11">
        <f>I613/86400 + 25569 + (-5/24)</f>
        <v>42551.44599537037</v>
      </c>
    </row>
    <row r="614" spans="1:20" ht="42.75" x14ac:dyDescent="0.45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>
        <f>E614/D614*100</f>
        <v>102</v>
      </c>
      <c r="P614" s="10">
        <f>E614/L614</f>
        <v>24.285714285714285</v>
      </c>
      <c r="Q614" t="str">
        <f>LEFT(N614,SEARCH("/",N614)-1)</f>
        <v>theater</v>
      </c>
      <c r="R614" t="str">
        <f>RIGHT(N614, LEN(N614)-SEARCH("/",N614))</f>
        <v>plays</v>
      </c>
      <c r="S614" s="11">
        <f>J614/86400 + 25569 + (-5/24)</f>
        <v>42223.186030092591</v>
      </c>
      <c r="T614" s="11">
        <f>I614/86400 + 25569 + (-5/24)</f>
        <v>42251.186030092591</v>
      </c>
    </row>
    <row r="615" spans="1:20" ht="42.75" x14ac:dyDescent="0.45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>
        <f>E615/D615*100</f>
        <v>103.49999999999999</v>
      </c>
      <c r="P615" s="10">
        <f>E615/L615</f>
        <v>43.125</v>
      </c>
      <c r="Q615" t="str">
        <f>LEFT(N615,SEARCH("/",N615)-1)</f>
        <v>theater</v>
      </c>
      <c r="R615" t="str">
        <f>RIGHT(N615, LEN(N615)-SEARCH("/",N615))</f>
        <v>plays</v>
      </c>
      <c r="S615" s="11">
        <f>J615/86400 + 25569 + (-5/24)</f>
        <v>42193.887824074067</v>
      </c>
      <c r="T615" s="11">
        <f>I615/86400 + 25569 + (-5/24)</f>
        <v>42216.165277777771</v>
      </c>
    </row>
    <row r="616" spans="1:20" ht="28.5" x14ac:dyDescent="0.45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>
        <f>E616/D616*100</f>
        <v>100.49999999999999</v>
      </c>
      <c r="P616" s="10">
        <f>E616/L616</f>
        <v>59.117647058823529</v>
      </c>
      <c r="Q616" t="str">
        <f>LEFT(N616,SEARCH("/",N616)-1)</f>
        <v>theater</v>
      </c>
      <c r="R616" t="str">
        <f>RIGHT(N616, LEN(N616)-SEARCH("/",N616))</f>
        <v>plays</v>
      </c>
      <c r="S616" s="11">
        <f>J616/86400 + 25569 + (-5/24)</f>
        <v>42236.414918981478</v>
      </c>
      <c r="T616" s="11">
        <f>I616/86400 + 25569 + (-5/24)</f>
        <v>42282.458333333336</v>
      </c>
    </row>
    <row r="617" spans="1:20" ht="42.75" x14ac:dyDescent="0.45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>
        <f>E617/D617*100</f>
        <v>108.80000000000001</v>
      </c>
      <c r="P617" s="10">
        <f>E617/L617</f>
        <v>26.536585365853657</v>
      </c>
      <c r="Q617" t="str">
        <f>LEFT(N617,SEARCH("/",N617)-1)</f>
        <v>theater</v>
      </c>
      <c r="R617" t="str">
        <f>RIGHT(N617, LEN(N617)-SEARCH("/",N617))</f>
        <v>plays</v>
      </c>
      <c r="S617" s="11">
        <f>J617/86400 + 25569 + (-5/24)</f>
        <v>42135.602361111109</v>
      </c>
      <c r="T617" s="11">
        <f>I617/86400 + 25569 + (-5/24)</f>
        <v>42165.602361111109</v>
      </c>
    </row>
    <row r="618" spans="1:20" ht="42.75" x14ac:dyDescent="0.45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>
        <f>E618/D618*100</f>
        <v>111.00000000000001</v>
      </c>
      <c r="P618" s="10">
        <f>E618/L618</f>
        <v>58.421052631578945</v>
      </c>
      <c r="Q618" t="str">
        <f>LEFT(N618,SEARCH("/",N618)-1)</f>
        <v>theater</v>
      </c>
      <c r="R618" t="str">
        <f>RIGHT(N618, LEN(N618)-SEARCH("/",N618))</f>
        <v>plays</v>
      </c>
      <c r="S618" s="11">
        <f>J618/86400 + 25569 + (-5/24)</f>
        <v>41869.532337962963</v>
      </c>
      <c r="T618" s="11">
        <f>I618/86400 + 25569 + (-5/24)</f>
        <v>41899.532337962963</v>
      </c>
    </row>
    <row r="619" spans="1:20" ht="42.75" x14ac:dyDescent="0.45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>
        <f>E619/D619*100</f>
        <v>287</v>
      </c>
      <c r="P619" s="10">
        <f>E619/L619</f>
        <v>58.571428571428569</v>
      </c>
      <c r="Q619" t="str">
        <f>LEFT(N619,SEARCH("/",N619)-1)</f>
        <v>theater</v>
      </c>
      <c r="R619" t="str">
        <f>RIGHT(N619, LEN(N619)-SEARCH("/",N619))</f>
        <v>plays</v>
      </c>
      <c r="S619" s="11">
        <f>J619/86400 + 25569 + (-5/24)</f>
        <v>42450.887523148143</v>
      </c>
      <c r="T619" s="11">
        <f>I619/86400 + 25569 + (-5/24)</f>
        <v>42464.887523148143</v>
      </c>
    </row>
    <row r="620" spans="1:20" ht="42.75" x14ac:dyDescent="0.45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>
        <f>E620/D620*100</f>
        <v>110.1</v>
      </c>
      <c r="P620" s="10">
        <f>E620/L620</f>
        <v>40.777777777777779</v>
      </c>
      <c r="Q620" t="str">
        <f>LEFT(N620,SEARCH("/",N620)-1)</f>
        <v>theater</v>
      </c>
      <c r="R620" t="str">
        <f>RIGHT(N620, LEN(N620)-SEARCH("/",N620))</f>
        <v>plays</v>
      </c>
      <c r="S620" s="11">
        <f>J620/86400 + 25569 + (-5/24)</f>
        <v>41866.590532407405</v>
      </c>
      <c r="T620" s="11">
        <f>I620/86400 + 25569 + (-5/24)</f>
        <v>41884.999305555553</v>
      </c>
    </row>
    <row r="621" spans="1:20" ht="42.75" x14ac:dyDescent="0.45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>
        <f>E621/D621*100</f>
        <v>162.30000000000001</v>
      </c>
      <c r="P621" s="10">
        <f>E621/L621</f>
        <v>52.354838709677416</v>
      </c>
      <c r="Q621" t="str">
        <f>LEFT(N621,SEARCH("/",N621)-1)</f>
        <v>theater</v>
      </c>
      <c r="R621" t="str">
        <f>RIGHT(N621, LEN(N621)-SEARCH("/",N621))</f>
        <v>plays</v>
      </c>
      <c r="S621" s="11">
        <f>J621/86400 + 25569 + (-5/24)</f>
        <v>42203.22379629629</v>
      </c>
      <c r="T621" s="11">
        <f>I621/86400 + 25569 + (-5/24)</f>
        <v>42233.22379629629</v>
      </c>
    </row>
    <row r="622" spans="1:20" ht="42.75" x14ac:dyDescent="0.45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>
        <f>E622/D622*100</f>
        <v>112.99999999999999</v>
      </c>
      <c r="P622" s="10">
        <f>E622/L622</f>
        <v>66.470588235294116</v>
      </c>
      <c r="Q622" t="str">
        <f>LEFT(N622,SEARCH("/",N622)-1)</f>
        <v>theater</v>
      </c>
      <c r="R622" t="str">
        <f>RIGHT(N622, LEN(N622)-SEARCH("/",N622))</f>
        <v>plays</v>
      </c>
      <c r="S622" s="11">
        <f>J622/86400 + 25569 + (-5/24)</f>
        <v>42660.923912037033</v>
      </c>
      <c r="T622" s="11">
        <f>I622/86400 + 25569 + (-5/24)</f>
        <v>42693.708333333336</v>
      </c>
    </row>
    <row r="623" spans="1:20" ht="28.5" x14ac:dyDescent="0.45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>
        <f>E623/D623*100</f>
        <v>100.099</v>
      </c>
      <c r="P623" s="10">
        <f>E623/L623</f>
        <v>47.666190476190479</v>
      </c>
      <c r="Q623" t="str">
        <f>LEFT(N623,SEARCH("/",N623)-1)</f>
        <v>theater</v>
      </c>
      <c r="R623" t="str">
        <f>RIGHT(N623, LEN(N623)-SEARCH("/",N623))</f>
        <v>plays</v>
      </c>
      <c r="S623" s="11">
        <f>J623/86400 + 25569 + (-5/24)</f>
        <v>41877.013553240737</v>
      </c>
      <c r="T623" s="11">
        <f>I623/86400 + 25569 + (-5/24)</f>
        <v>41909.932638888888</v>
      </c>
    </row>
    <row r="624" spans="1:20" ht="71.25" x14ac:dyDescent="0.45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>
        <f>E624/D624*100</f>
        <v>5.5</v>
      </c>
      <c r="P624" s="10">
        <f>E624/L624</f>
        <v>18.333333333333332</v>
      </c>
      <c r="Q624" t="str">
        <f>LEFT(N624,SEARCH("/",N624)-1)</f>
        <v>theater</v>
      </c>
      <c r="R624" t="str">
        <f>RIGHT(N624, LEN(N624)-SEARCH("/",N624))</f>
        <v>musical</v>
      </c>
      <c r="S624" s="11">
        <f>J624/86400 + 25569 + (-5/24)</f>
        <v>42104.573263888888</v>
      </c>
      <c r="T624" s="11">
        <f>I624/86400 + 25569 + (-5/24)</f>
        <v>42134.573263888888</v>
      </c>
    </row>
    <row r="625" spans="1:20" ht="42.75" x14ac:dyDescent="0.45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>
        <f>E625/D625*100</f>
        <v>0.1</v>
      </c>
      <c r="P625" s="10">
        <f>E625/L625</f>
        <v>1</v>
      </c>
      <c r="Q625" t="str">
        <f>LEFT(N625,SEARCH("/",N625)-1)</f>
        <v>theater</v>
      </c>
      <c r="R625" t="str">
        <f>RIGHT(N625, LEN(N625)-SEARCH("/",N625))</f>
        <v>musical</v>
      </c>
      <c r="S625" s="11">
        <f>J625/86400 + 25569 + (-5/24)</f>
        <v>42665.762013888881</v>
      </c>
      <c r="T625" s="11">
        <f>I625/86400 + 25569 + (-5/24)</f>
        <v>42695.803680555553</v>
      </c>
    </row>
    <row r="626" spans="1:20" ht="42.75" x14ac:dyDescent="0.45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>
        <f>E626/D626*100</f>
        <v>103.49999999999999</v>
      </c>
      <c r="P626" s="10">
        <f>E626/L626</f>
        <v>36.964285714285715</v>
      </c>
      <c r="Q626" t="str">
        <f>LEFT(N626,SEARCH("/",N626)-1)</f>
        <v>theater</v>
      </c>
      <c r="R626" t="str">
        <f>RIGHT(N626, LEN(N626)-SEARCH("/",N626))</f>
        <v>plays</v>
      </c>
      <c r="S626" s="11">
        <f>J626/86400 + 25569 + (-5/24)</f>
        <v>42185.347824074073</v>
      </c>
      <c r="T626" s="11">
        <f>I626/86400 + 25569 + (-5/24)</f>
        <v>42208.564583333333</v>
      </c>
    </row>
    <row r="627" spans="1:20" ht="42.75" x14ac:dyDescent="0.45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>
        <f>E627/D627*100</f>
        <v>138.19999999999999</v>
      </c>
      <c r="P627" s="10">
        <f>E627/L627</f>
        <v>81.294117647058826</v>
      </c>
      <c r="Q627" t="str">
        <f>LEFT(N627,SEARCH("/",N627)-1)</f>
        <v>theater</v>
      </c>
      <c r="R627" t="str">
        <f>RIGHT(N627, LEN(N627)-SEARCH("/",N627))</f>
        <v>plays</v>
      </c>
      <c r="S627" s="11">
        <f>J627/86400 + 25569 + (-5/24)</f>
        <v>42136.466863425921</v>
      </c>
      <c r="T627" s="11">
        <f>I627/86400 + 25569 + (-5/24)</f>
        <v>42166.466863425921</v>
      </c>
    </row>
    <row r="628" spans="1:20" ht="57" x14ac:dyDescent="0.45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>
        <f>E628/D628*100</f>
        <v>111.9</v>
      </c>
      <c r="P628" s="10">
        <f>E628/L628</f>
        <v>62.166666666666664</v>
      </c>
      <c r="Q628" t="str">
        <f>LEFT(N628,SEARCH("/",N628)-1)</f>
        <v>theater</v>
      </c>
      <c r="R628" t="str">
        <f>RIGHT(N628, LEN(N628)-SEARCH("/",N628))</f>
        <v>plays</v>
      </c>
      <c r="S628" s="11">
        <f>J628/86400 + 25569 + (-5/24)</f>
        <v>42374.443171296291</v>
      </c>
      <c r="T628" s="11">
        <f>I628/86400 + 25569 + (-5/24)</f>
        <v>42384.443171296291</v>
      </c>
    </row>
    <row r="629" spans="1:20" ht="28.5" x14ac:dyDescent="0.45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>
        <f>E629/D629*100</f>
        <v>126</v>
      </c>
      <c r="P629" s="10">
        <f>E629/L629</f>
        <v>74.117647058823536</v>
      </c>
      <c r="Q629" t="str">
        <f>LEFT(N629,SEARCH("/",N629)-1)</f>
        <v>theater</v>
      </c>
      <c r="R629" t="str">
        <f>RIGHT(N629, LEN(N629)-SEARCH("/",N629))</f>
        <v>plays</v>
      </c>
      <c r="S629" s="11">
        <f>J629/86400 + 25569 + (-5/24)</f>
        <v>41891.756701388884</v>
      </c>
      <c r="T629" s="11">
        <f>I629/86400 + 25569 + (-5/24)</f>
        <v>41900.791666666664</v>
      </c>
    </row>
    <row r="630" spans="1:20" ht="42.75" x14ac:dyDescent="0.45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>
        <f>E630/D630*100</f>
        <v>186</v>
      </c>
      <c r="P630" s="10">
        <f>E630/L630</f>
        <v>80.869565217391298</v>
      </c>
      <c r="Q630" t="str">
        <f>LEFT(N630,SEARCH("/",N630)-1)</f>
        <v>theater</v>
      </c>
      <c r="R630" t="str">
        <f>RIGHT(N630, LEN(N630)-SEARCH("/",N630))</f>
        <v>plays</v>
      </c>
      <c r="S630" s="11">
        <f>J630/86400 + 25569 + (-5/24)</f>
        <v>42551.840023148143</v>
      </c>
      <c r="T630" s="11">
        <f>I630/86400 + 25569 + (-5/24)</f>
        <v>42573.018055555549</v>
      </c>
    </row>
    <row r="631" spans="1:20" ht="42.75" x14ac:dyDescent="0.45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>
        <f>E631/D631*100</f>
        <v>108.25</v>
      </c>
      <c r="P631" s="10">
        <f>E631/L631</f>
        <v>30.928571428571427</v>
      </c>
      <c r="Q631" t="str">
        <f>LEFT(N631,SEARCH("/",N631)-1)</f>
        <v>theater</v>
      </c>
      <c r="R631" t="str">
        <f>RIGHT(N631, LEN(N631)-SEARCH("/",N631))</f>
        <v>plays</v>
      </c>
      <c r="S631" s="11">
        <f>J631/86400 + 25569 + (-5/24)</f>
        <v>41785.499374999999</v>
      </c>
      <c r="T631" s="11">
        <f>I631/86400 + 25569 + (-5/24)</f>
        <v>41815.499374999999</v>
      </c>
    </row>
    <row r="632" spans="1:20" ht="42.75" x14ac:dyDescent="0.45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>
        <f>E632/D632*100</f>
        <v>10</v>
      </c>
      <c r="P632" s="10">
        <f>E632/L632</f>
        <v>100</v>
      </c>
      <c r="Q632" t="str">
        <f>LEFT(N632,SEARCH("/",N632)-1)</f>
        <v>theater</v>
      </c>
      <c r="R632" t="str">
        <f>RIGHT(N632, LEN(N632)-SEARCH("/",N632))</f>
        <v>plays</v>
      </c>
      <c r="S632" s="11">
        <f>J632/86400 + 25569 + (-5/24)</f>
        <v>42203.46943287037</v>
      </c>
      <c r="T632" s="11">
        <f>I632/86400 + 25569 + (-5/24)</f>
        <v>42233.46943287037</v>
      </c>
    </row>
    <row r="633" spans="1:20" ht="42.75" x14ac:dyDescent="0.45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>
        <f>E633/D633*100</f>
        <v>132.6</v>
      </c>
      <c r="P633" s="10">
        <f>E633/L633</f>
        <v>120.54545454545455</v>
      </c>
      <c r="Q633" t="str">
        <f>LEFT(N633,SEARCH("/",N633)-1)</f>
        <v>theater</v>
      </c>
      <c r="R633" t="str">
        <f>RIGHT(N633, LEN(N633)-SEARCH("/",N633))</f>
        <v>musical</v>
      </c>
      <c r="S633" s="11">
        <f>J633/86400 + 25569 + (-5/24)</f>
        <v>42402.827233796292</v>
      </c>
      <c r="T633" s="11">
        <f>I633/86400 + 25569 + (-5/24)</f>
        <v>42462.785567129627</v>
      </c>
    </row>
    <row r="634" spans="1:20" ht="28.5" x14ac:dyDescent="0.45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>
        <f>E634/D634*100</f>
        <v>146</v>
      </c>
      <c r="P634" s="10">
        <f>E634/L634</f>
        <v>38.421052631578945</v>
      </c>
      <c r="Q634" t="str">
        <f>LEFT(N634,SEARCH("/",N634)-1)</f>
        <v>theater</v>
      </c>
      <c r="R634" t="str">
        <f>RIGHT(N634, LEN(N634)-SEARCH("/",N634))</f>
        <v>musical</v>
      </c>
      <c r="S634" s="11">
        <f>J634/86400 + 25569 + (-5/24)</f>
        <v>42493.64875</v>
      </c>
      <c r="T634" s="11">
        <f>I634/86400 + 25569 + (-5/24)</f>
        <v>42507.791666666664</v>
      </c>
    </row>
    <row r="635" spans="1:20" ht="42.75" x14ac:dyDescent="0.45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>
        <f>E635/D635*100</f>
        <v>114.99999999999999</v>
      </c>
      <c r="P635" s="10">
        <f>E635/L635</f>
        <v>115</v>
      </c>
      <c r="Q635" t="str">
        <f>LEFT(N635,SEARCH("/",N635)-1)</f>
        <v>theater</v>
      </c>
      <c r="R635" t="str">
        <f>RIGHT(N635, LEN(N635)-SEARCH("/",N635))</f>
        <v>musical</v>
      </c>
      <c r="S635" s="11">
        <f>J635/86400 + 25569 + (-5/24)</f>
        <v>42531.772361111107</v>
      </c>
      <c r="T635" s="11">
        <f>I635/86400 + 25569 + (-5/24)</f>
        <v>42561.772361111107</v>
      </c>
    </row>
    <row r="636" spans="1:20" ht="42.75" x14ac:dyDescent="0.45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>
        <f>E636/D636*100</f>
        <v>100</v>
      </c>
      <c r="P636" s="10">
        <f>E636/L636</f>
        <v>41.666666666666664</v>
      </c>
      <c r="Q636" t="str">
        <f>LEFT(N636,SEARCH("/",N636)-1)</f>
        <v>theater</v>
      </c>
      <c r="R636" t="str">
        <f>RIGHT(N636, LEN(N636)-SEARCH("/",N636))</f>
        <v>plays</v>
      </c>
      <c r="S636" s="11">
        <f>J636/86400 + 25569 + (-5/24)</f>
        <v>42059.24559027778</v>
      </c>
      <c r="T636" s="11">
        <f>I636/86400 + 25569 + (-5/24)</f>
        <v>42119.203923611109</v>
      </c>
    </row>
    <row r="637" spans="1:20" ht="28.5" x14ac:dyDescent="0.45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>
        <f>E637/D637*100</f>
        <v>100.001</v>
      </c>
      <c r="P637" s="10">
        <f>E637/L637</f>
        <v>50.000500000000002</v>
      </c>
      <c r="Q637" t="str">
        <f>LEFT(N637,SEARCH("/",N637)-1)</f>
        <v>theater</v>
      </c>
      <c r="R637" t="str">
        <f>RIGHT(N637, LEN(N637)-SEARCH("/",N637))</f>
        <v>plays</v>
      </c>
      <c r="S637" s="11">
        <f>J637/86400 + 25569 + (-5/24)</f>
        <v>42207.051585648143</v>
      </c>
      <c r="T637" s="11">
        <f>I637/86400 + 25569 + (-5/24)</f>
        <v>42236.749999999993</v>
      </c>
    </row>
    <row r="638" spans="1:20" ht="42.75" x14ac:dyDescent="0.45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>
        <f>E638/D638*100</f>
        <v>106.4</v>
      </c>
      <c r="P638" s="10">
        <f>E638/L638</f>
        <v>40.92307692307692</v>
      </c>
      <c r="Q638" t="str">
        <f>LEFT(N638,SEARCH("/",N638)-1)</f>
        <v>theater</v>
      </c>
      <c r="R638" t="str">
        <f>RIGHT(N638, LEN(N638)-SEARCH("/",N638))</f>
        <v>plays</v>
      </c>
      <c r="S638" s="11">
        <f>J638/86400 + 25569 + (-5/24)</f>
        <v>42184.001203703701</v>
      </c>
      <c r="T638" s="11">
        <f>I638/86400 + 25569 + (-5/24)</f>
        <v>42202.668055555558</v>
      </c>
    </row>
    <row r="639" spans="1:20" ht="28.5" x14ac:dyDescent="0.45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>
        <f>E639/D639*100</f>
        <v>3.8</v>
      </c>
      <c r="P639" s="10">
        <f>E639/L639</f>
        <v>9.5</v>
      </c>
      <c r="Q639" t="str">
        <f>LEFT(N639,SEARCH("/",N639)-1)</f>
        <v>theater</v>
      </c>
      <c r="R639" t="str">
        <f>RIGHT(N639, LEN(N639)-SEARCH("/",N639))</f>
        <v>plays</v>
      </c>
      <c r="S639" s="11">
        <f>J639/86400 + 25569 + (-5/24)</f>
        <v>41974.916006944441</v>
      </c>
      <c r="T639" s="11">
        <f>I639/86400 + 25569 + (-5/24)</f>
        <v>42004.916006944441</v>
      </c>
    </row>
    <row r="640" spans="1:20" ht="42.75" x14ac:dyDescent="0.45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>
        <f>E640/D640*100</f>
        <v>2.5</v>
      </c>
      <c r="P640" s="10">
        <f>E640/L640</f>
        <v>25</v>
      </c>
      <c r="Q640" t="str">
        <f>LEFT(N640,SEARCH("/",N640)-1)</f>
        <v>theater</v>
      </c>
      <c r="R640" t="str">
        <f>RIGHT(N640, LEN(N640)-SEARCH("/",N640))</f>
        <v>plays</v>
      </c>
      <c r="S640" s="11">
        <f>J640/86400 + 25569 + (-5/24)</f>
        <v>42059.762395833335</v>
      </c>
      <c r="T640" s="11">
        <f>I640/86400 + 25569 + (-5/24)</f>
        <v>42089.720729166664</v>
      </c>
    </row>
    <row r="641" spans="1:20" ht="42.75" x14ac:dyDescent="0.45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>
        <f>E641/D641*100</f>
        <v>0</v>
      </c>
      <c r="P641" s="10" t="e">
        <f>E641/L641</f>
        <v>#DIV/0!</v>
      </c>
      <c r="Q641" t="str">
        <f>LEFT(N641,SEARCH("/",N641)-1)</f>
        <v>theater</v>
      </c>
      <c r="R641" t="str">
        <f>RIGHT(N641, LEN(N641)-SEARCH("/",N641))</f>
        <v>plays</v>
      </c>
      <c r="S641" s="11">
        <f>J641/86400 + 25569 + (-5/24)</f>
        <v>41867.443946759253</v>
      </c>
      <c r="T641" s="11">
        <f>I641/86400 + 25569 + (-5/24)</f>
        <v>41875.083333333328</v>
      </c>
    </row>
    <row r="642" spans="1:20" ht="42.75" x14ac:dyDescent="0.45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>
        <f>E642/D642*100</f>
        <v>5</v>
      </c>
      <c r="P642" s="10">
        <f>E642/L642</f>
        <v>50</v>
      </c>
      <c r="Q642" t="str">
        <f>LEFT(N642,SEARCH("/",N642)-1)</f>
        <v>theater</v>
      </c>
      <c r="R642" t="str">
        <f>RIGHT(N642, LEN(N642)-SEARCH("/",N642))</f>
        <v>plays</v>
      </c>
      <c r="S642" s="11">
        <f>J642/86400 + 25569 + (-5/24)</f>
        <v>42032.041875000003</v>
      </c>
      <c r="T642" s="11">
        <f>I642/86400 + 25569 + (-5/24)</f>
        <v>42063.041875000003</v>
      </c>
    </row>
    <row r="643" spans="1:20" ht="28.5" x14ac:dyDescent="0.45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>
        <f>E643/D643*100</f>
        <v>15.299999999999999</v>
      </c>
      <c r="P643" s="10">
        <f>E643/L643</f>
        <v>38.25</v>
      </c>
      <c r="Q643" t="str">
        <f>LEFT(N643,SEARCH("/",N643)-1)</f>
        <v>theater</v>
      </c>
      <c r="R643" t="str">
        <f>RIGHT(N643, LEN(N643)-SEARCH("/",N643))</f>
        <v>plays</v>
      </c>
      <c r="S643" s="11">
        <f>J643/86400 + 25569 + (-5/24)</f>
        <v>41906.611180555556</v>
      </c>
      <c r="T643" s="11">
        <f>I643/86400 + 25569 + (-5/24)</f>
        <v>41938.630555555552</v>
      </c>
    </row>
    <row r="644" spans="1:20" ht="42.75" x14ac:dyDescent="0.45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>
        <f>E644/D644*100</f>
        <v>21.099999999999998</v>
      </c>
      <c r="P644" s="10">
        <f>E644/L644</f>
        <v>26.375</v>
      </c>
      <c r="Q644" t="str">
        <f>LEFT(N644,SEARCH("/",N644)-1)</f>
        <v>theater</v>
      </c>
      <c r="R644" t="str">
        <f>RIGHT(N644, LEN(N644)-SEARCH("/",N644))</f>
        <v>plays</v>
      </c>
      <c r="S644" s="11">
        <f>J644/86400 + 25569 + (-5/24)</f>
        <v>41980.859189814808</v>
      </c>
      <c r="T644" s="11">
        <f>I644/86400 + 25569 + (-5/24)</f>
        <v>42040.859189814808</v>
      </c>
    </row>
    <row r="645" spans="1:20" ht="42.75" x14ac:dyDescent="0.45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>
        <f>E645/D645*100</f>
        <v>32</v>
      </c>
      <c r="P645" s="10">
        <f>E645/L645</f>
        <v>29.09090909090909</v>
      </c>
      <c r="Q645" t="str">
        <f>LEFT(N645,SEARCH("/",N645)-1)</f>
        <v>theater</v>
      </c>
      <c r="R645" t="str">
        <f>RIGHT(N645, LEN(N645)-SEARCH("/",N645))</f>
        <v>plays</v>
      </c>
      <c r="S645" s="11">
        <f>J645/86400 + 25569 + (-5/24)</f>
        <v>42493.338518518511</v>
      </c>
      <c r="T645" s="11">
        <f>I645/86400 + 25569 + (-5/24)</f>
        <v>42523.338518518511</v>
      </c>
    </row>
    <row r="646" spans="1:20" ht="42.75" x14ac:dyDescent="0.45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>
        <f>E646/D646*100</f>
        <v>6</v>
      </c>
      <c r="P646" s="10">
        <f>E646/L646</f>
        <v>15</v>
      </c>
      <c r="Q646" t="str">
        <f>LEFT(N646,SEARCH("/",N646)-1)</f>
        <v>theater</v>
      </c>
      <c r="R646" t="str">
        <f>RIGHT(N646, LEN(N646)-SEARCH("/",N646))</f>
        <v>plays</v>
      </c>
      <c r="S646" s="11">
        <f>J646/86400 + 25569 + (-5/24)</f>
        <v>42177.755868055552</v>
      </c>
      <c r="T646" s="11">
        <f>I646/86400 + 25569 + (-5/24)</f>
        <v>42207.755868055552</v>
      </c>
    </row>
    <row r="647" spans="1:20" ht="28.5" x14ac:dyDescent="0.45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>
        <f>E647/D647*100</f>
        <v>16.5</v>
      </c>
      <c r="P647" s="10">
        <f>E647/L647</f>
        <v>27.5</v>
      </c>
      <c r="Q647" t="str">
        <f>LEFT(N647,SEARCH("/",N647)-1)</f>
        <v>theater</v>
      </c>
      <c r="R647" t="str">
        <f>RIGHT(N647, LEN(N647)-SEARCH("/",N647))</f>
        <v>plays</v>
      </c>
      <c r="S647" s="11">
        <f>J647/86400 + 25569 + (-5/24)</f>
        <v>42031.458564814813</v>
      </c>
      <c r="T647" s="11">
        <f>I647/86400 + 25569 + (-5/24)</f>
        <v>42063.916666666664</v>
      </c>
    </row>
    <row r="648" spans="1:20" ht="57" x14ac:dyDescent="0.45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>
        <f>E648/D648*100</f>
        <v>0.4</v>
      </c>
      <c r="P648" s="10">
        <f>E648/L648</f>
        <v>2</v>
      </c>
      <c r="Q648" t="str">
        <f>LEFT(N648,SEARCH("/",N648)-1)</f>
        <v>theater</v>
      </c>
      <c r="R648" t="str">
        <f>RIGHT(N648, LEN(N648)-SEARCH("/",N648))</f>
        <v>plays</v>
      </c>
      <c r="S648" s="11">
        <f>J648/86400 + 25569 + (-5/24)</f>
        <v>41812.566099537034</v>
      </c>
      <c r="T648" s="11">
        <f>I648/86400 + 25569 + (-5/24)</f>
        <v>41872.566099537034</v>
      </c>
    </row>
    <row r="649" spans="1:20" ht="42.75" x14ac:dyDescent="0.45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>
        <f>E649/D649*100</f>
        <v>4.7</v>
      </c>
      <c r="P649" s="10">
        <f>E649/L649</f>
        <v>9.4</v>
      </c>
      <c r="Q649" t="str">
        <f>LEFT(N649,SEARCH("/",N649)-1)</f>
        <v>theater</v>
      </c>
      <c r="R649" t="str">
        <f>RIGHT(N649, LEN(N649)-SEARCH("/",N649))</f>
        <v>plays</v>
      </c>
      <c r="S649" s="11">
        <f>J649/86400 + 25569 + (-5/24)</f>
        <v>42304.732627314814</v>
      </c>
      <c r="T649" s="11">
        <f>I649/86400 + 25569 + (-5/24)</f>
        <v>42328.958333333336</v>
      </c>
    </row>
    <row r="650" spans="1:20" ht="42.75" x14ac:dyDescent="0.45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>
        <f>E650/D650*100</f>
        <v>3.2</v>
      </c>
      <c r="P650" s="10">
        <f>E650/L650</f>
        <v>10.666666666666666</v>
      </c>
      <c r="Q650" t="str">
        <f>LEFT(N650,SEARCH("/",N650)-1)</f>
        <v>theater</v>
      </c>
      <c r="R650" t="str">
        <f>RIGHT(N650, LEN(N650)-SEARCH("/",N650))</f>
        <v>plays</v>
      </c>
      <c r="S650" s="11">
        <f>J650/86400 + 25569 + (-5/24)</f>
        <v>42209.464548611104</v>
      </c>
      <c r="T650" s="11">
        <f>I650/86400 + 25569 + (-5/24)</f>
        <v>42223.416666666664</v>
      </c>
    </row>
    <row r="651" spans="1:20" ht="42.75" x14ac:dyDescent="0.45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>
        <f>E651/D651*100</f>
        <v>10</v>
      </c>
      <c r="P651" s="10">
        <f>E651/L651</f>
        <v>16.666666666666668</v>
      </c>
      <c r="Q651" t="str">
        <f>LEFT(N651,SEARCH("/",N651)-1)</f>
        <v>theater</v>
      </c>
      <c r="R651" t="str">
        <f>RIGHT(N651, LEN(N651)-SEARCH("/",N651))</f>
        <v>plays</v>
      </c>
      <c r="S651" s="11">
        <f>J651/86400 + 25569 + (-5/24)</f>
        <v>42188.624606481484</v>
      </c>
      <c r="T651" s="11">
        <f>I651/86400 + 25569 + (-5/24)</f>
        <v>42242.563888888886</v>
      </c>
    </row>
    <row r="652" spans="1:20" ht="28.5" x14ac:dyDescent="0.4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>
        <f>E652/D652*100</f>
        <v>9.9009900990099015E-2</v>
      </c>
      <c r="P652" s="10">
        <f>E652/L652</f>
        <v>1</v>
      </c>
      <c r="Q652" t="str">
        <f>LEFT(N652,SEARCH("/",N652)-1)</f>
        <v>film &amp; video</v>
      </c>
      <c r="R652" t="str">
        <f>RIGHT(N652, LEN(N652)-SEARCH("/",N652))</f>
        <v>animation</v>
      </c>
      <c r="S652" s="11">
        <f>J652/86400 + 25569 + (-5/24)</f>
        <v>42488.640451388885</v>
      </c>
      <c r="T652" s="11">
        <f>I652/86400 + 25569 + (-5/24)</f>
        <v>42508.640451388885</v>
      </c>
    </row>
    <row r="653" spans="1:20" ht="42.75" x14ac:dyDescent="0.45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>
        <f>E653/D653*100</f>
        <v>106.19047619047619</v>
      </c>
      <c r="P653" s="10">
        <f>E653/L653</f>
        <v>61.944444444444443</v>
      </c>
      <c r="Q653" t="str">
        <f>LEFT(N653,SEARCH("/",N653)-1)</f>
        <v>theater</v>
      </c>
      <c r="R653" t="str">
        <f>RIGHT(N653, LEN(N653)-SEARCH("/",N653))</f>
        <v>plays</v>
      </c>
      <c r="S653" s="11">
        <f>J653/86400 + 25569 + (-5/24)</f>
        <v>42498.831296296295</v>
      </c>
      <c r="T653" s="11">
        <f>I653/86400 + 25569 + (-5/24)</f>
        <v>42528.831296296295</v>
      </c>
    </row>
    <row r="654" spans="1:20" ht="42.75" x14ac:dyDescent="0.45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>
        <f>E654/D654*100</f>
        <v>123.42857142857142</v>
      </c>
      <c r="P654" s="10">
        <f>E654/L654</f>
        <v>43.2</v>
      </c>
      <c r="Q654" t="str">
        <f>LEFT(N654,SEARCH("/",N654)-1)</f>
        <v>theater</v>
      </c>
      <c r="R654" t="str">
        <f>RIGHT(N654, LEN(N654)-SEARCH("/",N654))</f>
        <v>plays</v>
      </c>
      <c r="S654" s="11">
        <f>J654/86400 + 25569 + (-5/24)</f>
        <v>42556.296157407407</v>
      </c>
      <c r="T654" s="11">
        <f>I654/86400 + 25569 + (-5/24)</f>
        <v>42595.082638888889</v>
      </c>
    </row>
    <row r="655" spans="1:20" ht="42.75" x14ac:dyDescent="0.4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>
        <f>E655/D655*100</f>
        <v>137.00934579439252</v>
      </c>
      <c r="P655" s="10">
        <f>E655/L655</f>
        <v>34.904761904761905</v>
      </c>
      <c r="Q655" t="str">
        <f>LEFT(N655,SEARCH("/",N655)-1)</f>
        <v>technology</v>
      </c>
      <c r="R655" t="str">
        <f>RIGHT(N655, LEN(N655)-SEARCH("/",N655))</f>
        <v>space exploration</v>
      </c>
      <c r="S655" s="11">
        <f>J655/86400 + 25569 + (-5/24)</f>
        <v>42493.853460648148</v>
      </c>
      <c r="T655" s="11">
        <f>I655/86400 + 25569 + (-5/24)</f>
        <v>42518.853460648148</v>
      </c>
    </row>
    <row r="656" spans="1:20" ht="42.75" x14ac:dyDescent="0.45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>
        <f>E656/D656*100</f>
        <v>122.00090909090908</v>
      </c>
      <c r="P656" s="10">
        <f>E656/L656</f>
        <v>28.553404255319148</v>
      </c>
      <c r="Q656" t="str">
        <f>LEFT(N656,SEARCH("/",N656)-1)</f>
        <v>music</v>
      </c>
      <c r="R656" t="str">
        <f>RIGHT(N656, LEN(N656)-SEARCH("/",N656))</f>
        <v>metal</v>
      </c>
      <c r="S656" s="11">
        <f>J656/86400 + 25569 + (-5/24)</f>
        <v>41694.183506944442</v>
      </c>
      <c r="T656" s="11">
        <f>I656/86400 + 25569 + (-5/24)</f>
        <v>41708.375</v>
      </c>
    </row>
    <row r="657" spans="1:20" x14ac:dyDescent="0.45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>
        <f>E657/D657*100</f>
        <v>0</v>
      </c>
      <c r="P657" s="10" t="e">
        <f>E657/L657</f>
        <v>#DIV/0!</v>
      </c>
      <c r="Q657" t="str">
        <f>LEFT(N657,SEARCH("/",N657)-1)</f>
        <v>journalism</v>
      </c>
      <c r="R657" t="str">
        <f>RIGHT(N657, LEN(N657)-SEARCH("/",N657))</f>
        <v>audio</v>
      </c>
      <c r="S657" s="11">
        <f>J657/86400 + 25569 + (-5/24)</f>
        <v>42046.581666666665</v>
      </c>
      <c r="T657" s="11">
        <f>I657/86400 + 25569 + (-5/24)</f>
        <v>42076.54</v>
      </c>
    </row>
    <row r="658" spans="1:20" ht="42.75" x14ac:dyDescent="0.45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>
        <f>E658/D658*100</f>
        <v>0</v>
      </c>
      <c r="P658" s="10" t="e">
        <f>E658/L658</f>
        <v>#DIV/0!</v>
      </c>
      <c r="Q658" t="str">
        <f>LEFT(N658,SEARCH("/",N658)-1)</f>
        <v>games</v>
      </c>
      <c r="R658" t="str">
        <f>RIGHT(N658, LEN(N658)-SEARCH("/",N658))</f>
        <v>video games</v>
      </c>
      <c r="S658" s="11">
        <f>J658/86400 + 25569 + (-5/24)</f>
        <v>41775.505636574067</v>
      </c>
      <c r="T658" s="11">
        <f>I658/86400 + 25569 + (-5/24)</f>
        <v>41805.505636574067</v>
      </c>
    </row>
    <row r="659" spans="1:20" ht="42.75" x14ac:dyDescent="0.45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>
        <f>E659/D659*100</f>
        <v>119.90909090909089</v>
      </c>
      <c r="P659" s="10">
        <f>E659/L659</f>
        <v>38.794117647058826</v>
      </c>
      <c r="Q659" t="str">
        <f>LEFT(N659,SEARCH("/",N659)-1)</f>
        <v>music</v>
      </c>
      <c r="R659" t="str">
        <f>RIGHT(N659, LEN(N659)-SEARCH("/",N659))</f>
        <v>pop</v>
      </c>
      <c r="S659" s="11">
        <f>J659/86400 + 25569 + (-5/24)</f>
        <v>40987.682407407403</v>
      </c>
      <c r="T659" s="11">
        <f>I659/86400 + 25569 + (-5/24)</f>
        <v>41017.682407407403</v>
      </c>
    </row>
    <row r="660" spans="1:20" ht="42.75" x14ac:dyDescent="0.45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>
        <f>E660/D660*100</f>
        <v>10.454545454545453</v>
      </c>
      <c r="P660" s="10">
        <f>E660/L660</f>
        <v>23</v>
      </c>
      <c r="Q660" t="str">
        <f>LEFT(N660,SEARCH("/",N660)-1)</f>
        <v>games</v>
      </c>
      <c r="R660" t="str">
        <f>RIGHT(N660, LEN(N660)-SEARCH("/",N660))</f>
        <v>video games</v>
      </c>
      <c r="S660" s="11">
        <f>J660/86400 + 25569 + (-5/24)</f>
        <v>40463.819849537038</v>
      </c>
      <c r="T660" s="11">
        <f>I660/86400 + 25569 + (-5/24)</f>
        <v>40512</v>
      </c>
    </row>
    <row r="661" spans="1:20" ht="42.75" x14ac:dyDescent="0.45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>
        <f>E661/D661*100</f>
        <v>102.72727272727273</v>
      </c>
      <c r="P661" s="10">
        <f>E661/L661</f>
        <v>33.235294117647058</v>
      </c>
      <c r="Q661" t="str">
        <f>LEFT(N661,SEARCH("/",N661)-1)</f>
        <v>music</v>
      </c>
      <c r="R661" t="str">
        <f>RIGHT(N661, LEN(N661)-SEARCH("/",N661))</f>
        <v>electronic music</v>
      </c>
      <c r="S661" s="11">
        <f>J661/86400 + 25569 + (-5/24)</f>
        <v>40997.048888888887</v>
      </c>
      <c r="T661" s="11">
        <f>I661/86400 + 25569 + (-5/24)</f>
        <v>41015.048888888887</v>
      </c>
    </row>
    <row r="662" spans="1:20" ht="28.5" x14ac:dyDescent="0.45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>
        <f>E662/D662*100</f>
        <v>113.72727272727272</v>
      </c>
      <c r="P662" s="10">
        <f>E662/L662</f>
        <v>65.84210526315789</v>
      </c>
      <c r="Q662" t="str">
        <f>LEFT(N662,SEARCH("/",N662)-1)</f>
        <v>music</v>
      </c>
      <c r="R662" t="str">
        <f>RIGHT(N662, LEN(N662)-SEARCH("/",N662))</f>
        <v>indie rock</v>
      </c>
      <c r="S662" s="11">
        <f>J662/86400 + 25569 + (-5/24)</f>
        <v>40970.541701388887</v>
      </c>
      <c r="T662" s="11">
        <f>I662/86400 + 25569 + (-5/24)</f>
        <v>41030.500034722216</v>
      </c>
    </row>
    <row r="663" spans="1:20" ht="42.75" x14ac:dyDescent="0.45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>
        <f>E663/D663*100</f>
        <v>384.09090909090907</v>
      </c>
      <c r="P663" s="10">
        <f>E663/L663</f>
        <v>22.120418848167539</v>
      </c>
      <c r="Q663" t="str">
        <f>LEFT(N663,SEARCH("/",N663)-1)</f>
        <v>technology</v>
      </c>
      <c r="R663" t="str">
        <f>RIGHT(N663, LEN(N663)-SEARCH("/",N663))</f>
        <v>hardware</v>
      </c>
      <c r="S663" s="11">
        <f>J663/86400 + 25569 + (-5/24)</f>
        <v>41719.679594907408</v>
      </c>
      <c r="T663" s="11">
        <f>I663/86400 + 25569 + (-5/24)</f>
        <v>41764.679594907408</v>
      </c>
    </row>
    <row r="664" spans="1:20" ht="42.75" x14ac:dyDescent="0.45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>
        <f>E664/D664*100</f>
        <v>102.27272727272727</v>
      </c>
      <c r="P664" s="10">
        <f>E664/L664</f>
        <v>59.210526315789473</v>
      </c>
      <c r="Q664" t="str">
        <f>LEFT(N664,SEARCH("/",N664)-1)</f>
        <v>theater</v>
      </c>
      <c r="R664" t="str">
        <f>RIGHT(N664, LEN(N664)-SEARCH("/",N664))</f>
        <v>plays</v>
      </c>
      <c r="S664" s="11">
        <f>J664/86400 + 25569 + (-5/24)</f>
        <v>42073.452361111107</v>
      </c>
      <c r="T664" s="11">
        <f>I664/86400 + 25569 + (-5/24)</f>
        <v>42094.957638888889</v>
      </c>
    </row>
    <row r="665" spans="1:20" ht="42.75" x14ac:dyDescent="0.45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>
        <f>E665/D665*100</f>
        <v>107.72727272727273</v>
      </c>
      <c r="P665" s="10">
        <f>E665/L665</f>
        <v>79</v>
      </c>
      <c r="Q665" t="str">
        <f>LEFT(N665,SEARCH("/",N665)-1)</f>
        <v>theater</v>
      </c>
      <c r="R665" t="str">
        <f>RIGHT(N665, LEN(N665)-SEARCH("/",N665))</f>
        <v>plays</v>
      </c>
      <c r="S665" s="11">
        <f>J665/86400 + 25569 + (-5/24)</f>
        <v>41856.506736111107</v>
      </c>
      <c r="T665" s="11">
        <f>I665/86400 + 25569 + (-5/24)</f>
        <v>41877.506736111107</v>
      </c>
    </row>
    <row r="666" spans="1:20" ht="42.75" x14ac:dyDescent="0.45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>
        <f>E666/D666*100</f>
        <v>100</v>
      </c>
      <c r="P666" s="10">
        <f>E666/L666</f>
        <v>73.333333333333329</v>
      </c>
      <c r="Q666" t="str">
        <f>LEFT(N666,SEARCH("/",N666)-1)</f>
        <v>theater</v>
      </c>
      <c r="R666" t="str">
        <f>RIGHT(N666, LEN(N666)-SEARCH("/",N666))</f>
        <v>musical</v>
      </c>
      <c r="S666" s="11">
        <f>J666/86400 + 25569 + (-5/24)</f>
        <v>42445.389803240738</v>
      </c>
      <c r="T666" s="11">
        <f>I666/86400 + 25569 + (-5/24)</f>
        <v>42475.389803240738</v>
      </c>
    </row>
    <row r="667" spans="1:20" ht="42.75" x14ac:dyDescent="0.4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>
        <f>E667/D667*100</f>
        <v>0</v>
      </c>
      <c r="P667" s="10" t="e">
        <f>E667/L667</f>
        <v>#DIV/0!</v>
      </c>
      <c r="Q667" t="str">
        <f>LEFT(N667,SEARCH("/",N667)-1)</f>
        <v>film &amp; video</v>
      </c>
      <c r="R667" t="str">
        <f>RIGHT(N667, LEN(N667)-SEARCH("/",N667))</f>
        <v>drama</v>
      </c>
      <c r="S667" s="11">
        <f>J667/86400 + 25569 + (-5/24)</f>
        <v>42033.364675925921</v>
      </c>
      <c r="T667" s="11">
        <f>I667/86400 + 25569 + (-5/24)</f>
        <v>42063.364675925921</v>
      </c>
    </row>
    <row r="668" spans="1:20" ht="28.5" x14ac:dyDescent="0.45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>
        <f>E668/D668*100</f>
        <v>115.65217391304347</v>
      </c>
      <c r="P668" s="10">
        <f>E668/L668</f>
        <v>44.333333333333336</v>
      </c>
      <c r="Q668" t="str">
        <f>LEFT(N668,SEARCH("/",N668)-1)</f>
        <v>theater</v>
      </c>
      <c r="R668" t="str">
        <f>RIGHT(N668, LEN(N668)-SEARCH("/",N668))</f>
        <v>plays</v>
      </c>
      <c r="S668" s="11">
        <f>J668/86400 + 25569 + (-5/24)</f>
        <v>42155.71188657407</v>
      </c>
      <c r="T668" s="11">
        <f>I668/86400 + 25569 + (-5/24)</f>
        <v>42176.680555555555</v>
      </c>
    </row>
    <row r="669" spans="1:20" ht="42.75" x14ac:dyDescent="0.45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>
        <f>E669/D669*100</f>
        <v>0</v>
      </c>
      <c r="P669" s="10" t="e">
        <f>E669/L669</f>
        <v>#DIV/0!</v>
      </c>
      <c r="Q669" t="str">
        <f>LEFT(N669,SEARCH("/",N669)-1)</f>
        <v>food</v>
      </c>
      <c r="R669" t="str">
        <f>RIGHT(N669, LEN(N669)-SEARCH("/",N669))</f>
        <v>restaurants</v>
      </c>
      <c r="S669" s="11">
        <f>J669/86400 + 25569 + (-5/24)</f>
        <v>41971.668530092589</v>
      </c>
      <c r="T669" s="11">
        <f>I669/86400 + 25569 + (-5/24)</f>
        <v>41986.668530092589</v>
      </c>
    </row>
    <row r="670" spans="1:20" ht="42.75" x14ac:dyDescent="0.45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>
        <f>E670/D670*100</f>
        <v>173.33333333333334</v>
      </c>
      <c r="P670" s="10">
        <f>E670/L670</f>
        <v>86.666666666666671</v>
      </c>
      <c r="Q670" t="str">
        <f>LEFT(N670,SEARCH("/",N670)-1)</f>
        <v>film &amp; video</v>
      </c>
      <c r="R670" t="str">
        <f>RIGHT(N670, LEN(N670)-SEARCH("/",N670))</f>
        <v>shorts</v>
      </c>
      <c r="S670" s="11">
        <f>J670/86400 + 25569 + (-5/24)</f>
        <v>41432.809965277775</v>
      </c>
      <c r="T670" s="11">
        <f>I670/86400 + 25569 + (-5/24)</f>
        <v>41462.809965277775</v>
      </c>
    </row>
    <row r="671" spans="1:20" ht="42.75" x14ac:dyDescent="0.45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>
        <f>E671/D671*100</f>
        <v>125.49999999999999</v>
      </c>
      <c r="P671" s="10">
        <f>E671/L671</f>
        <v>71.714285714285708</v>
      </c>
      <c r="Q671" t="str">
        <f>LEFT(N671,SEARCH("/",N671)-1)</f>
        <v>film &amp; video</v>
      </c>
      <c r="R671" t="str">
        <f>RIGHT(N671, LEN(N671)-SEARCH("/",N671))</f>
        <v>shorts</v>
      </c>
      <c r="S671" s="11">
        <f>J671/86400 + 25569 + (-5/24)</f>
        <v>40778.917094907403</v>
      </c>
      <c r="T671" s="11">
        <f>I671/86400 + 25569 + (-5/24)</f>
        <v>40808.917094907403</v>
      </c>
    </row>
    <row r="672" spans="1:20" x14ac:dyDescent="0.45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>
        <f>E672/D672*100</f>
        <v>0</v>
      </c>
      <c r="P672" s="10" t="e">
        <f>E672/L672</f>
        <v>#DIV/0!</v>
      </c>
      <c r="Q672" t="str">
        <f>LEFT(N672,SEARCH("/",N672)-1)</f>
        <v>film &amp; video</v>
      </c>
      <c r="R672" t="str">
        <f>RIGHT(N672, LEN(N672)-SEARCH("/",N672))</f>
        <v>science fiction</v>
      </c>
      <c r="S672" s="11">
        <f>J672/86400 + 25569 + (-5/24)</f>
        <v>42541.629178240742</v>
      </c>
      <c r="T672" s="11">
        <f>I672/86400 + 25569 + (-5/24)</f>
        <v>42556.791666666664</v>
      </c>
    </row>
    <row r="673" spans="1:20" ht="42.75" x14ac:dyDescent="0.45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>
        <f>E673/D673*100</f>
        <v>33.416666666666664</v>
      </c>
      <c r="P673" s="10">
        <f>E673/L673</f>
        <v>30.846153846153847</v>
      </c>
      <c r="Q673" t="str">
        <f>LEFT(N673,SEARCH("/",N673)-1)</f>
        <v>film &amp; video</v>
      </c>
      <c r="R673" t="str">
        <f>RIGHT(N673, LEN(N673)-SEARCH("/",N673))</f>
        <v>drama</v>
      </c>
      <c r="S673" s="11">
        <f>J673/86400 + 25569 + (-5/24)</f>
        <v>42067.782905092587</v>
      </c>
      <c r="T673" s="11">
        <f>I673/86400 + 25569 + (-5/24)</f>
        <v>42107.583333333336</v>
      </c>
    </row>
    <row r="674" spans="1:20" ht="42.75" x14ac:dyDescent="0.45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>
        <f>E674/D674*100</f>
        <v>130.41666666666666</v>
      </c>
      <c r="P674" s="10">
        <f>E674/L674</f>
        <v>86.944444444444443</v>
      </c>
      <c r="Q674" t="str">
        <f>LEFT(N674,SEARCH("/",N674)-1)</f>
        <v>theater</v>
      </c>
      <c r="R674" t="str">
        <f>RIGHT(N674, LEN(N674)-SEARCH("/",N674))</f>
        <v>plays</v>
      </c>
      <c r="S674" s="11">
        <f>J674/86400 + 25569 + (-5/24)</f>
        <v>42724.822847222218</v>
      </c>
      <c r="T674" s="11">
        <f>I674/86400 + 25569 + (-5/24)</f>
        <v>42745.999999999993</v>
      </c>
    </row>
    <row r="675" spans="1:20" ht="28.5" x14ac:dyDescent="0.45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>
        <f>E675/D675*100</f>
        <v>0</v>
      </c>
      <c r="P675" s="10" t="e">
        <f>E675/L675</f>
        <v>#DIV/0!</v>
      </c>
      <c r="Q675" t="str">
        <f>LEFT(N675,SEARCH("/",N675)-1)</f>
        <v>technology</v>
      </c>
      <c r="R675" t="str">
        <f>RIGHT(N675, LEN(N675)-SEARCH("/",N675))</f>
        <v>wearables</v>
      </c>
      <c r="S675" s="11">
        <f>J675/86400 + 25569 + (-5/24)</f>
        <v>41837.776643518519</v>
      </c>
      <c r="T675" s="11">
        <f>I675/86400 + 25569 + (-5/24)</f>
        <v>41870.822222222218</v>
      </c>
    </row>
    <row r="676" spans="1:20" ht="42.75" x14ac:dyDescent="0.45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>
        <f>E676/D676*100</f>
        <v>114.16666666666666</v>
      </c>
      <c r="P676" s="10">
        <f>E676/L676</f>
        <v>80.588235294117652</v>
      </c>
      <c r="Q676" t="str">
        <f>LEFT(N676,SEARCH("/",N676)-1)</f>
        <v>music</v>
      </c>
      <c r="R676" t="str">
        <f>RIGHT(N676, LEN(N676)-SEARCH("/",N676))</f>
        <v>rock</v>
      </c>
      <c r="S676" s="11">
        <f>J676/86400 + 25569 + (-5/24)</f>
        <v>41549.419282407405</v>
      </c>
      <c r="T676" s="11">
        <f>I676/86400 + 25569 + (-5/24)</f>
        <v>41579.419282407405</v>
      </c>
    </row>
    <row r="677" spans="1:20" ht="28.5" x14ac:dyDescent="0.45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>
        <f>E677/D677*100</f>
        <v>100</v>
      </c>
      <c r="P677" s="10">
        <f>E677/L677</f>
        <v>50</v>
      </c>
      <c r="Q677" t="str">
        <f>LEFT(N677,SEARCH("/",N677)-1)</f>
        <v>music</v>
      </c>
      <c r="R677" t="str">
        <f>RIGHT(N677, LEN(N677)-SEARCH("/",N677))</f>
        <v>metal</v>
      </c>
      <c r="S677" s="11">
        <f>J677/86400 + 25569 + (-5/24)</f>
        <v>42291.373043981475</v>
      </c>
      <c r="T677" s="11">
        <f>I677/86400 + 25569 + (-5/24)</f>
        <v>42333.414710648147</v>
      </c>
    </row>
    <row r="678" spans="1:20" ht="42.75" x14ac:dyDescent="0.45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>
        <f>E678/D678*100</f>
        <v>144.00583333333333</v>
      </c>
      <c r="P678" s="10">
        <f>E678/L678</f>
        <v>22.737763157894737</v>
      </c>
      <c r="Q678" t="str">
        <f>LEFT(N678,SEARCH("/",N678)-1)</f>
        <v>music</v>
      </c>
      <c r="R678" t="str">
        <f>RIGHT(N678, LEN(N678)-SEARCH("/",N678))</f>
        <v>metal</v>
      </c>
      <c r="S678" s="11">
        <f>J678/86400 + 25569 + (-5/24)</f>
        <v>42079.537245370368</v>
      </c>
      <c r="T678" s="11">
        <f>I678/86400 + 25569 + (-5/24)</f>
        <v>42109.749305555553</v>
      </c>
    </row>
    <row r="679" spans="1:20" ht="42.75" x14ac:dyDescent="0.45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>
        <f>E679/D679*100</f>
        <v>130.25</v>
      </c>
      <c r="P679" s="10">
        <f>E679/L679</f>
        <v>24.421875</v>
      </c>
      <c r="Q679" t="str">
        <f>LEFT(N679,SEARCH("/",N679)-1)</f>
        <v>publishing</v>
      </c>
      <c r="R679" t="str">
        <f>RIGHT(N679, LEN(N679)-SEARCH("/",N679))</f>
        <v>nonfiction</v>
      </c>
      <c r="S679" s="11">
        <f>J679/86400 + 25569 + (-5/24)</f>
        <v>42502.599293981482</v>
      </c>
      <c r="T679" s="11">
        <f>I679/86400 + 25569 + (-5/24)</f>
        <v>42532.599293981482</v>
      </c>
    </row>
    <row r="680" spans="1:20" ht="42.75" x14ac:dyDescent="0.45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>
        <f>E680/D680*100</f>
        <v>8.3333333333333321</v>
      </c>
      <c r="P680" s="10">
        <f>E680/L680</f>
        <v>100</v>
      </c>
      <c r="Q680" t="str">
        <f>LEFT(N680,SEARCH("/",N680)-1)</f>
        <v>publishing</v>
      </c>
      <c r="R680" t="str">
        <f>RIGHT(N680, LEN(N680)-SEARCH("/",N680))</f>
        <v>fiction</v>
      </c>
      <c r="S680" s="11">
        <f>J680/86400 + 25569 + (-5/24)</f>
        <v>41991.505127314813</v>
      </c>
      <c r="T680" s="11">
        <f>I680/86400 + 25569 + (-5/24)</f>
        <v>42050.443055555552</v>
      </c>
    </row>
    <row r="681" spans="1:20" ht="42.75" x14ac:dyDescent="0.45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>
        <f>E681/D681*100</f>
        <v>215</v>
      </c>
      <c r="P681" s="10">
        <f>E681/L681</f>
        <v>78.181818181818187</v>
      </c>
      <c r="Q681" t="str">
        <f>LEFT(N681,SEARCH("/",N681)-1)</f>
        <v>photography</v>
      </c>
      <c r="R681" t="str">
        <f>RIGHT(N681, LEN(N681)-SEARCH("/",N681))</f>
        <v>photobooks</v>
      </c>
      <c r="S681" s="11">
        <f>J681/86400 + 25569 + (-5/24)</f>
        <v>40254.242002314808</v>
      </c>
      <c r="T681" s="11">
        <f>I681/86400 + 25569 + (-5/24)</f>
        <v>40313.131944444445</v>
      </c>
    </row>
    <row r="682" spans="1:20" ht="42.75" x14ac:dyDescent="0.45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>
        <f>E682/D682*100</f>
        <v>0</v>
      </c>
      <c r="P682" s="10" t="e">
        <f>E682/L682</f>
        <v>#DIV/0!</v>
      </c>
      <c r="Q682" t="str">
        <f>LEFT(N682,SEARCH("/",N682)-1)</f>
        <v>photography</v>
      </c>
      <c r="R682" t="str">
        <f>RIGHT(N682, LEN(N682)-SEARCH("/",N682))</f>
        <v>places</v>
      </c>
      <c r="S682" s="11">
        <f>J682/86400 + 25569 + (-5/24)</f>
        <v>41779.440983796296</v>
      </c>
      <c r="T682" s="11">
        <f>I682/86400 + 25569 + (-5/24)</f>
        <v>41789.440983796296</v>
      </c>
    </row>
    <row r="683" spans="1:20" ht="42.75" x14ac:dyDescent="0.45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>
        <f>E683/D683*100</f>
        <v>0</v>
      </c>
      <c r="P683" s="10" t="e">
        <f>E683/L683</f>
        <v>#DIV/0!</v>
      </c>
      <c r="Q683" t="str">
        <f>LEFT(N683,SEARCH("/",N683)-1)</f>
        <v>photography</v>
      </c>
      <c r="R683" t="str">
        <f>RIGHT(N683, LEN(N683)-SEARCH("/",N683))</f>
        <v>places</v>
      </c>
      <c r="S683" s="11">
        <f>J683/86400 + 25569 + (-5/24)</f>
        <v>42256.776458333326</v>
      </c>
      <c r="T683" s="11">
        <f>I683/86400 + 25569 + (-5/24)</f>
        <v>42286.776458333326</v>
      </c>
    </row>
    <row r="684" spans="1:20" ht="28.5" x14ac:dyDescent="0.45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>
        <f>E684/D684*100</f>
        <v>101.25</v>
      </c>
      <c r="P684" s="10">
        <f>E684/L684</f>
        <v>52.826086956521742</v>
      </c>
      <c r="Q684" t="str">
        <f>LEFT(N684,SEARCH("/",N684)-1)</f>
        <v>music</v>
      </c>
      <c r="R684" t="str">
        <f>RIGHT(N684, LEN(N684)-SEARCH("/",N684))</f>
        <v>rock</v>
      </c>
      <c r="S684" s="11">
        <f>J684/86400 + 25569 + (-5/24)</f>
        <v>41607.622523148144</v>
      </c>
      <c r="T684" s="11">
        <f>I684/86400 + 25569 + (-5/24)</f>
        <v>41640.018055555549</v>
      </c>
    </row>
    <row r="685" spans="1:20" ht="42.75" x14ac:dyDescent="0.45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>
        <f>E685/D685*100</f>
        <v>100</v>
      </c>
      <c r="P685" s="10">
        <f>E685/L685</f>
        <v>42.857142857142854</v>
      </c>
      <c r="Q685" t="str">
        <f>LEFT(N685,SEARCH("/",N685)-1)</f>
        <v>music</v>
      </c>
      <c r="R685" t="str">
        <f>RIGHT(N685, LEN(N685)-SEARCH("/",N685))</f>
        <v>pop</v>
      </c>
      <c r="S685" s="11">
        <f>J685/86400 + 25569 + (-5/24)</f>
        <v>40687.816284722219</v>
      </c>
      <c r="T685" s="11">
        <f>I685/86400 + 25569 + (-5/24)</f>
        <v>40707.816284722219</v>
      </c>
    </row>
    <row r="686" spans="1:20" ht="28.5" x14ac:dyDescent="0.45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>
        <f>E686/D686*100</f>
        <v>110.83333333333334</v>
      </c>
      <c r="P686" s="10">
        <f>E686/L686</f>
        <v>25.576923076923077</v>
      </c>
      <c r="Q686" t="str">
        <f>LEFT(N686,SEARCH("/",N686)-1)</f>
        <v>photography</v>
      </c>
      <c r="R686" t="str">
        <f>RIGHT(N686, LEN(N686)-SEARCH("/",N686))</f>
        <v>photobooks</v>
      </c>
      <c r="S686" s="11">
        <f>J686/86400 + 25569 + (-5/24)</f>
        <v>42120.419803240737</v>
      </c>
      <c r="T686" s="11">
        <f>I686/86400 + 25569 + (-5/24)</f>
        <v>42165.419803240737</v>
      </c>
    </row>
    <row r="687" spans="1:20" ht="28.5" x14ac:dyDescent="0.45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>
        <f>E687/D687*100</f>
        <v>260.16666666666663</v>
      </c>
      <c r="P687" s="10">
        <f>E687/L687</f>
        <v>34.68888888888889</v>
      </c>
      <c r="Q687" t="str">
        <f>LEFT(N687,SEARCH("/",N687)-1)</f>
        <v>photography</v>
      </c>
      <c r="R687" t="str">
        <f>RIGHT(N687, LEN(N687)-SEARCH("/",N687))</f>
        <v>photobooks</v>
      </c>
      <c r="S687" s="11">
        <f>J687/86400 + 25569 + (-5/24)</f>
        <v>42627.044930555552</v>
      </c>
      <c r="T687" s="11">
        <f>I687/86400 + 25569 + (-5/24)</f>
        <v>42657.044930555552</v>
      </c>
    </row>
    <row r="688" spans="1:20" ht="42.75" x14ac:dyDescent="0.45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>
        <f>E688/D688*100</f>
        <v>2.083333333333333</v>
      </c>
      <c r="P688" s="10">
        <f>E688/L688</f>
        <v>6.25</v>
      </c>
      <c r="Q688" t="str">
        <f>LEFT(N688,SEARCH("/",N688)-1)</f>
        <v>photography</v>
      </c>
      <c r="R688" t="str">
        <f>RIGHT(N688, LEN(N688)-SEARCH("/",N688))</f>
        <v>photobooks</v>
      </c>
      <c r="S688" s="11">
        <f>J688/86400 + 25569 + (-5/24)</f>
        <v>41820.543935185182</v>
      </c>
      <c r="T688" s="11">
        <f>I688/86400 + 25569 + (-5/24)</f>
        <v>41850.543935185182</v>
      </c>
    </row>
    <row r="689" spans="1:20" ht="42.75" x14ac:dyDescent="0.45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>
        <f>E689/D689*100</f>
        <v>102.08333333333333</v>
      </c>
      <c r="P689" s="10">
        <f>E689/L689</f>
        <v>42.241379310344826</v>
      </c>
      <c r="Q689" t="str">
        <f>LEFT(N689,SEARCH("/",N689)-1)</f>
        <v>music</v>
      </c>
      <c r="R689" t="str">
        <f>RIGHT(N689, LEN(N689)-SEARCH("/",N689))</f>
        <v>indie rock</v>
      </c>
      <c r="S689" s="11">
        <f>J689/86400 + 25569 + (-5/24)</f>
        <v>41925.69835648148</v>
      </c>
      <c r="T689" s="11">
        <f>I689/86400 + 25569 + (-5/24)</f>
        <v>41955.740023148144</v>
      </c>
    </row>
    <row r="690" spans="1:20" ht="42.75" x14ac:dyDescent="0.45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>
        <f>E690/D690*100</f>
        <v>147.75</v>
      </c>
      <c r="P690" s="10">
        <f>E690/L690</f>
        <v>50.657142857142858</v>
      </c>
      <c r="Q690" t="str">
        <f>LEFT(N690,SEARCH("/",N690)-1)</f>
        <v>music</v>
      </c>
      <c r="R690" t="str">
        <f>RIGHT(N690, LEN(N690)-SEARCH("/",N690))</f>
        <v>indie rock</v>
      </c>
      <c r="S690" s="11">
        <f>J690/86400 + 25569 + (-5/24)</f>
        <v>42289.851261574069</v>
      </c>
      <c r="T690" s="11">
        <f>I690/86400 + 25569 + (-5/24)</f>
        <v>42303.999305555553</v>
      </c>
    </row>
    <row r="691" spans="1:20" ht="42.75" x14ac:dyDescent="0.45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>
        <f>E691/D691*100</f>
        <v>503.25</v>
      </c>
      <c r="P691" s="10">
        <f>E691/L691</f>
        <v>68.625</v>
      </c>
      <c r="Q691" t="str">
        <f>LEFT(N691,SEARCH("/",N691)-1)</f>
        <v>games</v>
      </c>
      <c r="R691" t="str">
        <f>RIGHT(N691, LEN(N691)-SEARCH("/",N691))</f>
        <v>tabletop games</v>
      </c>
      <c r="S691" s="11">
        <f>J691/86400 + 25569 + (-5/24)</f>
        <v>42467.579861111109</v>
      </c>
      <c r="T691" s="11">
        <f>I691/86400 + 25569 + (-5/24)</f>
        <v>42481.708333333336</v>
      </c>
    </row>
    <row r="692" spans="1:20" ht="42.75" x14ac:dyDescent="0.45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>
        <f>E692/D692*100</f>
        <v>125.25</v>
      </c>
      <c r="P692" s="10">
        <f>E692/L692</f>
        <v>44.205882352941174</v>
      </c>
      <c r="Q692" t="str">
        <f>LEFT(N692,SEARCH("/",N692)-1)</f>
        <v>music</v>
      </c>
      <c r="R692" t="str">
        <f>RIGHT(N692, LEN(N692)-SEARCH("/",N692))</f>
        <v>rock</v>
      </c>
      <c r="S692" s="11">
        <f>J692/86400 + 25569 + (-5/24)</f>
        <v>41270.746018518512</v>
      </c>
      <c r="T692" s="11">
        <f>I692/86400 + 25569 + (-5/24)</f>
        <v>41300.746018518512</v>
      </c>
    </row>
    <row r="693" spans="1:20" ht="42.75" x14ac:dyDescent="0.45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>
        <f>E693/D693*100</f>
        <v>156.97</v>
      </c>
      <c r="P693" s="10">
        <f>E693/L693</f>
        <v>37.672800000000002</v>
      </c>
      <c r="Q693" t="str">
        <f>LEFT(N693,SEARCH("/",N693)-1)</f>
        <v>music</v>
      </c>
      <c r="R693" t="str">
        <f>RIGHT(N693, LEN(N693)-SEARCH("/",N693))</f>
        <v>indie rock</v>
      </c>
      <c r="S693" s="11">
        <f>J693/86400 + 25569 + (-5/24)</f>
        <v>41037.343252314815</v>
      </c>
      <c r="T693" s="11">
        <f>I693/86400 + 25569 + (-5/24)</f>
        <v>41067.343252314815</v>
      </c>
    </row>
    <row r="694" spans="1:20" ht="42.75" x14ac:dyDescent="0.45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>
        <f>E694/D694*100</f>
        <v>16.833333333333332</v>
      </c>
      <c r="P694" s="10">
        <f>E694/L694</f>
        <v>16.833333333333332</v>
      </c>
      <c r="Q694" t="str">
        <f>LEFT(N694,SEARCH("/",N694)-1)</f>
        <v>food</v>
      </c>
      <c r="R694" t="str">
        <f>RIGHT(N694, LEN(N694)-SEARCH("/",N694))</f>
        <v>food trucks</v>
      </c>
      <c r="S694" s="11">
        <f>J694/86400 + 25569 + (-5/24)</f>
        <v>42399.67428240741</v>
      </c>
      <c r="T694" s="11">
        <f>I694/86400 + 25569 + (-5/24)</f>
        <v>42459.632615740738</v>
      </c>
    </row>
    <row r="695" spans="1:20" ht="42.75" x14ac:dyDescent="0.45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>
        <f>E695/D695*100</f>
        <v>113.66666666666667</v>
      </c>
      <c r="P695" s="10">
        <f>E695/L695</f>
        <v>29.021276595744681</v>
      </c>
      <c r="Q695" t="str">
        <f>LEFT(N695,SEARCH("/",N695)-1)</f>
        <v>music</v>
      </c>
      <c r="R695" t="str">
        <f>RIGHT(N695, LEN(N695)-SEARCH("/",N695))</f>
        <v>indie rock</v>
      </c>
      <c r="S695" s="11">
        <f>J695/86400 + 25569 + (-5/24)</f>
        <v>40557.221400462957</v>
      </c>
      <c r="T695" s="11">
        <f>I695/86400 + 25569 + (-5/24)</f>
        <v>40582.221400462957</v>
      </c>
    </row>
    <row r="696" spans="1:20" ht="42.75" x14ac:dyDescent="0.45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>
        <f>E696/D696*100</f>
        <v>0</v>
      </c>
      <c r="P696" s="10" t="e">
        <f>E696/L696</f>
        <v>#DIV/0!</v>
      </c>
      <c r="Q696" t="str">
        <f>LEFT(N696,SEARCH("/",N696)-1)</f>
        <v>theater</v>
      </c>
      <c r="R696" t="str">
        <f>RIGHT(N696, LEN(N696)-SEARCH("/",N696))</f>
        <v>plays</v>
      </c>
      <c r="S696" s="11">
        <f>J696/86400 + 25569 + (-5/24)</f>
        <v>42492.529513888883</v>
      </c>
      <c r="T696" s="11">
        <f>I696/86400 + 25569 + (-5/24)</f>
        <v>42533.958333333336</v>
      </c>
    </row>
    <row r="697" spans="1:20" ht="28.5" x14ac:dyDescent="0.45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>
        <f>E697/D697*100</f>
        <v>59.583333333333336</v>
      </c>
      <c r="P697" s="10">
        <f>E697/L697</f>
        <v>65</v>
      </c>
      <c r="Q697" t="str">
        <f>LEFT(N697,SEARCH("/",N697)-1)</f>
        <v>theater</v>
      </c>
      <c r="R697" t="str">
        <f>RIGHT(N697, LEN(N697)-SEARCH("/",N697))</f>
        <v>spaces</v>
      </c>
      <c r="S697" s="11">
        <f>J697/86400 + 25569 + (-5/24)</f>
        <v>42141.532974537033</v>
      </c>
      <c r="T697" s="11">
        <f>I697/86400 + 25569 + (-5/24)</f>
        <v>42171.532974537033</v>
      </c>
    </row>
    <row r="698" spans="1:20" ht="42.75" x14ac:dyDescent="0.45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>
        <f>E698/D698*100</f>
        <v>119.75</v>
      </c>
      <c r="P698" s="10">
        <f>E698/L698</f>
        <v>31.933333333333334</v>
      </c>
      <c r="Q698" t="str">
        <f>LEFT(N698,SEARCH("/",N698)-1)</f>
        <v>theater</v>
      </c>
      <c r="R698" t="str">
        <f>RIGHT(N698, LEN(N698)-SEARCH("/",N698))</f>
        <v>plays</v>
      </c>
      <c r="S698" s="11">
        <f>J698/86400 + 25569 + (-5/24)</f>
        <v>41780.204270833332</v>
      </c>
      <c r="T698" s="11">
        <f>I698/86400 + 25569 + (-5/24)</f>
        <v>41810.204270833332</v>
      </c>
    </row>
    <row r="699" spans="1:20" ht="42.75" x14ac:dyDescent="0.45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>
        <f>E699/D699*100</f>
        <v>104.16666666666667</v>
      </c>
      <c r="P699" s="10">
        <f>E699/L699</f>
        <v>59.523809523809526</v>
      </c>
      <c r="Q699" t="str">
        <f>LEFT(N699,SEARCH("/",N699)-1)</f>
        <v>theater</v>
      </c>
      <c r="R699" t="str">
        <f>RIGHT(N699, LEN(N699)-SEARCH("/",N699))</f>
        <v>plays</v>
      </c>
      <c r="S699" s="11">
        <f>J699/86400 + 25569 + (-5/24)</f>
        <v>42277.375138888885</v>
      </c>
      <c r="T699" s="11">
        <f>I699/86400 + 25569 + (-5/24)</f>
        <v>42307.375138888885</v>
      </c>
    </row>
    <row r="700" spans="1:20" ht="42.75" x14ac:dyDescent="0.45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>
        <f>E700/D700*100</f>
        <v>125</v>
      </c>
      <c r="P700" s="10">
        <f>E700/L700</f>
        <v>50</v>
      </c>
      <c r="Q700" t="str">
        <f>LEFT(N700,SEARCH("/",N700)-1)</f>
        <v>theater</v>
      </c>
      <c r="R700" t="str">
        <f>RIGHT(N700, LEN(N700)-SEARCH("/",N700))</f>
        <v>plays</v>
      </c>
      <c r="S700" s="11">
        <f>J700/86400 + 25569 + (-5/24)</f>
        <v>42722.674027777779</v>
      </c>
      <c r="T700" s="11">
        <f>I700/86400 + 25569 + (-5/24)</f>
        <v>42752.674027777779</v>
      </c>
    </row>
    <row r="701" spans="1:20" ht="42.75" x14ac:dyDescent="0.45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>
        <f>E701/D701*100</f>
        <v>103.75000000000001</v>
      </c>
      <c r="P701" s="10">
        <f>E701/L701</f>
        <v>27.065217391304348</v>
      </c>
      <c r="Q701" t="str">
        <f>LEFT(N701,SEARCH("/",N701)-1)</f>
        <v>theater</v>
      </c>
      <c r="R701" t="str">
        <f>RIGHT(N701, LEN(N701)-SEARCH("/",N701))</f>
        <v>plays</v>
      </c>
      <c r="S701" s="11">
        <f>J701/86400 + 25569 + (-5/24)</f>
        <v>42026.712094907409</v>
      </c>
      <c r="T701" s="11">
        <f>I701/86400 + 25569 + (-5/24)</f>
        <v>42056.712094907409</v>
      </c>
    </row>
    <row r="702" spans="1:20" ht="28.5" x14ac:dyDescent="0.45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>
        <f>E702/D702*100</f>
        <v>134.67833333333334</v>
      </c>
      <c r="P702" s="10">
        <f>E702/L702</f>
        <v>89.785555555555561</v>
      </c>
      <c r="Q702" t="str">
        <f>LEFT(N702,SEARCH("/",N702)-1)</f>
        <v>theater</v>
      </c>
      <c r="R702" t="str">
        <f>RIGHT(N702, LEN(N702)-SEARCH("/",N702))</f>
        <v>plays</v>
      </c>
      <c r="S702" s="11">
        <f>J702/86400 + 25569 + (-5/24)</f>
        <v>42374.702893518515</v>
      </c>
      <c r="T702" s="11">
        <f>I702/86400 + 25569 + (-5/24)</f>
        <v>42387.999305555553</v>
      </c>
    </row>
    <row r="703" spans="1:20" ht="42.75" x14ac:dyDescent="0.45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>
        <f>E703/D703*100</f>
        <v>105</v>
      </c>
      <c r="P703" s="10">
        <f>E703/L703</f>
        <v>39.375</v>
      </c>
      <c r="Q703" t="str">
        <f>LEFT(N703,SEARCH("/",N703)-1)</f>
        <v>theater</v>
      </c>
      <c r="R703" t="str">
        <f>RIGHT(N703, LEN(N703)-SEARCH("/",N703))</f>
        <v>plays</v>
      </c>
      <c r="S703" s="11">
        <f>J703/86400 + 25569 + (-5/24)</f>
        <v>42222.521701388883</v>
      </c>
      <c r="T703" s="11">
        <f>I703/86400 + 25569 + (-5/24)</f>
        <v>42247.521701388883</v>
      </c>
    </row>
    <row r="704" spans="1:20" x14ac:dyDescent="0.45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>
        <f>E704/D704*100</f>
        <v>100</v>
      </c>
      <c r="P704" s="10">
        <f>E704/L704</f>
        <v>31.578947368421051</v>
      </c>
      <c r="Q704" t="str">
        <f>LEFT(N704,SEARCH("/",N704)-1)</f>
        <v>theater</v>
      </c>
      <c r="R704" t="str">
        <f>RIGHT(N704, LEN(N704)-SEARCH("/",N704))</f>
        <v>plays</v>
      </c>
      <c r="S704" s="11">
        <f>J704/86400 + 25569 + (-5/24)</f>
        <v>41822.696550925924</v>
      </c>
      <c r="T704" s="11">
        <f>I704/86400 + 25569 + (-5/24)</f>
        <v>41844.083333333328</v>
      </c>
    </row>
    <row r="705" spans="1:20" ht="42.75" x14ac:dyDescent="0.45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>
        <f>E705/D705*100</f>
        <v>0</v>
      </c>
      <c r="P705" s="10" t="e">
        <f>E705/L705</f>
        <v>#DIV/0!</v>
      </c>
      <c r="Q705" t="str">
        <f>LEFT(N705,SEARCH("/",N705)-1)</f>
        <v>theater</v>
      </c>
      <c r="R705" t="str">
        <f>RIGHT(N705, LEN(N705)-SEARCH("/",N705))</f>
        <v>plays</v>
      </c>
      <c r="S705" s="11">
        <f>J705/86400 + 25569 + (-5/24)</f>
        <v>41793.605925925927</v>
      </c>
      <c r="T705" s="11">
        <f>I705/86400 + 25569 + (-5/24)</f>
        <v>41824.957638888889</v>
      </c>
    </row>
    <row r="706" spans="1:20" ht="42.75" x14ac:dyDescent="0.45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>
        <f>E706/D706*100</f>
        <v>128.91666666666666</v>
      </c>
      <c r="P706" s="10">
        <f>E706/L706</f>
        <v>64.458333333333329</v>
      </c>
      <c r="Q706" t="str">
        <f>LEFT(N706,SEARCH("/",N706)-1)</f>
        <v>theater</v>
      </c>
      <c r="R706" t="str">
        <f>RIGHT(N706, LEN(N706)-SEARCH("/",N706))</f>
        <v>musical</v>
      </c>
      <c r="S706" s="11">
        <f>J706/86400 + 25569 + (-5/24)</f>
        <v>42419.931944444441</v>
      </c>
      <c r="T706" s="11">
        <f>I706/86400 + 25569 + (-5/24)</f>
        <v>42444.458333333336</v>
      </c>
    </row>
    <row r="707" spans="1:20" ht="42.75" x14ac:dyDescent="0.45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>
        <f>E707/D707*100</f>
        <v>104.66666666666666</v>
      </c>
      <c r="P707" s="10">
        <f>E707/L707</f>
        <v>139.55555555555554</v>
      </c>
      <c r="Q707" t="str">
        <f>LEFT(N707,SEARCH("/",N707)-1)</f>
        <v>theater</v>
      </c>
      <c r="R707" t="str">
        <f>RIGHT(N707, LEN(N707)-SEARCH("/",N707))</f>
        <v>plays</v>
      </c>
      <c r="S707" s="11">
        <f>J707/86400 + 25569 + (-5/24)</f>
        <v>42374.906655092585</v>
      </c>
      <c r="T707" s="11">
        <f>I707/86400 + 25569 + (-5/24)</f>
        <v>42419.906655092585</v>
      </c>
    </row>
    <row r="708" spans="1:20" ht="42.75" x14ac:dyDescent="0.45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>
        <f>E708/D708*100</f>
        <v>116.66666666666667</v>
      </c>
      <c r="P708" s="10">
        <f>E708/L708</f>
        <v>70</v>
      </c>
      <c r="Q708" t="str">
        <f>LEFT(N708,SEARCH("/",N708)-1)</f>
        <v>theater</v>
      </c>
      <c r="R708" t="str">
        <f>RIGHT(N708, LEN(N708)-SEARCH("/",N708))</f>
        <v>plays</v>
      </c>
      <c r="S708" s="11">
        <f>J708/86400 + 25569 + (-5/24)</f>
        <v>41963.664027777777</v>
      </c>
      <c r="T708" s="11">
        <f>I708/86400 + 25569 + (-5/24)</f>
        <v>41974.589583333327</v>
      </c>
    </row>
    <row r="709" spans="1:20" ht="42.75" x14ac:dyDescent="0.45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>
        <f>E709/D709*100</f>
        <v>0</v>
      </c>
      <c r="P709" s="10" t="e">
        <f>E709/L709</f>
        <v>#DIV/0!</v>
      </c>
      <c r="Q709" t="str">
        <f>LEFT(N709,SEARCH("/",N709)-1)</f>
        <v>theater</v>
      </c>
      <c r="R709" t="str">
        <f>RIGHT(N709, LEN(N709)-SEARCH("/",N709))</f>
        <v>plays</v>
      </c>
      <c r="S709" s="11">
        <f>J709/86400 + 25569 + (-5/24)</f>
        <v>42111.695763888885</v>
      </c>
      <c r="T709" s="11">
        <f>I709/86400 + 25569 + (-5/24)</f>
        <v>42171.695763888885</v>
      </c>
    </row>
    <row r="710" spans="1:20" ht="42.75" x14ac:dyDescent="0.45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>
        <f>E710/D710*100</f>
        <v>24.333333333333336</v>
      </c>
      <c r="P710" s="10">
        <f>E710/L710</f>
        <v>24.333333333333332</v>
      </c>
      <c r="Q710" t="str">
        <f>LEFT(N710,SEARCH("/",N710)-1)</f>
        <v>theater</v>
      </c>
      <c r="R710" t="str">
        <f>RIGHT(N710, LEN(N710)-SEARCH("/",N710))</f>
        <v>plays</v>
      </c>
      <c r="S710" s="11">
        <f>J710/86400 + 25569 + (-5/24)</f>
        <v>41880.580509259256</v>
      </c>
      <c r="T710" s="11">
        <f>I710/86400 + 25569 + (-5/24)</f>
        <v>41910.580509259256</v>
      </c>
    </row>
    <row r="711" spans="1:20" ht="57" x14ac:dyDescent="0.45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>
        <f>E711/D711*100</f>
        <v>37.75</v>
      </c>
      <c r="P711" s="10">
        <f>E711/L711</f>
        <v>32.357142857142854</v>
      </c>
      <c r="Q711" t="str">
        <f>LEFT(N711,SEARCH("/",N711)-1)</f>
        <v>theater</v>
      </c>
      <c r="R711" t="str">
        <f>RIGHT(N711, LEN(N711)-SEARCH("/",N711))</f>
        <v>plays</v>
      </c>
      <c r="S711" s="11">
        <f>J711/86400 + 25569 + (-5/24)</f>
        <v>42775.755879629629</v>
      </c>
      <c r="T711" s="11">
        <f>I711/86400 + 25569 + (-5/24)</f>
        <v>42795.583333333336</v>
      </c>
    </row>
    <row r="712" spans="1:20" ht="42.75" x14ac:dyDescent="0.45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>
        <f>E712/D712*100</f>
        <v>155.20000000000002</v>
      </c>
      <c r="P712" s="10">
        <f>E712/L712</f>
        <v>102.10526315789474</v>
      </c>
      <c r="Q712" t="str">
        <f>LEFT(N712,SEARCH("/",N712)-1)</f>
        <v>film &amp; video</v>
      </c>
      <c r="R712" t="str">
        <f>RIGHT(N712, LEN(N712)-SEARCH("/",N712))</f>
        <v>television</v>
      </c>
      <c r="S712" s="11">
        <f>J712/86400 + 25569 + (-5/24)</f>
        <v>41828.307222222218</v>
      </c>
      <c r="T712" s="11">
        <f>I712/86400 + 25569 + (-5/24)</f>
        <v>41868.307222222218</v>
      </c>
    </row>
    <row r="713" spans="1:20" ht="42.75" x14ac:dyDescent="0.45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>
        <f>E713/D713*100</f>
        <v>68.400000000000006</v>
      </c>
      <c r="P713" s="10">
        <f>E713/L713</f>
        <v>122.14285714285714</v>
      </c>
      <c r="Q713" t="str">
        <f>LEFT(N713,SEARCH("/",N713)-1)</f>
        <v>music</v>
      </c>
      <c r="R713" t="str">
        <f>RIGHT(N713, LEN(N713)-SEARCH("/",N713))</f>
        <v>faith</v>
      </c>
      <c r="S713" s="11">
        <f>J713/86400 + 25569 + (-5/24)</f>
        <v>42268.417523148142</v>
      </c>
      <c r="T713" s="11">
        <f>I713/86400 + 25569 + (-5/24)</f>
        <v>42298.417523148142</v>
      </c>
    </row>
    <row r="714" spans="1:20" ht="28.5" x14ac:dyDescent="0.45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>
        <f>E714/D714*100</f>
        <v>108.88</v>
      </c>
      <c r="P714" s="10">
        <f>E714/L714</f>
        <v>75.611111111111114</v>
      </c>
      <c r="Q714" t="str">
        <f>LEFT(N714,SEARCH("/",N714)-1)</f>
        <v>music</v>
      </c>
      <c r="R714" t="str">
        <f>RIGHT(N714, LEN(N714)-SEARCH("/",N714))</f>
        <v>classical music</v>
      </c>
      <c r="S714" s="11">
        <f>J714/86400 + 25569 + (-5/24)</f>
        <v>42093.651689814811</v>
      </c>
      <c r="T714" s="11">
        <f>I714/86400 + 25569 + (-5/24)</f>
        <v>42125.374305555553</v>
      </c>
    </row>
    <row r="715" spans="1:20" ht="42.75" x14ac:dyDescent="0.45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>
        <f>E715/D715*100</f>
        <v>105.28</v>
      </c>
      <c r="P715" s="10">
        <f>E715/L715</f>
        <v>47</v>
      </c>
      <c r="Q715" t="str">
        <f>LEFT(N715,SEARCH("/",N715)-1)</f>
        <v>theater</v>
      </c>
      <c r="R715" t="str">
        <f>RIGHT(N715, LEN(N715)-SEARCH("/",N715))</f>
        <v>plays</v>
      </c>
      <c r="S715" s="11">
        <f>J715/86400 + 25569 + (-5/24)</f>
        <v>42018.733263888884</v>
      </c>
      <c r="T715" s="11">
        <f>I715/86400 + 25569 + (-5/24)</f>
        <v>42047.083333333336</v>
      </c>
    </row>
    <row r="716" spans="1:20" ht="42.75" x14ac:dyDescent="0.45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>
        <f>E716/D716*100</f>
        <v>0.8</v>
      </c>
      <c r="P716" s="10">
        <f>E716/L716</f>
        <v>10</v>
      </c>
      <c r="Q716" t="str">
        <f>LEFT(N716,SEARCH("/",N716)-1)</f>
        <v>theater</v>
      </c>
      <c r="R716" t="str">
        <f>RIGHT(N716, LEN(N716)-SEARCH("/",N716))</f>
        <v>plays</v>
      </c>
      <c r="S716" s="11">
        <f>J716/86400 + 25569 + (-5/24)</f>
        <v>42803.634479166663</v>
      </c>
      <c r="T716" s="11">
        <f>I716/86400 + 25569 + (-5/24)</f>
        <v>42843.592812499999</v>
      </c>
    </row>
    <row r="717" spans="1:20" ht="42.75" x14ac:dyDescent="0.45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>
        <f>E717/D717*100</f>
        <v>104</v>
      </c>
      <c r="P717" s="10">
        <f>E717/L717</f>
        <v>52</v>
      </c>
      <c r="Q717" t="str">
        <f>LEFT(N717,SEARCH("/",N717)-1)</f>
        <v>theater</v>
      </c>
      <c r="R717" t="str">
        <f>RIGHT(N717, LEN(N717)-SEARCH("/",N717))</f>
        <v>plays</v>
      </c>
      <c r="S717" s="11">
        <f>J717/86400 + 25569 + (-5/24)</f>
        <v>41225.809027777774</v>
      </c>
      <c r="T717" s="11">
        <f>I717/86400 + 25569 + (-5/24)</f>
        <v>41249.875</v>
      </c>
    </row>
    <row r="718" spans="1:20" ht="28.5" x14ac:dyDescent="0.45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>
        <f>E718/D718*100</f>
        <v>100</v>
      </c>
      <c r="P718" s="10">
        <f>E718/L718</f>
        <v>62.5</v>
      </c>
      <c r="Q718" t="str">
        <f>LEFT(N718,SEARCH("/",N718)-1)</f>
        <v>theater</v>
      </c>
      <c r="R718" t="str">
        <f>RIGHT(N718, LEN(N718)-SEARCH("/",N718))</f>
        <v>plays</v>
      </c>
      <c r="S718" s="11">
        <f>J718/86400 + 25569 + (-5/24)</f>
        <v>41788.381643518514</v>
      </c>
      <c r="T718" s="11">
        <f>I718/86400 + 25569 + (-5/24)</f>
        <v>41818.381643518514</v>
      </c>
    </row>
    <row r="719" spans="1:20" ht="42.75" x14ac:dyDescent="0.45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>
        <f>E719/D719*100</f>
        <v>106.24</v>
      </c>
      <c r="P719" s="10">
        <f>E719/L719</f>
        <v>47.428571428571431</v>
      </c>
      <c r="Q719" t="str">
        <f>LEFT(N719,SEARCH("/",N719)-1)</f>
        <v>theater</v>
      </c>
      <c r="R719" t="str">
        <f>RIGHT(N719, LEN(N719)-SEARCH("/",N719))</f>
        <v>musical</v>
      </c>
      <c r="S719" s="11">
        <f>J719/86400 + 25569 + (-5/24)</f>
        <v>42193.605196759258</v>
      </c>
      <c r="T719" s="11">
        <f>I719/86400 + 25569 + (-5/24)</f>
        <v>42218.605196759258</v>
      </c>
    </row>
    <row r="720" spans="1:20" ht="42.75" x14ac:dyDescent="0.45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>
        <f>E720/D720*100</f>
        <v>57.199999999999996</v>
      </c>
      <c r="P720" s="10">
        <f>E720/L720</f>
        <v>59.583333333333336</v>
      </c>
      <c r="Q720" t="str">
        <f>LEFT(N720,SEARCH("/",N720)-1)</f>
        <v>theater</v>
      </c>
      <c r="R720" t="str">
        <f>RIGHT(N720, LEN(N720)-SEARCH("/",N720))</f>
        <v>plays</v>
      </c>
      <c r="S720" s="11">
        <f>J720/86400 + 25569 + (-5/24)</f>
        <v>42061.754930555551</v>
      </c>
      <c r="T720" s="11">
        <f>I720/86400 + 25569 + (-5/24)</f>
        <v>42091.713263888887</v>
      </c>
    </row>
    <row r="721" spans="1:20" ht="42.75" x14ac:dyDescent="0.45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>
        <f>E721/D721*100</f>
        <v>1.8399999999999999</v>
      </c>
      <c r="P721" s="10">
        <f>E721/L721</f>
        <v>5.75</v>
      </c>
      <c r="Q721" t="str">
        <f>LEFT(N721,SEARCH("/",N721)-1)</f>
        <v>theater</v>
      </c>
      <c r="R721" t="str">
        <f>RIGHT(N721, LEN(N721)-SEARCH("/",N721))</f>
        <v>plays</v>
      </c>
      <c r="S721" s="11">
        <f>J721/86400 + 25569 + (-5/24)</f>
        <v>41878.835196759253</v>
      </c>
      <c r="T721" s="11">
        <f>I721/86400 + 25569 + (-5/24)</f>
        <v>41908.835196759253</v>
      </c>
    </row>
    <row r="722" spans="1:20" ht="42.75" x14ac:dyDescent="0.45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>
        <f>E722/D722*100</f>
        <v>34.4</v>
      </c>
      <c r="P722" s="10">
        <f>E722/L722</f>
        <v>33.07692307692308</v>
      </c>
      <c r="Q722" t="str">
        <f>LEFT(N722,SEARCH("/",N722)-1)</f>
        <v>theater</v>
      </c>
      <c r="R722" t="str">
        <f>RIGHT(N722, LEN(N722)-SEARCH("/",N722))</f>
        <v>plays</v>
      </c>
      <c r="S722" s="11">
        <f>J722/86400 + 25569 + (-5/24)</f>
        <v>42022.453194444439</v>
      </c>
      <c r="T722" s="11">
        <f>I722/86400 + 25569 + (-5/24)</f>
        <v>42063.291666666664</v>
      </c>
    </row>
    <row r="723" spans="1:20" ht="42.75" x14ac:dyDescent="0.45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>
        <f>E723/D723*100</f>
        <v>127</v>
      </c>
      <c r="P723" s="10">
        <f>E723/L723</f>
        <v>40.268292682926827</v>
      </c>
      <c r="Q723" t="str">
        <f>LEFT(N723,SEARCH("/",N723)-1)</f>
        <v>film &amp; video</v>
      </c>
      <c r="R723" t="str">
        <f>RIGHT(N723, LEN(N723)-SEARCH("/",N723))</f>
        <v>shorts</v>
      </c>
      <c r="S723" s="11">
        <f>J723/86400 + 25569 + (-5/24)</f>
        <v>41724.568206018514</v>
      </c>
      <c r="T723" s="11">
        <f>I723/86400 + 25569 + (-5/24)</f>
        <v>41754.568206018514</v>
      </c>
    </row>
    <row r="724" spans="1:20" ht="42.75" x14ac:dyDescent="0.45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>
        <f>E724/D724*100</f>
        <v>105.15384615384616</v>
      </c>
      <c r="P724" s="10">
        <f>E724/L724</f>
        <v>27.897959183673468</v>
      </c>
      <c r="Q724" t="str">
        <f>LEFT(N724,SEARCH("/",N724)-1)</f>
        <v>film &amp; video</v>
      </c>
      <c r="R724" t="str">
        <f>RIGHT(N724, LEN(N724)-SEARCH("/",N724))</f>
        <v>shorts</v>
      </c>
      <c r="S724" s="11">
        <f>J724/86400 + 25569 + (-5/24)</f>
        <v>41682.597569444442</v>
      </c>
      <c r="T724" s="11">
        <f>I724/86400 + 25569 + (-5/24)</f>
        <v>41705.597569444442</v>
      </c>
    </row>
    <row r="725" spans="1:20" ht="42.75" x14ac:dyDescent="0.45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>
        <f>E725/D725*100</f>
        <v>130.76923076923077</v>
      </c>
      <c r="P725" s="10">
        <f>E725/L725</f>
        <v>65.384615384615387</v>
      </c>
      <c r="Q725" t="str">
        <f>LEFT(N725,SEARCH("/",N725)-1)</f>
        <v>film &amp; video</v>
      </c>
      <c r="R725" t="str">
        <f>RIGHT(N725, LEN(N725)-SEARCH("/",N725))</f>
        <v>shorts</v>
      </c>
      <c r="S725" s="11">
        <f>J725/86400 + 25569 + (-5/24)</f>
        <v>41557.741354166668</v>
      </c>
      <c r="T725" s="11">
        <f>I725/86400 + 25569 + (-5/24)</f>
        <v>41592.040972222218</v>
      </c>
    </row>
    <row r="726" spans="1:20" ht="42.75" x14ac:dyDescent="0.45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>
        <f>E726/D726*100</f>
        <v>107</v>
      </c>
      <c r="P726" s="10">
        <f>E726/L726</f>
        <v>36.60526315789474</v>
      </c>
      <c r="Q726" t="str">
        <f>LEFT(N726,SEARCH("/",N726)-1)</f>
        <v>music</v>
      </c>
      <c r="R726" t="str">
        <f>RIGHT(N726, LEN(N726)-SEARCH("/",N726))</f>
        <v>rock</v>
      </c>
      <c r="S726" s="11">
        <f>J726/86400 + 25569 + (-5/24)</f>
        <v>41072.842384259253</v>
      </c>
      <c r="T726" s="11">
        <f>I726/86400 + 25569 + (-5/24)</f>
        <v>41085.474999999999</v>
      </c>
    </row>
    <row r="727" spans="1:20" ht="42.75" x14ac:dyDescent="0.45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>
        <f>E727/D727*100</f>
        <v>116.15384615384616</v>
      </c>
      <c r="P727" s="10">
        <f>E727/L727</f>
        <v>48.70967741935484</v>
      </c>
      <c r="Q727" t="str">
        <f>LEFT(N727,SEARCH("/",N727)-1)</f>
        <v>music</v>
      </c>
      <c r="R727" t="str">
        <f>RIGHT(N727, LEN(N727)-SEARCH("/",N727))</f>
        <v>rock</v>
      </c>
      <c r="S727" s="11">
        <f>J727/86400 + 25569 + (-5/24)</f>
        <v>42747.01122685185</v>
      </c>
      <c r="T727" s="11">
        <f>I727/86400 + 25569 + (-5/24)</f>
        <v>42768.96597222222</v>
      </c>
    </row>
    <row r="728" spans="1:20" ht="42.75" x14ac:dyDescent="0.45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>
        <f>E728/D728*100</f>
        <v>100.07692307692308</v>
      </c>
      <c r="P728" s="10">
        <f>E728/L728</f>
        <v>50.03846153846154</v>
      </c>
      <c r="Q728" t="str">
        <f>LEFT(N728,SEARCH("/",N728)-1)</f>
        <v>music</v>
      </c>
      <c r="R728" t="str">
        <f>RIGHT(N728, LEN(N728)-SEARCH("/",N728))</f>
        <v>rock</v>
      </c>
      <c r="S728" s="11">
        <f>J728/86400 + 25569 + (-5/24)</f>
        <v>41827.69835648148</v>
      </c>
      <c r="T728" s="11">
        <f>I728/86400 + 25569 + (-5/24)</f>
        <v>41847.833333333328</v>
      </c>
    </row>
    <row r="729" spans="1:20" ht="28.5" x14ac:dyDescent="0.45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>
        <f>E729/D729*100</f>
        <v>141.15384615384616</v>
      </c>
      <c r="P729" s="10">
        <f>E729/L729</f>
        <v>67.962962962962962</v>
      </c>
      <c r="Q729" t="str">
        <f>LEFT(N729,SEARCH("/",N729)-1)</f>
        <v>theater</v>
      </c>
      <c r="R729" t="str">
        <f>RIGHT(N729, LEN(N729)-SEARCH("/",N729))</f>
        <v>plays</v>
      </c>
      <c r="S729" s="11">
        <f>J729/86400 + 25569 + (-5/24)</f>
        <v>42072.367916666662</v>
      </c>
      <c r="T729" s="11">
        <f>I729/86400 + 25569 + (-5/24)</f>
        <v>42097.367916666662</v>
      </c>
    </row>
    <row r="730" spans="1:20" ht="42.75" x14ac:dyDescent="0.45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>
        <f>E730/D730*100</f>
        <v>47.692307692307693</v>
      </c>
      <c r="P730" s="10">
        <f>E730/L730</f>
        <v>62</v>
      </c>
      <c r="Q730" t="str">
        <f>LEFT(N730,SEARCH("/",N730)-1)</f>
        <v>theater</v>
      </c>
      <c r="R730" t="str">
        <f>RIGHT(N730, LEN(N730)-SEARCH("/",N730))</f>
        <v>plays</v>
      </c>
      <c r="S730" s="11">
        <f>J730/86400 + 25569 + (-5/24)</f>
        <v>41830.650011574071</v>
      </c>
      <c r="T730" s="11">
        <f>I730/86400 + 25569 + (-5/24)</f>
        <v>41852.083333333328</v>
      </c>
    </row>
    <row r="731" spans="1:20" ht="42.75" x14ac:dyDescent="0.45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>
        <f>E731/D731*100</f>
        <v>102.86144578313252</v>
      </c>
      <c r="P731" s="10">
        <f>E731/L731</f>
        <v>50.592592592592595</v>
      </c>
      <c r="Q731" t="str">
        <f>LEFT(N731,SEARCH("/",N731)-1)</f>
        <v>music</v>
      </c>
      <c r="R731" t="str">
        <f>RIGHT(N731, LEN(N731)-SEARCH("/",N731))</f>
        <v>electronic music</v>
      </c>
      <c r="S731" s="11">
        <f>J731/86400 + 25569 + (-5/24)</f>
        <v>42688.52407407407</v>
      </c>
      <c r="T731" s="11">
        <f>I731/86400 + 25569 + (-5/24)</f>
        <v>42716.52407407407</v>
      </c>
    </row>
    <row r="732" spans="1:20" ht="42.75" x14ac:dyDescent="0.45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>
        <f>E732/D732*100</f>
        <v>118.88888888888889</v>
      </c>
      <c r="P732" s="10">
        <f>E732/L732</f>
        <v>80.25</v>
      </c>
      <c r="Q732" t="str">
        <f>LEFT(N732,SEARCH("/",N732)-1)</f>
        <v>theater</v>
      </c>
      <c r="R732" t="str">
        <f>RIGHT(N732, LEN(N732)-SEARCH("/",N732))</f>
        <v>spaces</v>
      </c>
      <c r="S732" s="11">
        <f>J732/86400 + 25569 + (-5/24)</f>
        <v>42780.531944444439</v>
      </c>
      <c r="T732" s="11">
        <f>I732/86400 + 25569 + (-5/24)</f>
        <v>42794.874999999993</v>
      </c>
    </row>
    <row r="733" spans="1:20" ht="42.75" x14ac:dyDescent="0.45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>
        <f>E733/D733*100</f>
        <v>506.20938628158842</v>
      </c>
      <c r="P733" s="10">
        <f>E733/L733</f>
        <v>36.326424870466319</v>
      </c>
      <c r="Q733" t="str">
        <f>LEFT(N733,SEARCH("/",N733)-1)</f>
        <v>technology</v>
      </c>
      <c r="R733" t="str">
        <f>RIGHT(N733, LEN(N733)-SEARCH("/",N733))</f>
        <v>hardware</v>
      </c>
      <c r="S733" s="11">
        <f>J733/86400 + 25569 + (-5/24)</f>
        <v>42660.968483796292</v>
      </c>
      <c r="T733" s="11">
        <f>I733/86400 + 25569 + (-5/24)</f>
        <v>42714.999305555553</v>
      </c>
    </row>
    <row r="734" spans="1:20" ht="42.75" x14ac:dyDescent="0.45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>
        <f>E734/D734*100</f>
        <v>100</v>
      </c>
      <c r="P734" s="10">
        <f>E734/L734</f>
        <v>41.029411764705884</v>
      </c>
      <c r="Q734" t="str">
        <f>LEFT(N734,SEARCH("/",N734)-1)</f>
        <v>theater</v>
      </c>
      <c r="R734" t="str">
        <f>RIGHT(N734, LEN(N734)-SEARCH("/",N734))</f>
        <v>plays</v>
      </c>
      <c r="S734" s="11">
        <f>J734/86400 + 25569 + (-5/24)</f>
        <v>42234.581550925919</v>
      </c>
      <c r="T734" s="11">
        <f>I734/86400 + 25569 + (-5/24)</f>
        <v>42262.212500000001</v>
      </c>
    </row>
    <row r="735" spans="1:20" ht="57" x14ac:dyDescent="0.45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>
        <f>E735/D735*100</f>
        <v>102.14714285714285</v>
      </c>
      <c r="P735" s="10">
        <f>E735/L735</f>
        <v>68.09809523809524</v>
      </c>
      <c r="Q735" t="str">
        <f>LEFT(N735,SEARCH("/",N735)-1)</f>
        <v>film &amp; video</v>
      </c>
      <c r="R735" t="str">
        <f>RIGHT(N735, LEN(N735)-SEARCH("/",N735))</f>
        <v>documentary</v>
      </c>
      <c r="S735" s="11">
        <f>J735/86400 + 25569 + (-5/24)</f>
        <v>41904.643541666665</v>
      </c>
      <c r="T735" s="11">
        <f>I735/86400 + 25569 + (-5/24)</f>
        <v>41929.291666666664</v>
      </c>
    </row>
    <row r="736" spans="1:20" ht="57" x14ac:dyDescent="0.45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>
        <f>E736/D736*100</f>
        <v>110.71428571428572</v>
      </c>
      <c r="P736" s="10">
        <f>E736/L736</f>
        <v>67.391304347826093</v>
      </c>
      <c r="Q736" t="str">
        <f>LEFT(N736,SEARCH("/",N736)-1)</f>
        <v>publishing</v>
      </c>
      <c r="R736" t="str">
        <f>RIGHT(N736, LEN(N736)-SEARCH("/",N736))</f>
        <v>nonfiction</v>
      </c>
      <c r="S736" s="11">
        <f>J736/86400 + 25569 + (-5/24)</f>
        <v>41689.709629629629</v>
      </c>
      <c r="T736" s="11">
        <f>I736/86400 + 25569 + (-5/24)</f>
        <v>41719.667962962958</v>
      </c>
    </row>
    <row r="737" spans="1:20" ht="42.75" x14ac:dyDescent="0.45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>
        <f>E737/D737*100</f>
        <v>0</v>
      </c>
      <c r="P737" s="10" t="e">
        <f>E737/L737</f>
        <v>#DIV/0!</v>
      </c>
      <c r="Q737" t="str">
        <f>LEFT(N737,SEARCH("/",N737)-1)</f>
        <v>music</v>
      </c>
      <c r="R737" t="str">
        <f>RIGHT(N737, LEN(N737)-SEARCH("/",N737))</f>
        <v>jazz</v>
      </c>
      <c r="S737" s="11">
        <f>J737/86400 + 25569 + (-5/24)</f>
        <v>40882.815844907404</v>
      </c>
      <c r="T737" s="11">
        <f>I737/86400 + 25569 + (-5/24)</f>
        <v>40926.625</v>
      </c>
    </row>
    <row r="738" spans="1:20" ht="42.75" x14ac:dyDescent="0.45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>
        <f>E738/D738*100</f>
        <v>3.214285714285714</v>
      </c>
      <c r="P738" s="10">
        <f>E738/L738</f>
        <v>15</v>
      </c>
      <c r="Q738" t="str">
        <f>LEFT(N738,SEARCH("/",N738)-1)</f>
        <v>theater</v>
      </c>
      <c r="R738" t="str">
        <f>RIGHT(N738, LEN(N738)-SEARCH("/",N738))</f>
        <v>plays</v>
      </c>
      <c r="S738" s="11">
        <f>J738/86400 + 25569 + (-5/24)</f>
        <v>42311.413124999999</v>
      </c>
      <c r="T738" s="11">
        <f>I738/86400 + 25569 + (-5/24)</f>
        <v>42336.413124999999</v>
      </c>
    </row>
    <row r="739" spans="1:20" ht="28.5" x14ac:dyDescent="0.45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>
        <f>E739/D739*100</f>
        <v>103.44827586206897</v>
      </c>
      <c r="P739" s="10">
        <f>E739/L739</f>
        <v>31.914893617021278</v>
      </c>
      <c r="Q739" t="str">
        <f>LEFT(N739,SEARCH("/",N739)-1)</f>
        <v>music</v>
      </c>
      <c r="R739" t="str">
        <f>RIGHT(N739, LEN(N739)-SEARCH("/",N739))</f>
        <v>metal</v>
      </c>
      <c r="S739" s="11">
        <f>J739/86400 + 25569 + (-5/24)</f>
        <v>42544.916863425919</v>
      </c>
      <c r="T739" s="11">
        <f>I739/86400 + 25569 + (-5/24)</f>
        <v>42574.916863425919</v>
      </c>
    </row>
    <row r="740" spans="1:20" ht="42.75" x14ac:dyDescent="0.45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>
        <f>E740/D740*100</f>
        <v>100.66666666666666</v>
      </c>
      <c r="P740" s="10">
        <f>E740/L740</f>
        <v>41.944444444444443</v>
      </c>
      <c r="Q740" t="str">
        <f>LEFT(N740,SEARCH("/",N740)-1)</f>
        <v>film &amp; video</v>
      </c>
      <c r="R740" t="str">
        <f>RIGHT(N740, LEN(N740)-SEARCH("/",N740))</f>
        <v>television</v>
      </c>
      <c r="S740" s="11">
        <f>J740/86400 + 25569 + (-5/24)</f>
        <v>41917.523402777777</v>
      </c>
      <c r="T740" s="11">
        <f>I740/86400 + 25569 + (-5/24)</f>
        <v>41947.565069444441</v>
      </c>
    </row>
    <row r="741" spans="1:20" ht="42.75" x14ac:dyDescent="0.45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>
        <f>E741/D741*100</f>
        <v>114.66666666666667</v>
      </c>
      <c r="P741" s="10">
        <f>E741/L741</f>
        <v>50.588235294117645</v>
      </c>
      <c r="Q741" t="str">
        <f>LEFT(N741,SEARCH("/",N741)-1)</f>
        <v>film &amp; video</v>
      </c>
      <c r="R741" t="str">
        <f>RIGHT(N741, LEN(N741)-SEARCH("/",N741))</f>
        <v>shorts</v>
      </c>
      <c r="S741" s="11">
        <f>J741/86400 + 25569 + (-5/24)</f>
        <v>40324.45417824074</v>
      </c>
      <c r="T741" s="11">
        <f>I741/86400 + 25569 + (-5/24)</f>
        <v>40390.916666666664</v>
      </c>
    </row>
    <row r="742" spans="1:20" ht="28.5" x14ac:dyDescent="0.45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>
        <f>E742/D742*100</f>
        <v>106.01933333333334</v>
      </c>
      <c r="P742" s="10">
        <f>E742/L742</f>
        <v>40.776666666666664</v>
      </c>
      <c r="Q742" t="str">
        <f>LEFT(N742,SEARCH("/",N742)-1)</f>
        <v>film &amp; video</v>
      </c>
      <c r="R742" t="str">
        <f>RIGHT(N742, LEN(N742)-SEARCH("/",N742))</f>
        <v>shorts</v>
      </c>
      <c r="S742" s="11">
        <f>J742/86400 + 25569 + (-5/24)</f>
        <v>41631.694432870368</v>
      </c>
      <c r="T742" s="11">
        <f>I742/86400 + 25569 + (-5/24)</f>
        <v>41661.694432870368</v>
      </c>
    </row>
    <row r="743" spans="1:20" ht="42.75" x14ac:dyDescent="0.45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>
        <f>E743/D743*100</f>
        <v>246.66666666666669</v>
      </c>
      <c r="P743" s="10">
        <f>E743/L743</f>
        <v>78.723404255319153</v>
      </c>
      <c r="Q743" t="str">
        <f>LEFT(N743,SEARCH("/",N743)-1)</f>
        <v>film &amp; video</v>
      </c>
      <c r="R743" t="str">
        <f>RIGHT(N743, LEN(N743)-SEARCH("/",N743))</f>
        <v>shorts</v>
      </c>
      <c r="S743" s="11">
        <f>J743/86400 + 25569 + (-5/24)</f>
        <v>41365.404745370368</v>
      </c>
      <c r="T743" s="11">
        <f>I743/86400 + 25569 + (-5/24)</f>
        <v>41425.404745370368</v>
      </c>
    </row>
    <row r="744" spans="1:20" ht="28.5" x14ac:dyDescent="0.45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>
        <f>E744/D744*100</f>
        <v>2.666666666666667</v>
      </c>
      <c r="P744" s="10">
        <f>E744/L744</f>
        <v>13.333333333333334</v>
      </c>
      <c r="Q744" t="str">
        <f>LEFT(N744,SEARCH("/",N744)-1)</f>
        <v>film &amp; video</v>
      </c>
      <c r="R744" t="str">
        <f>RIGHT(N744, LEN(N744)-SEARCH("/",N744))</f>
        <v>science fiction</v>
      </c>
      <c r="S744" s="11">
        <f>J744/86400 + 25569 + (-5/24)</f>
        <v>42115.339062499996</v>
      </c>
      <c r="T744" s="11">
        <f>I744/86400 + 25569 + (-5/24)</f>
        <v>42158.339062499996</v>
      </c>
    </row>
    <row r="745" spans="1:20" ht="42.75" x14ac:dyDescent="0.45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>
        <f>E745/D745*100</f>
        <v>0</v>
      </c>
      <c r="P745" s="10" t="e">
        <f>E745/L745</f>
        <v>#DIV/0!</v>
      </c>
      <c r="Q745" t="str">
        <f>LEFT(N745,SEARCH("/",N745)-1)</f>
        <v>film &amp; video</v>
      </c>
      <c r="R745" t="str">
        <f>RIGHT(N745, LEN(N745)-SEARCH("/",N745))</f>
        <v>drama</v>
      </c>
      <c r="S745" s="11">
        <f>J745/86400 + 25569 + (-5/24)</f>
        <v>42191.615729166668</v>
      </c>
      <c r="T745" s="11">
        <f>I745/86400 + 25569 + (-5/24)</f>
        <v>42221.615729166668</v>
      </c>
    </row>
    <row r="746" spans="1:20" ht="42.75" x14ac:dyDescent="0.45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>
        <f>E746/D746*100</f>
        <v>3.4000000000000004</v>
      </c>
      <c r="P746" s="10">
        <f>E746/L746</f>
        <v>25.5</v>
      </c>
      <c r="Q746" t="str">
        <f>LEFT(N746,SEARCH("/",N746)-1)</f>
        <v>film &amp; video</v>
      </c>
      <c r="R746" t="str">
        <f>RIGHT(N746, LEN(N746)-SEARCH("/",N746))</f>
        <v>drama</v>
      </c>
      <c r="S746" s="11">
        <f>J746/86400 + 25569 + (-5/24)</f>
        <v>41825.58289351852</v>
      </c>
      <c r="T746" s="11">
        <f>I746/86400 + 25569 + (-5/24)</f>
        <v>41882.957638888889</v>
      </c>
    </row>
    <row r="747" spans="1:20" ht="42.75" x14ac:dyDescent="0.45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>
        <f>E747/D747*100</f>
        <v>0</v>
      </c>
      <c r="P747" s="10" t="e">
        <f>E747/L747</f>
        <v>#DIV/0!</v>
      </c>
      <c r="Q747" t="str">
        <f>LEFT(N747,SEARCH("/",N747)-1)</f>
        <v>film &amp; video</v>
      </c>
      <c r="R747" t="str">
        <f>RIGHT(N747, LEN(N747)-SEARCH("/",N747))</f>
        <v>drama</v>
      </c>
      <c r="S747" s="11">
        <f>J747/86400 + 25569 + (-5/24)</f>
        <v>41856.974710648145</v>
      </c>
      <c r="T747" s="11">
        <f>I747/86400 + 25569 + (-5/24)</f>
        <v>41886.974710648145</v>
      </c>
    </row>
    <row r="748" spans="1:20" ht="42.75" x14ac:dyDescent="0.45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>
        <f>E748/D748*100</f>
        <v>100.73333333333335</v>
      </c>
      <c r="P748" s="10">
        <f>E748/L748</f>
        <v>215.85714285714286</v>
      </c>
      <c r="Q748" t="str">
        <f>LEFT(N748,SEARCH("/",N748)-1)</f>
        <v>film &amp; video</v>
      </c>
      <c r="R748" t="str">
        <f>RIGHT(N748, LEN(N748)-SEARCH("/",N748))</f>
        <v>documentary</v>
      </c>
      <c r="S748" s="11">
        <f>J748/86400 + 25569 + (-5/24)</f>
        <v>40924.44253472222</v>
      </c>
      <c r="T748" s="11">
        <f>I748/86400 + 25569 + (-5/24)</f>
        <v>40954.44253472222</v>
      </c>
    </row>
    <row r="749" spans="1:20" ht="42.75" x14ac:dyDescent="0.45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>
        <f>E749/D749*100</f>
        <v>0</v>
      </c>
      <c r="P749" s="10" t="e">
        <f>E749/L749</f>
        <v>#DIV/0!</v>
      </c>
      <c r="Q749" t="str">
        <f>LEFT(N749,SEARCH("/",N749)-1)</f>
        <v>film &amp; video</v>
      </c>
      <c r="R749" t="str">
        <f>RIGHT(N749, LEN(N749)-SEARCH("/",N749))</f>
        <v>animation</v>
      </c>
      <c r="S749" s="11">
        <f>J749/86400 + 25569 + (-5/24)</f>
        <v>40987.626550925925</v>
      </c>
      <c r="T749" s="11">
        <f>I749/86400 + 25569 + (-5/24)</f>
        <v>41047.626550925925</v>
      </c>
    </row>
    <row r="750" spans="1:20" ht="42.75" x14ac:dyDescent="0.45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>
        <f>E750/D750*100</f>
        <v>3.3333333333333335</v>
      </c>
      <c r="P750" s="10">
        <f>E750/L750</f>
        <v>16.666666666666668</v>
      </c>
      <c r="Q750" t="str">
        <f>LEFT(N750,SEARCH("/",N750)-1)</f>
        <v>film &amp; video</v>
      </c>
      <c r="R750" t="str">
        <f>RIGHT(N750, LEN(N750)-SEARCH("/",N750))</f>
        <v>animation</v>
      </c>
      <c r="S750" s="11">
        <f>J750/86400 + 25569 + (-5/24)</f>
        <v>41830.405636574069</v>
      </c>
      <c r="T750" s="11">
        <f>I750/86400 + 25569 + (-5/24)</f>
        <v>41860.405636574069</v>
      </c>
    </row>
    <row r="751" spans="1:20" ht="42.75" x14ac:dyDescent="0.45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>
        <f>E751/D751*100</f>
        <v>113.99999999999999</v>
      </c>
      <c r="P751" s="10">
        <f>E751/L751</f>
        <v>74.347826086956516</v>
      </c>
      <c r="Q751" t="str">
        <f>LEFT(N751,SEARCH("/",N751)-1)</f>
        <v>theater</v>
      </c>
      <c r="R751" t="str">
        <f>RIGHT(N751, LEN(N751)-SEARCH("/",N751))</f>
        <v>plays</v>
      </c>
      <c r="S751" s="11">
        <f>J751/86400 + 25569 + (-5/24)</f>
        <v>42192.383611111109</v>
      </c>
      <c r="T751" s="11">
        <f>I751/86400 + 25569 + (-5/24)</f>
        <v>42223.499999999993</v>
      </c>
    </row>
    <row r="752" spans="1:20" ht="42.75" x14ac:dyDescent="0.45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>
        <f>E752/D752*100</f>
        <v>0</v>
      </c>
      <c r="P752" s="10" t="e">
        <f>E752/L752</f>
        <v>#DIV/0!</v>
      </c>
      <c r="Q752" t="str">
        <f>LEFT(N752,SEARCH("/",N752)-1)</f>
        <v>technology</v>
      </c>
      <c r="R752" t="str">
        <f>RIGHT(N752, LEN(N752)-SEARCH("/",N752))</f>
        <v>web</v>
      </c>
      <c r="S752" s="11">
        <f>J752/86400 + 25569 + (-5/24)</f>
        <v>41848.827037037037</v>
      </c>
      <c r="T752" s="11">
        <f>I752/86400 + 25569 + (-5/24)</f>
        <v>41878.827037037037</v>
      </c>
    </row>
    <row r="753" spans="1:20" ht="42.75" x14ac:dyDescent="0.45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>
        <f>E753/D753*100</f>
        <v>112.4</v>
      </c>
      <c r="P753" s="10">
        <f>E753/L753</f>
        <v>35.125</v>
      </c>
      <c r="Q753" t="str">
        <f>LEFT(N753,SEARCH("/",N753)-1)</f>
        <v>technology</v>
      </c>
      <c r="R753" t="str">
        <f>RIGHT(N753, LEN(N753)-SEARCH("/",N753))</f>
        <v>wearables</v>
      </c>
      <c r="S753" s="11">
        <f>J753/86400 + 25569 + (-5/24)</f>
        <v>41931.828518518516</v>
      </c>
      <c r="T753" s="11">
        <f>I753/86400 + 25569 + (-5/24)</f>
        <v>41991.870185185187</v>
      </c>
    </row>
    <row r="754" spans="1:20" ht="28.5" x14ac:dyDescent="0.45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>
        <f>E754/D754*100</f>
        <v>106.73333333333332</v>
      </c>
      <c r="P754" s="10">
        <f>E754/L754</f>
        <v>39.048780487804876</v>
      </c>
      <c r="Q754" t="str">
        <f>LEFT(N754,SEARCH("/",N754)-1)</f>
        <v>publishing</v>
      </c>
      <c r="R754" t="str">
        <f>RIGHT(N754, LEN(N754)-SEARCH("/",N754))</f>
        <v>nonfiction</v>
      </c>
      <c r="S754" s="11">
        <f>J754/86400 + 25569 + (-5/24)</f>
        <v>41943.39576388889</v>
      </c>
      <c r="T754" s="11">
        <f>I754/86400 + 25569 + (-5/24)</f>
        <v>41973.999305555553</v>
      </c>
    </row>
    <row r="755" spans="1:20" ht="57" x14ac:dyDescent="0.45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>
        <f>E755/D755*100</f>
        <v>3.3333333333333335</v>
      </c>
      <c r="P755" s="10">
        <f>E755/L755</f>
        <v>50</v>
      </c>
      <c r="Q755" t="str">
        <f>LEFT(N755,SEARCH("/",N755)-1)</f>
        <v>publishing</v>
      </c>
      <c r="R755" t="str">
        <f>RIGHT(N755, LEN(N755)-SEARCH("/",N755))</f>
        <v>fiction</v>
      </c>
      <c r="S755" s="11">
        <f>J755/86400 + 25569 + (-5/24)</f>
        <v>40067.848599537036</v>
      </c>
      <c r="T755" s="11">
        <f>I755/86400 + 25569 + (-5/24)</f>
        <v>40117.957638888889</v>
      </c>
    </row>
    <row r="756" spans="1:20" ht="42.75" x14ac:dyDescent="0.45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>
        <f>E756/D756*100</f>
        <v>148.13333333333333</v>
      </c>
      <c r="P756" s="10">
        <f>E756/L756</f>
        <v>63.485714285714288</v>
      </c>
      <c r="Q756" t="str">
        <f>LEFT(N756,SEARCH("/",N756)-1)</f>
        <v>music</v>
      </c>
      <c r="R756" t="str">
        <f>RIGHT(N756, LEN(N756)-SEARCH("/",N756))</f>
        <v>rock</v>
      </c>
      <c r="S756" s="11">
        <f>J756/86400 + 25569 + (-5/24)</f>
        <v>40987.565381944441</v>
      </c>
      <c r="T756" s="11">
        <f>I756/86400 + 25569 + (-5/24)</f>
        <v>41026.708333333328</v>
      </c>
    </row>
    <row r="757" spans="1:20" ht="42.75" x14ac:dyDescent="0.45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>
        <f>E757/D757*100</f>
        <v>152.13333333333335</v>
      </c>
      <c r="P757" s="10">
        <f>E757/L757</f>
        <v>40.75</v>
      </c>
      <c r="Q757" t="str">
        <f>LEFT(N757,SEARCH("/",N757)-1)</f>
        <v>music</v>
      </c>
      <c r="R757" t="str">
        <f>RIGHT(N757, LEN(N757)-SEARCH("/",N757))</f>
        <v>rock</v>
      </c>
      <c r="S757" s="11">
        <f>J757/86400 + 25569 + (-5/24)</f>
        <v>41863.225162037037</v>
      </c>
      <c r="T757" s="11">
        <f>I757/86400 + 25569 + (-5/24)</f>
        <v>41893.225162037037</v>
      </c>
    </row>
    <row r="758" spans="1:20" ht="42.75" x14ac:dyDescent="0.45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>
        <f>E758/D758*100</f>
        <v>105</v>
      </c>
      <c r="P758" s="10">
        <f>E758/L758</f>
        <v>58.333333333333336</v>
      </c>
      <c r="Q758" t="str">
        <f>LEFT(N758,SEARCH("/",N758)-1)</f>
        <v>music</v>
      </c>
      <c r="R758" t="str">
        <f>RIGHT(N758, LEN(N758)-SEARCH("/",N758))</f>
        <v>rock</v>
      </c>
      <c r="S758" s="11">
        <f>J758/86400 + 25569 + (-5/24)</f>
        <v>41122.847939814812</v>
      </c>
      <c r="T758" s="11">
        <f>I758/86400 + 25569 + (-5/24)</f>
        <v>41152.847939814812</v>
      </c>
    </row>
    <row r="759" spans="1:20" ht="28.5" x14ac:dyDescent="0.45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>
        <f>E759/D759*100</f>
        <v>159.99600000000001</v>
      </c>
      <c r="P759" s="10">
        <f>E759/L759</f>
        <v>24.999375000000001</v>
      </c>
      <c r="Q759" t="str">
        <f>LEFT(N759,SEARCH("/",N759)-1)</f>
        <v>music</v>
      </c>
      <c r="R759" t="str">
        <f>RIGHT(N759, LEN(N759)-SEARCH("/",N759))</f>
        <v>rock</v>
      </c>
      <c r="S759" s="11">
        <f>J759/86400 + 25569 + (-5/24)</f>
        <v>41080.751909722218</v>
      </c>
      <c r="T759" s="11">
        <f>I759/86400 + 25569 + (-5/24)</f>
        <v>41110.751909722218</v>
      </c>
    </row>
    <row r="760" spans="1:20" ht="42.75" x14ac:dyDescent="0.45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>
        <f>E760/D760*100</f>
        <v>137.11066666666665</v>
      </c>
      <c r="P760" s="10">
        <f>E760/L760</f>
        <v>89.419999999999987</v>
      </c>
      <c r="Q760" t="str">
        <f>LEFT(N760,SEARCH("/",N760)-1)</f>
        <v>music</v>
      </c>
      <c r="R760" t="str">
        <f>RIGHT(N760, LEN(N760)-SEARCH("/",N760))</f>
        <v>rock</v>
      </c>
      <c r="S760" s="11">
        <f>J760/86400 + 25569 + (-5/24)</f>
        <v>40925.391331018516</v>
      </c>
      <c r="T760" s="11">
        <f>I760/86400 + 25569 + (-5/24)</f>
        <v>40978.999305555553</v>
      </c>
    </row>
    <row r="761" spans="1:20" ht="28.5" x14ac:dyDescent="0.45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>
        <f>E761/D761*100</f>
        <v>233.33333333333334</v>
      </c>
      <c r="P761" s="10">
        <f>E761/L761</f>
        <v>175</v>
      </c>
      <c r="Q761" t="str">
        <f>LEFT(N761,SEARCH("/",N761)-1)</f>
        <v>music</v>
      </c>
      <c r="R761" t="str">
        <f>RIGHT(N761, LEN(N761)-SEARCH("/",N761))</f>
        <v>rock</v>
      </c>
      <c r="S761" s="11">
        <f>J761/86400 + 25569 + (-5/24)</f>
        <v>40996.438587962963</v>
      </c>
      <c r="T761" s="11">
        <f>I761/86400 + 25569 + (-5/24)</f>
        <v>41026.438587962963</v>
      </c>
    </row>
    <row r="762" spans="1:20" ht="42.75" x14ac:dyDescent="0.45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>
        <f>E762/D762*100</f>
        <v>20.133333333333333</v>
      </c>
      <c r="P762" s="10">
        <f>E762/L762</f>
        <v>21.571428571428573</v>
      </c>
      <c r="Q762" t="str">
        <f>LEFT(N762,SEARCH("/",N762)-1)</f>
        <v>music</v>
      </c>
      <c r="R762" t="str">
        <f>RIGHT(N762, LEN(N762)-SEARCH("/",N762))</f>
        <v>indie rock</v>
      </c>
      <c r="S762" s="11">
        <f>J762/86400 + 25569 + (-5/24)</f>
        <v>40759.652199074073</v>
      </c>
      <c r="T762" s="11">
        <f>I762/86400 + 25569 + (-5/24)</f>
        <v>40792.652199074073</v>
      </c>
    </row>
    <row r="763" spans="1:20" ht="42.75" x14ac:dyDescent="0.45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>
        <f>E763/D763*100</f>
        <v>0</v>
      </c>
      <c r="P763" s="10" t="e">
        <f>E763/L763</f>
        <v>#DIV/0!</v>
      </c>
      <c r="Q763" t="str">
        <f>LEFT(N763,SEARCH("/",N763)-1)</f>
        <v>music</v>
      </c>
      <c r="R763" t="str">
        <f>RIGHT(N763, LEN(N763)-SEARCH("/",N763))</f>
        <v>jazz</v>
      </c>
      <c r="S763" s="11">
        <f>J763/86400 + 25569 + (-5/24)</f>
        <v>41116.554942129624</v>
      </c>
      <c r="T763" s="11">
        <f>I763/86400 + 25569 + (-5/24)</f>
        <v>41146.554942129624</v>
      </c>
    </row>
    <row r="764" spans="1:20" ht="42.75" x14ac:dyDescent="0.45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>
        <f>E764/D764*100</f>
        <v>145.33333333333334</v>
      </c>
      <c r="P764" s="10">
        <f>E764/L764</f>
        <v>35.73770491803279</v>
      </c>
      <c r="Q764" t="str">
        <f>LEFT(N764,SEARCH("/",N764)-1)</f>
        <v>music</v>
      </c>
      <c r="R764" t="str">
        <f>RIGHT(N764, LEN(N764)-SEARCH("/",N764))</f>
        <v>electronic music</v>
      </c>
      <c r="S764" s="11">
        <f>J764/86400 + 25569 + (-5/24)</f>
        <v>42418.023414351854</v>
      </c>
      <c r="T764" s="11">
        <f>I764/86400 + 25569 + (-5/24)</f>
        <v>42447.981747685182</v>
      </c>
    </row>
    <row r="765" spans="1:20" ht="42.75" x14ac:dyDescent="0.45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>
        <f>E765/D765*100</f>
        <v>1</v>
      </c>
      <c r="P765" s="10">
        <f>E765/L765</f>
        <v>15</v>
      </c>
      <c r="Q765" t="str">
        <f>LEFT(N765,SEARCH("/",N765)-1)</f>
        <v>journalism</v>
      </c>
      <c r="R765" t="str">
        <f>RIGHT(N765, LEN(N765)-SEARCH("/",N765))</f>
        <v>audio</v>
      </c>
      <c r="S765" s="11">
        <f>J765/86400 + 25569 + (-5/24)</f>
        <v>42774.964490740742</v>
      </c>
      <c r="T765" s="11">
        <f>I765/86400 + 25569 + (-5/24)</f>
        <v>42799.964490740742</v>
      </c>
    </row>
    <row r="766" spans="1:20" ht="28.5" x14ac:dyDescent="0.45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>
        <f>E766/D766*100</f>
        <v>119</v>
      </c>
      <c r="P766" s="10">
        <f>E766/L766</f>
        <v>43.536585365853661</v>
      </c>
      <c r="Q766" t="str">
        <f>LEFT(N766,SEARCH("/",N766)-1)</f>
        <v>music</v>
      </c>
      <c r="R766" t="str">
        <f>RIGHT(N766, LEN(N766)-SEARCH("/",N766))</f>
        <v>rock</v>
      </c>
      <c r="S766" s="11">
        <f>J766/86400 + 25569 + (-5/24)</f>
        <v>41691.875810185185</v>
      </c>
      <c r="T766" s="11">
        <f>I766/86400 + 25569 + (-5/24)</f>
        <v>41726.833333333328</v>
      </c>
    </row>
    <row r="767" spans="1:20" ht="42.75" x14ac:dyDescent="0.45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>
        <f>E767/D767*100</f>
        <v>108.33333333333333</v>
      </c>
      <c r="P767" s="10">
        <f>E767/L767</f>
        <v>81.25</v>
      </c>
      <c r="Q767" t="str">
        <f>LEFT(N767,SEARCH("/",N767)-1)</f>
        <v>theater</v>
      </c>
      <c r="R767" t="str">
        <f>RIGHT(N767, LEN(N767)-SEARCH("/",N767))</f>
        <v>plays</v>
      </c>
      <c r="S767" s="11">
        <f>J767/86400 + 25569 + (-5/24)</f>
        <v>42039.176238425927</v>
      </c>
      <c r="T767" s="11">
        <f>I767/86400 + 25569 + (-5/24)</f>
        <v>42052.374999999993</v>
      </c>
    </row>
    <row r="768" spans="1:20" ht="42.75" x14ac:dyDescent="0.45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>
        <f>E768/D768*100</f>
        <v>125.06666666666666</v>
      </c>
      <c r="P768" s="10">
        <f>E768/L768</f>
        <v>36.07692307692308</v>
      </c>
      <c r="Q768" t="str">
        <f>LEFT(N768,SEARCH("/",N768)-1)</f>
        <v>theater</v>
      </c>
      <c r="R768" t="str">
        <f>RIGHT(N768, LEN(N768)-SEARCH("/",N768))</f>
        <v>plays</v>
      </c>
      <c r="S768" s="11">
        <f>J768/86400 + 25569 + (-5/24)</f>
        <v>42708.926446759258</v>
      </c>
      <c r="T768" s="11">
        <f>I768/86400 + 25569 + (-5/24)</f>
        <v>42738.926446759258</v>
      </c>
    </row>
    <row r="769" spans="1:20" ht="42.75" x14ac:dyDescent="0.45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>
        <f>E769/D769*100</f>
        <v>377.73333333333335</v>
      </c>
      <c r="P769" s="10">
        <f>E769/L769</f>
        <v>40.762589928057551</v>
      </c>
      <c r="Q769" t="str">
        <f>LEFT(N769,SEARCH("/",N769)-1)</f>
        <v>publishing</v>
      </c>
      <c r="R769" t="str">
        <f>RIGHT(N769, LEN(N769)-SEARCH("/",N769))</f>
        <v>nonfiction</v>
      </c>
      <c r="S769" s="11">
        <f>J769/86400 + 25569 + (-5/24)</f>
        <v>42522.581469907404</v>
      </c>
      <c r="T769" s="11">
        <f>I769/86400 + 25569 + (-5/24)</f>
        <v>42551.581469907404</v>
      </c>
    </row>
    <row r="770" spans="1:20" ht="28.5" x14ac:dyDescent="0.45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>
        <f>E770/D770*100</f>
        <v>173.2</v>
      </c>
      <c r="P770" s="10">
        <f>E770/L770</f>
        <v>32.074074074074076</v>
      </c>
      <c r="Q770" t="str">
        <f>LEFT(N770,SEARCH("/",N770)-1)</f>
        <v>publishing</v>
      </c>
      <c r="R770" t="str">
        <f>RIGHT(N770, LEN(N770)-SEARCH("/",N770))</f>
        <v>nonfiction</v>
      </c>
      <c r="S770" s="11">
        <f>J770/86400 + 25569 + (-5/24)</f>
        <v>41095.692361111105</v>
      </c>
      <c r="T770" s="11">
        <f>I770/86400 + 25569 + (-5/24)</f>
        <v>41123.692361111105</v>
      </c>
    </row>
    <row r="771" spans="1:20" ht="28.5" x14ac:dyDescent="0.45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>
        <f>E771/D771*100</f>
        <v>103.66666666666666</v>
      </c>
      <c r="P771" s="10">
        <f>E771/L771</f>
        <v>77.75</v>
      </c>
      <c r="Q771" t="str">
        <f>LEFT(N771,SEARCH("/",N771)-1)</f>
        <v>music</v>
      </c>
      <c r="R771" t="str">
        <f>RIGHT(N771, LEN(N771)-SEARCH("/",N771))</f>
        <v>rock</v>
      </c>
      <c r="S771" s="11">
        <f>J771/86400 + 25569 + (-5/24)</f>
        <v>41547.795023148145</v>
      </c>
      <c r="T771" s="11">
        <f>I771/86400 + 25569 + (-5/24)</f>
        <v>41562.795023148145</v>
      </c>
    </row>
    <row r="772" spans="1:20" ht="42.75" x14ac:dyDescent="0.45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>
        <f>E772/D772*100</f>
        <v>189.46666666666667</v>
      </c>
      <c r="P772" s="10">
        <f>E772/L772</f>
        <v>43.060606060606062</v>
      </c>
      <c r="Q772" t="str">
        <f>LEFT(N772,SEARCH("/",N772)-1)</f>
        <v>music</v>
      </c>
      <c r="R772" t="str">
        <f>RIGHT(N772, LEN(N772)-SEARCH("/",N772))</f>
        <v>rock</v>
      </c>
      <c r="S772" s="11">
        <f>J772/86400 + 25569 + (-5/24)</f>
        <v>42423.953564814808</v>
      </c>
      <c r="T772" s="11">
        <f>I772/86400 + 25569 + (-5/24)</f>
        <v>42453.911898148144</v>
      </c>
    </row>
    <row r="773" spans="1:20" ht="42.75" x14ac:dyDescent="0.45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>
        <f>E773/D773*100</f>
        <v>0</v>
      </c>
      <c r="P773" s="10" t="e">
        <f>E773/L773</f>
        <v>#DIV/0!</v>
      </c>
      <c r="Q773" t="str">
        <f>LEFT(N773,SEARCH("/",N773)-1)</f>
        <v>publishing</v>
      </c>
      <c r="R773" t="str">
        <f>RIGHT(N773, LEN(N773)-SEARCH("/",N773))</f>
        <v>translations</v>
      </c>
      <c r="S773" s="11">
        <f>J773/86400 + 25569 + (-5/24)</f>
        <v>42485.437013888884</v>
      </c>
      <c r="T773" s="11">
        <f>I773/86400 + 25569 + (-5/24)</f>
        <v>42515.437013888884</v>
      </c>
    </row>
    <row r="774" spans="1:20" ht="42.75" x14ac:dyDescent="0.45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>
        <f>E774/D774*100</f>
        <v>125.13333333333334</v>
      </c>
      <c r="P774" s="10">
        <f>E774/L774</f>
        <v>23.172839506172838</v>
      </c>
      <c r="Q774" t="str">
        <f>LEFT(N774,SEARCH("/",N774)-1)</f>
        <v>publishing</v>
      </c>
      <c r="R774" t="str">
        <f>RIGHT(N774, LEN(N774)-SEARCH("/",N774))</f>
        <v>radio &amp; podcasts</v>
      </c>
      <c r="S774" s="11">
        <f>J774/86400 + 25569 + (-5/24)</f>
        <v>41250.618784722217</v>
      </c>
      <c r="T774" s="11">
        <f>I774/86400 + 25569 + (-5/24)</f>
        <v>41271.618784722217</v>
      </c>
    </row>
    <row r="775" spans="1:20" x14ac:dyDescent="0.45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>
        <f>E775/D775*100</f>
        <v>120.51600000000001</v>
      </c>
      <c r="P775" s="10">
        <f>E775/L775</f>
        <v>38.462553191489363</v>
      </c>
      <c r="Q775" t="str">
        <f>LEFT(N775,SEARCH("/",N775)-1)</f>
        <v>publishing</v>
      </c>
      <c r="R775" t="str">
        <f>RIGHT(N775, LEN(N775)-SEARCH("/",N775))</f>
        <v>radio &amp; podcasts</v>
      </c>
      <c r="S775" s="11">
        <f>J775/86400 + 25569 + (-5/24)</f>
        <v>40939.771284722221</v>
      </c>
      <c r="T775" s="11">
        <f>I775/86400 + 25569 + (-5/24)</f>
        <v>40969.771284722221</v>
      </c>
    </row>
    <row r="776" spans="1:20" ht="42.75" x14ac:dyDescent="0.45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>
        <f>E776/D776*100</f>
        <v>0</v>
      </c>
      <c r="P776" s="10" t="e">
        <f>E776/L776</f>
        <v>#DIV/0!</v>
      </c>
      <c r="Q776" t="str">
        <f>LEFT(N776,SEARCH("/",N776)-1)</f>
        <v>publishing</v>
      </c>
      <c r="R776" t="str">
        <f>RIGHT(N776, LEN(N776)-SEARCH("/",N776))</f>
        <v>fiction</v>
      </c>
      <c r="S776" s="11">
        <f>J776/86400 + 25569 + (-5/24)</f>
        <v>41838.266886574071</v>
      </c>
      <c r="T776" s="11">
        <f>I776/86400 + 25569 + (-5/24)</f>
        <v>41898.266886574071</v>
      </c>
    </row>
    <row r="777" spans="1:20" ht="42.75" x14ac:dyDescent="0.45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>
        <f>E777/D777*100</f>
        <v>111.4</v>
      </c>
      <c r="P777" s="10">
        <f>E777/L777</f>
        <v>38.860465116279073</v>
      </c>
      <c r="Q777" t="str">
        <f>LEFT(N777,SEARCH("/",N777)-1)</f>
        <v>photography</v>
      </c>
      <c r="R777" t="str">
        <f>RIGHT(N777, LEN(N777)-SEARCH("/",N777))</f>
        <v>photobooks</v>
      </c>
      <c r="S777" s="11">
        <f>J777/86400 + 25569 + (-5/24)</f>
        <v>41814.577592592592</v>
      </c>
      <c r="T777" s="11">
        <f>I777/86400 + 25569 + (-5/24)</f>
        <v>41844.577592592592</v>
      </c>
    </row>
    <row r="778" spans="1:20" ht="42.75" x14ac:dyDescent="0.45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>
        <f>E778/D778*100</f>
        <v>45.133333333333333</v>
      </c>
      <c r="P778" s="10">
        <f>E778/L778</f>
        <v>56.416666666666664</v>
      </c>
      <c r="Q778" t="str">
        <f>LEFT(N778,SEARCH("/",N778)-1)</f>
        <v>photography</v>
      </c>
      <c r="R778" t="str">
        <f>RIGHT(N778, LEN(N778)-SEARCH("/",N778))</f>
        <v>nature</v>
      </c>
      <c r="S778" s="11">
        <f>J778/86400 + 25569 + (-5/24)</f>
        <v>42524.944722222215</v>
      </c>
      <c r="T778" s="11">
        <f>I778/86400 + 25569 + (-5/24)</f>
        <v>42554.944722222215</v>
      </c>
    </row>
    <row r="779" spans="1:20" ht="28.5" x14ac:dyDescent="0.45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>
        <f>E779/D779*100</f>
        <v>0</v>
      </c>
      <c r="P779" s="10" t="e">
        <f>E779/L779</f>
        <v>#DIV/0!</v>
      </c>
      <c r="Q779" t="str">
        <f>LEFT(N779,SEARCH("/",N779)-1)</f>
        <v>photography</v>
      </c>
      <c r="R779" t="str">
        <f>RIGHT(N779, LEN(N779)-SEARCH("/",N779))</f>
        <v>places</v>
      </c>
      <c r="S779" s="11">
        <f>J779/86400 + 25569 + (-5/24)</f>
        <v>42068.896087962959</v>
      </c>
      <c r="T779" s="11">
        <f>I779/86400 + 25569 + (-5/24)</f>
        <v>42098.854421296295</v>
      </c>
    </row>
    <row r="780" spans="1:20" ht="42.75" x14ac:dyDescent="0.45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>
        <f>E780/D780*100</f>
        <v>100.16666666666667</v>
      </c>
      <c r="P780" s="10">
        <f>E780/L780</f>
        <v>46.953125</v>
      </c>
      <c r="Q780" t="str">
        <f>LEFT(N780,SEARCH("/",N780)-1)</f>
        <v>music</v>
      </c>
      <c r="R780" t="str">
        <f>RIGHT(N780, LEN(N780)-SEARCH("/",N780))</f>
        <v>rock</v>
      </c>
      <c r="S780" s="11">
        <f>J780/86400 + 25569 + (-5/24)</f>
        <v>40788.089317129627</v>
      </c>
      <c r="T780" s="11">
        <f>I780/86400 + 25569 + (-5/24)</f>
        <v>40830.75</v>
      </c>
    </row>
    <row r="781" spans="1:20" ht="42.75" x14ac:dyDescent="0.45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>
        <f>E781/D781*100</f>
        <v>118.33333333333333</v>
      </c>
      <c r="P781" s="10">
        <f>E781/L781</f>
        <v>443.75</v>
      </c>
      <c r="Q781" t="str">
        <f>LEFT(N781,SEARCH("/",N781)-1)</f>
        <v>music</v>
      </c>
      <c r="R781" t="str">
        <f>RIGHT(N781, LEN(N781)-SEARCH("/",N781))</f>
        <v>rock</v>
      </c>
      <c r="S781" s="11">
        <f>J781/86400 + 25569 + (-5/24)</f>
        <v>40795.792928240735</v>
      </c>
      <c r="T781" s="11">
        <f>I781/86400 + 25569 + (-5/24)</f>
        <v>40849.125</v>
      </c>
    </row>
    <row r="782" spans="1:20" ht="28.5" x14ac:dyDescent="0.45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>
        <f>E782/D782*100</f>
        <v>105.06666666666666</v>
      </c>
      <c r="P782" s="10">
        <f>E782/L782</f>
        <v>58.370370370370374</v>
      </c>
      <c r="Q782" t="str">
        <f>LEFT(N782,SEARCH("/",N782)-1)</f>
        <v>music</v>
      </c>
      <c r="R782" t="str">
        <f>RIGHT(N782, LEN(N782)-SEARCH("/",N782))</f>
        <v>rock</v>
      </c>
      <c r="S782" s="11">
        <f>J782/86400 + 25569 + (-5/24)</f>
        <v>41301.446006944439</v>
      </c>
      <c r="T782" s="11">
        <f>I782/86400 + 25569 + (-5/24)</f>
        <v>41341.446006944439</v>
      </c>
    </row>
    <row r="783" spans="1:20" ht="42.75" x14ac:dyDescent="0.45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>
        <f>E783/D783*100</f>
        <v>133.33333333333331</v>
      </c>
      <c r="P783" s="10">
        <f>E783/L783</f>
        <v>86.956521739130437</v>
      </c>
      <c r="Q783" t="str">
        <f>LEFT(N783,SEARCH("/",N783)-1)</f>
        <v>music</v>
      </c>
      <c r="R783" t="str">
        <f>RIGHT(N783, LEN(N783)-SEARCH("/",N783))</f>
        <v>rock</v>
      </c>
      <c r="S783" s="11">
        <f>J783/86400 + 25569 + (-5/24)</f>
        <v>41875.977847222217</v>
      </c>
      <c r="T783" s="11">
        <f>I783/86400 + 25569 + (-5/24)</f>
        <v>41896.977847222217</v>
      </c>
    </row>
    <row r="784" spans="1:20" ht="28.5" x14ac:dyDescent="0.45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>
        <f>E784/D784*100</f>
        <v>142.86666666666667</v>
      </c>
      <c r="P784" s="10">
        <f>E784/L784</f>
        <v>44.645833333333336</v>
      </c>
      <c r="Q784" t="str">
        <f>LEFT(N784,SEARCH("/",N784)-1)</f>
        <v>music</v>
      </c>
      <c r="R784" t="str">
        <f>RIGHT(N784, LEN(N784)-SEARCH("/",N784))</f>
        <v>pop</v>
      </c>
      <c r="S784" s="11">
        <f>J784/86400 + 25569 + (-5/24)</f>
        <v>40974.583564814813</v>
      </c>
      <c r="T784" s="11">
        <f>I784/86400 + 25569 + (-5/24)</f>
        <v>41004.541898148142</v>
      </c>
    </row>
    <row r="785" spans="1:20" ht="42.75" x14ac:dyDescent="0.45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>
        <f>E785/D785*100</f>
        <v>118.39999999999999</v>
      </c>
      <c r="P785" s="10">
        <f>E785/L785</f>
        <v>36.244897959183675</v>
      </c>
      <c r="Q785" t="str">
        <f>LEFT(N785,SEARCH("/",N785)-1)</f>
        <v>music</v>
      </c>
      <c r="R785" t="str">
        <f>RIGHT(N785, LEN(N785)-SEARCH("/",N785))</f>
        <v>pop</v>
      </c>
      <c r="S785" s="11">
        <f>J785/86400 + 25569 + (-5/24)</f>
        <v>41662.646655092591</v>
      </c>
      <c r="T785" s="11">
        <f>I785/86400 + 25569 + (-5/24)</f>
        <v>41676.646655092591</v>
      </c>
    </row>
    <row r="786" spans="1:20" ht="28.5" x14ac:dyDescent="0.45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>
        <f>E786/D786*100</f>
        <v>0</v>
      </c>
      <c r="P786" s="10" t="e">
        <f>E786/L786</f>
        <v>#DIV/0!</v>
      </c>
      <c r="Q786" t="str">
        <f>LEFT(N786,SEARCH("/",N786)-1)</f>
        <v>photography</v>
      </c>
      <c r="R786" t="str">
        <f>RIGHT(N786, LEN(N786)-SEARCH("/",N786))</f>
        <v>photobooks</v>
      </c>
      <c r="S786" s="11">
        <f>J786/86400 + 25569 + (-5/24)</f>
        <v>41855.65148148148</v>
      </c>
      <c r="T786" s="11">
        <f>I786/86400 + 25569 + (-5/24)</f>
        <v>41876.65148148148</v>
      </c>
    </row>
    <row r="787" spans="1:20" ht="42.75" x14ac:dyDescent="0.45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>
        <f>E787/D787*100</f>
        <v>166.68333333333334</v>
      </c>
      <c r="P787" s="10">
        <f>E787/L787</f>
        <v>75.765151515151516</v>
      </c>
      <c r="Q787" t="str">
        <f>LEFT(N787,SEARCH("/",N787)-1)</f>
        <v>music</v>
      </c>
      <c r="R787" t="str">
        <f>RIGHT(N787, LEN(N787)-SEARCH("/",N787))</f>
        <v>rock</v>
      </c>
      <c r="S787" s="11">
        <f>J787/86400 + 25569 + (-5/24)</f>
        <v>40515.879293981481</v>
      </c>
      <c r="T787" s="11">
        <f>I787/86400 + 25569 + (-5/24)</f>
        <v>40564.708333333328</v>
      </c>
    </row>
    <row r="788" spans="1:20" ht="42.75" x14ac:dyDescent="0.45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>
        <f>E788/D788*100</f>
        <v>101.4</v>
      </c>
      <c r="P788" s="10">
        <f>E788/L788</f>
        <v>76.05</v>
      </c>
      <c r="Q788" t="str">
        <f>LEFT(N788,SEARCH("/",N788)-1)</f>
        <v>music</v>
      </c>
      <c r="R788" t="str">
        <f>RIGHT(N788, LEN(N788)-SEARCH("/",N788))</f>
        <v>rock</v>
      </c>
      <c r="S788" s="11">
        <f>J788/86400 + 25569 + (-5/24)</f>
        <v>40666.765208333331</v>
      </c>
      <c r="T788" s="11">
        <f>I788/86400 + 25569 + (-5/24)</f>
        <v>40704.916666666664</v>
      </c>
    </row>
    <row r="789" spans="1:20" ht="28.5" x14ac:dyDescent="0.45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>
        <f>E789/D789*100</f>
        <v>136.80000000000001</v>
      </c>
      <c r="P789" s="10">
        <f>E789/L789</f>
        <v>54</v>
      </c>
      <c r="Q789" t="str">
        <f>LEFT(N789,SEARCH("/",N789)-1)</f>
        <v>music</v>
      </c>
      <c r="R789" t="str">
        <f>RIGHT(N789, LEN(N789)-SEARCH("/",N789))</f>
        <v>indie rock</v>
      </c>
      <c r="S789" s="11">
        <f>J789/86400 + 25569 + (-5/24)</f>
        <v>41074.013229166667</v>
      </c>
      <c r="T789" s="11">
        <f>I789/86400 + 25569 + (-5/24)</f>
        <v>41104.013229166667</v>
      </c>
    </row>
    <row r="790" spans="1:20" ht="28.5" x14ac:dyDescent="0.45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>
        <f>E790/D790*100</f>
        <v>110.33333333333333</v>
      </c>
      <c r="P790" s="10">
        <f>E790/L790</f>
        <v>31.826923076923077</v>
      </c>
      <c r="Q790" t="str">
        <f>LEFT(N790,SEARCH("/",N790)-1)</f>
        <v>music</v>
      </c>
      <c r="R790" t="str">
        <f>RIGHT(N790, LEN(N790)-SEARCH("/",N790))</f>
        <v>indie rock</v>
      </c>
      <c r="S790" s="11">
        <f>J790/86400 + 25569 + (-5/24)</f>
        <v>41535.693148148144</v>
      </c>
      <c r="T790" s="11">
        <f>I790/86400 + 25569 + (-5/24)</f>
        <v>41557.791666666664</v>
      </c>
    </row>
    <row r="791" spans="1:20" ht="57" x14ac:dyDescent="0.45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>
        <f>E791/D791*100</f>
        <v>195.37933333333334</v>
      </c>
      <c r="P791" s="10">
        <f>E791/L791</f>
        <v>27.3896261682243</v>
      </c>
      <c r="Q791" t="str">
        <f>LEFT(N791,SEARCH("/",N791)-1)</f>
        <v>music</v>
      </c>
      <c r="R791" t="str">
        <f>RIGHT(N791, LEN(N791)-SEARCH("/",N791))</f>
        <v>indie rock</v>
      </c>
      <c r="S791" s="11">
        <f>J791/86400 + 25569 + (-5/24)</f>
        <v>40456.746018518512</v>
      </c>
      <c r="T791" s="11">
        <f>I791/86400 + 25569 + (-5/24)</f>
        <v>40483.80972222222</v>
      </c>
    </row>
    <row r="792" spans="1:20" ht="28.5" x14ac:dyDescent="0.45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>
        <f>E792/D792*100</f>
        <v>0.13333333333333333</v>
      </c>
      <c r="P792" s="10">
        <f>E792/L792</f>
        <v>1</v>
      </c>
      <c r="Q792" t="str">
        <f>LEFT(N792,SEARCH("/",N792)-1)</f>
        <v>photography</v>
      </c>
      <c r="R792" t="str">
        <f>RIGHT(N792, LEN(N792)-SEARCH("/",N792))</f>
        <v>people</v>
      </c>
      <c r="S792" s="11">
        <f>J792/86400 + 25569 + (-5/24)</f>
        <v>42022.935081018521</v>
      </c>
      <c r="T792" s="11">
        <f>I792/86400 + 25569 + (-5/24)</f>
        <v>42052.935081018521</v>
      </c>
    </row>
    <row r="793" spans="1:20" ht="42.75" x14ac:dyDescent="0.45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>
        <f>E793/D793*100</f>
        <v>192.33333333333334</v>
      </c>
      <c r="P793" s="10">
        <f>E793/L793</f>
        <v>23.647540983606557</v>
      </c>
      <c r="Q793" t="str">
        <f>LEFT(N793,SEARCH("/",N793)-1)</f>
        <v>technology</v>
      </c>
      <c r="R793" t="str">
        <f>RIGHT(N793, LEN(N793)-SEARCH("/",N793))</f>
        <v>hardware</v>
      </c>
      <c r="S793" s="11">
        <f>J793/86400 + 25569 + (-5/24)</f>
        <v>41736.889166666668</v>
      </c>
      <c r="T793" s="11">
        <f>I793/86400 + 25569 + (-5/24)</f>
        <v>41773.75277777778</v>
      </c>
    </row>
    <row r="794" spans="1:20" ht="42.75" x14ac:dyDescent="0.45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>
        <f>E794/D794*100</f>
        <v>110.73333333333333</v>
      </c>
      <c r="P794" s="10">
        <f>E794/L794</f>
        <v>43.710526315789473</v>
      </c>
      <c r="Q794" t="str">
        <f>LEFT(N794,SEARCH("/",N794)-1)</f>
        <v>music</v>
      </c>
      <c r="R794" t="str">
        <f>RIGHT(N794, LEN(N794)-SEARCH("/",N794))</f>
        <v>indie rock</v>
      </c>
      <c r="S794" s="11">
        <f>J794/86400 + 25569 + (-5/24)</f>
        <v>40810.911990740737</v>
      </c>
      <c r="T794" s="11">
        <f>I794/86400 + 25569 + (-5/24)</f>
        <v>40870.953657407408</v>
      </c>
    </row>
    <row r="795" spans="1:20" ht="42.75" x14ac:dyDescent="0.45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>
        <f>E795/D795*100</f>
        <v>103.53333333333335</v>
      </c>
      <c r="P795" s="10">
        <f>E795/L795</f>
        <v>62.12</v>
      </c>
      <c r="Q795" t="str">
        <f>LEFT(N795,SEARCH("/",N795)-1)</f>
        <v>music</v>
      </c>
      <c r="R795" t="str">
        <f>RIGHT(N795, LEN(N795)-SEARCH("/",N795))</f>
        <v>indie rock</v>
      </c>
      <c r="S795" s="11">
        <f>J795/86400 + 25569 + (-5/24)</f>
        <v>40763.996041666665</v>
      </c>
      <c r="T795" s="11">
        <f>I795/86400 + 25569 + (-5/24)</f>
        <v>40793.996041666665</v>
      </c>
    </row>
    <row r="796" spans="1:20" ht="42.75" x14ac:dyDescent="0.45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>
        <f>E796/D796*100</f>
        <v>102.46666666666667</v>
      </c>
      <c r="P796" s="10">
        <f>E796/L796</f>
        <v>66.826086956521735</v>
      </c>
      <c r="Q796" t="str">
        <f>LEFT(N796,SEARCH("/",N796)-1)</f>
        <v>music</v>
      </c>
      <c r="R796" t="str">
        <f>RIGHT(N796, LEN(N796)-SEARCH("/",N796))</f>
        <v>indie rock</v>
      </c>
      <c r="S796" s="11">
        <f>J796/86400 + 25569 + (-5/24)</f>
        <v>41205.646203703705</v>
      </c>
      <c r="T796" s="11">
        <f>I796/86400 + 25569 + (-5/24)</f>
        <v>41265.68787037037</v>
      </c>
    </row>
    <row r="797" spans="1:20" ht="42.75" x14ac:dyDescent="0.45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>
        <f>E797/D797*100</f>
        <v>225.66666666666669</v>
      </c>
      <c r="P797" s="10">
        <f>E797/L797</f>
        <v>94.027777777777771</v>
      </c>
      <c r="Q797" t="str">
        <f>LEFT(N797,SEARCH("/",N797)-1)</f>
        <v>music</v>
      </c>
      <c r="R797" t="str">
        <f>RIGHT(N797, LEN(N797)-SEARCH("/",N797))</f>
        <v>indie rock</v>
      </c>
      <c r="S797" s="11">
        <f>J797/86400 + 25569 + (-5/24)</f>
        <v>40563.872696759259</v>
      </c>
      <c r="T797" s="11">
        <f>I797/86400 + 25569 + (-5/24)</f>
        <v>40593.872696759259</v>
      </c>
    </row>
    <row r="798" spans="1:20" ht="42.75" x14ac:dyDescent="0.45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>
        <f>E798/D798*100</f>
        <v>132.86666666666667</v>
      </c>
      <c r="P798" s="10">
        <f>E798/L798</f>
        <v>27.301369863013697</v>
      </c>
      <c r="Q798" t="str">
        <f>LEFT(N798,SEARCH("/",N798)-1)</f>
        <v>music</v>
      </c>
      <c r="R798" t="str">
        <f>RIGHT(N798, LEN(N798)-SEARCH("/",N798))</f>
        <v>electronic music</v>
      </c>
      <c r="S798" s="11">
        <f>J798/86400 + 25569 + (-5/24)</f>
        <v>41312.103229166663</v>
      </c>
      <c r="T798" s="11">
        <f>I798/86400 + 25569 + (-5/24)</f>
        <v>41342.103229166663</v>
      </c>
    </row>
    <row r="799" spans="1:20" ht="42.75" x14ac:dyDescent="0.45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>
        <f>E799/D799*100</f>
        <v>320.26666666666665</v>
      </c>
      <c r="P799" s="10">
        <f>E799/L799</f>
        <v>24.762886597938145</v>
      </c>
      <c r="Q799" t="str">
        <f>LEFT(N799,SEARCH("/",N799)-1)</f>
        <v>games</v>
      </c>
      <c r="R799" t="str">
        <f>RIGHT(N799, LEN(N799)-SEARCH("/",N799))</f>
        <v>tabletop games</v>
      </c>
      <c r="S799" s="11">
        <f>J799/86400 + 25569 + (-5/24)</f>
        <v>42469.666574074072</v>
      </c>
      <c r="T799" s="11">
        <f>I799/86400 + 25569 + (-5/24)</f>
        <v>42486.874999999993</v>
      </c>
    </row>
    <row r="800" spans="1:20" ht="42.75" x14ac:dyDescent="0.45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>
        <f>E800/D800*100</f>
        <v>100.06666666666666</v>
      </c>
      <c r="P800" s="10">
        <f>E800/L800</f>
        <v>107.21428571428571</v>
      </c>
      <c r="Q800" t="str">
        <f>LEFT(N800,SEARCH("/",N800)-1)</f>
        <v>music</v>
      </c>
      <c r="R800" t="str">
        <f>RIGHT(N800, LEN(N800)-SEARCH("/",N800))</f>
        <v>rock</v>
      </c>
      <c r="S800" s="11">
        <f>J800/86400 + 25569 + (-5/24)</f>
        <v>41494.755254629628</v>
      </c>
      <c r="T800" s="11">
        <f>I800/86400 + 25569 + (-5/24)</f>
        <v>41522.957638888889</v>
      </c>
    </row>
    <row r="801" spans="1:20" ht="42.75" x14ac:dyDescent="0.45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>
        <f>E801/D801*100</f>
        <v>107.4</v>
      </c>
      <c r="P801" s="10">
        <f>E801/L801</f>
        <v>64.44</v>
      </c>
      <c r="Q801" t="str">
        <f>LEFT(N801,SEARCH("/",N801)-1)</f>
        <v>music</v>
      </c>
      <c r="R801" t="str">
        <f>RIGHT(N801, LEN(N801)-SEARCH("/",N801))</f>
        <v>rock</v>
      </c>
      <c r="S801" s="11">
        <f>J801/86400 + 25569 + (-5/24)</f>
        <v>41571.790046296293</v>
      </c>
      <c r="T801" s="11">
        <f>I801/86400 + 25569 + (-5/24)</f>
        <v>41614.765277777777</v>
      </c>
    </row>
    <row r="802" spans="1:20" ht="42.75" x14ac:dyDescent="0.45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>
        <f>E802/D802*100</f>
        <v>104.06666666666666</v>
      </c>
      <c r="P802" s="10">
        <f>E802/L802</f>
        <v>53.827586206896555</v>
      </c>
      <c r="Q802" t="str">
        <f>LEFT(N802,SEARCH("/",N802)-1)</f>
        <v>music</v>
      </c>
      <c r="R802" t="str">
        <f>RIGHT(N802, LEN(N802)-SEARCH("/",N802))</f>
        <v>rock</v>
      </c>
      <c r="S802" s="11">
        <f>J802/86400 + 25569 + (-5/24)</f>
        <v>40070.045486111107</v>
      </c>
      <c r="T802" s="11">
        <f>I802/86400 + 25569 + (-5/24)</f>
        <v>40148.5</v>
      </c>
    </row>
    <row r="803" spans="1:20" ht="42.75" x14ac:dyDescent="0.45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>
        <f>E803/D803*100</f>
        <v>0</v>
      </c>
      <c r="P803" s="10" t="e">
        <f>E803/L803</f>
        <v>#DIV/0!</v>
      </c>
      <c r="Q803" t="str">
        <f>LEFT(N803,SEARCH("/",N803)-1)</f>
        <v>technology</v>
      </c>
      <c r="R803" t="str">
        <f>RIGHT(N803, LEN(N803)-SEARCH("/",N803))</f>
        <v>web</v>
      </c>
      <c r="S803" s="11">
        <f>J803/86400 + 25569 + (-5/24)</f>
        <v>41978.722638888888</v>
      </c>
      <c r="T803" s="11">
        <f>I803/86400 + 25569 + (-5/24)</f>
        <v>42034.818749999999</v>
      </c>
    </row>
    <row r="804" spans="1:20" ht="42.75" x14ac:dyDescent="0.45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>
        <f>E804/D804*100</f>
        <v>180.86666666666667</v>
      </c>
      <c r="P804" s="10">
        <f>E804/L804</f>
        <v>40.492537313432834</v>
      </c>
      <c r="Q804" t="str">
        <f>LEFT(N804,SEARCH("/",N804)-1)</f>
        <v>food</v>
      </c>
      <c r="R804" t="str">
        <f>RIGHT(N804, LEN(N804)-SEARCH("/",N804))</f>
        <v>small batch</v>
      </c>
      <c r="S804" s="11">
        <f>J804/86400 + 25569 + (-5/24)</f>
        <v>42761.752766203703</v>
      </c>
      <c r="T804" s="11">
        <f>I804/86400 + 25569 + (-5/24)</f>
        <v>42791.752766203703</v>
      </c>
    </row>
    <row r="805" spans="1:20" ht="42.75" x14ac:dyDescent="0.45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>
        <f>E805/D805*100</f>
        <v>100.05066666666667</v>
      </c>
      <c r="P805" s="10">
        <f>E805/L805</f>
        <v>39.493684210526318</v>
      </c>
      <c r="Q805" t="str">
        <f>LEFT(N805,SEARCH("/",N805)-1)</f>
        <v>music</v>
      </c>
      <c r="R805" t="str">
        <f>RIGHT(N805, LEN(N805)-SEARCH("/",N805))</f>
        <v>indie rock</v>
      </c>
      <c r="S805" s="11">
        <f>J805/86400 + 25569 + (-5/24)</f>
        <v>41025.874965277777</v>
      </c>
      <c r="T805" s="11">
        <f>I805/86400 + 25569 + (-5/24)</f>
        <v>41055.874965277777</v>
      </c>
    </row>
    <row r="806" spans="1:20" ht="42.75" x14ac:dyDescent="0.45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>
        <f>E806/D806*100</f>
        <v>101.00533333333333</v>
      </c>
      <c r="P806" s="10">
        <f>E806/L806</f>
        <v>38.848205128205123</v>
      </c>
      <c r="Q806" t="str">
        <f>LEFT(N806,SEARCH("/",N806)-1)</f>
        <v>music</v>
      </c>
      <c r="R806" t="str">
        <f>RIGHT(N806, LEN(N806)-SEARCH("/",N806))</f>
        <v>indie rock</v>
      </c>
      <c r="S806" s="11">
        <f>J806/86400 + 25569 + (-5/24)</f>
        <v>41022.436851851853</v>
      </c>
      <c r="T806" s="11">
        <f>I806/86400 + 25569 + (-5/24)</f>
        <v>41052.436851851853</v>
      </c>
    </row>
    <row r="807" spans="1:20" ht="42.75" x14ac:dyDescent="0.45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>
        <f>E807/D807*100</f>
        <v>127.53666666666665</v>
      </c>
      <c r="P807" s="10">
        <f>E807/L807</f>
        <v>45.548809523809524</v>
      </c>
      <c r="Q807" t="str">
        <f>LEFT(N807,SEARCH("/",N807)-1)</f>
        <v>music</v>
      </c>
      <c r="R807" t="str">
        <f>RIGHT(N807, LEN(N807)-SEARCH("/",N807))</f>
        <v>indie rock</v>
      </c>
      <c r="S807" s="11">
        <f>J807/86400 + 25569 + (-5/24)</f>
        <v>41036.738136574073</v>
      </c>
      <c r="T807" s="11">
        <f>I807/86400 + 25569 + (-5/24)</f>
        <v>41066.738136574073</v>
      </c>
    </row>
    <row r="808" spans="1:20" ht="42.75" x14ac:dyDescent="0.45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>
        <f>E808/D808*100</f>
        <v>155.53333333333333</v>
      </c>
      <c r="P808" s="10">
        <f>E808/L808</f>
        <v>38.883333333333333</v>
      </c>
      <c r="Q808" t="str">
        <f>LEFT(N808,SEARCH("/",N808)-1)</f>
        <v>music</v>
      </c>
      <c r="R808" t="str">
        <f>RIGHT(N808, LEN(N808)-SEARCH("/",N808))</f>
        <v>classical music</v>
      </c>
      <c r="S808" s="11">
        <f>J808/86400 + 25569 + (-5/24)</f>
        <v>41112.990821759253</v>
      </c>
      <c r="T808" s="11">
        <f>I808/86400 + 25569 + (-5/24)</f>
        <v>41172.990821759253</v>
      </c>
    </row>
    <row r="809" spans="1:20" ht="42.75" x14ac:dyDescent="0.45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>
        <f>E809/D809*100</f>
        <v>1.7333333333333332</v>
      </c>
      <c r="P809" s="10">
        <f>E809/L809</f>
        <v>13</v>
      </c>
      <c r="Q809" t="str">
        <f>LEFT(N809,SEARCH("/",N809)-1)</f>
        <v>food</v>
      </c>
      <c r="R809" t="str">
        <f>RIGHT(N809, LEN(N809)-SEARCH("/",N809))</f>
        <v>food trucks</v>
      </c>
      <c r="S809" s="11">
        <f>J809/86400 + 25569 + (-5/24)</f>
        <v>42382.698194444441</v>
      </c>
      <c r="T809" s="11">
        <f>I809/86400 + 25569 + (-5/24)</f>
        <v>42442.656527777777</v>
      </c>
    </row>
    <row r="810" spans="1:20" ht="42.75" x14ac:dyDescent="0.45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>
        <f>E810/D810*100</f>
        <v>5.6666666666666661</v>
      </c>
      <c r="P810" s="10">
        <f>E810/L810</f>
        <v>12.142857142857142</v>
      </c>
      <c r="Q810" t="str">
        <f>LEFT(N810,SEARCH("/",N810)-1)</f>
        <v>food</v>
      </c>
      <c r="R810" t="str">
        <f>RIGHT(N810, LEN(N810)-SEARCH("/",N810))</f>
        <v>food trucks</v>
      </c>
      <c r="S810" s="11">
        <f>J810/86400 + 25569 + (-5/24)</f>
        <v>42510.133298611108</v>
      </c>
      <c r="T810" s="11">
        <f>I810/86400 + 25569 + (-5/24)</f>
        <v>42540.133298611108</v>
      </c>
    </row>
    <row r="811" spans="1:20" ht="42.75" x14ac:dyDescent="0.45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>
        <f>E811/D811*100</f>
        <v>131.184</v>
      </c>
      <c r="P811" s="10">
        <f>E811/L811</f>
        <v>26.591351351351353</v>
      </c>
      <c r="Q811" t="str">
        <f>LEFT(N811,SEARCH("/",N811)-1)</f>
        <v>technology</v>
      </c>
      <c r="R811" t="str">
        <f>RIGHT(N811, LEN(N811)-SEARCH("/",N811))</f>
        <v>space exploration</v>
      </c>
      <c r="S811" s="11">
        <f>J811/86400 + 25569 + (-5/24)</f>
        <v>42689.534907407404</v>
      </c>
      <c r="T811" s="11">
        <f>I811/86400 + 25569 + (-5/24)</f>
        <v>42734.534907407404</v>
      </c>
    </row>
    <row r="812" spans="1:20" ht="28.5" x14ac:dyDescent="0.45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>
        <f>E812/D812*100</f>
        <v>1</v>
      </c>
      <c r="P812" s="10">
        <f>E812/L812</f>
        <v>15</v>
      </c>
      <c r="Q812" t="str">
        <f>LEFT(N812,SEARCH("/",N812)-1)</f>
        <v>technology</v>
      </c>
      <c r="R812" t="str">
        <f>RIGHT(N812, LEN(N812)-SEARCH("/",N812))</f>
        <v>space exploration</v>
      </c>
      <c r="S812" s="11">
        <f>J812/86400 + 25569 + (-5/24)</f>
        <v>41880.618784722217</v>
      </c>
      <c r="T812" s="11">
        <f>I812/86400 + 25569 + (-5/24)</f>
        <v>41897.631249999999</v>
      </c>
    </row>
    <row r="813" spans="1:20" ht="42.75" x14ac:dyDescent="0.45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>
        <f>E813/D813*100</f>
        <v>110.66666666666667</v>
      </c>
      <c r="P813" s="10">
        <f>E813/L813</f>
        <v>92.222222222222229</v>
      </c>
      <c r="Q813" t="str">
        <f>LEFT(N813,SEARCH("/",N813)-1)</f>
        <v>technology</v>
      </c>
      <c r="R813" t="str">
        <f>RIGHT(N813, LEN(N813)-SEARCH("/",N813))</f>
        <v>makerspaces</v>
      </c>
      <c r="S813" s="11">
        <f>J813/86400 + 25569 + (-5/24)</f>
        <v>42380.717777777776</v>
      </c>
      <c r="T813" s="11">
        <f>I813/86400 + 25569 + (-5/24)</f>
        <v>42410.717777777776</v>
      </c>
    </row>
    <row r="814" spans="1:20" ht="28.5" x14ac:dyDescent="0.45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>
        <f>E814/D814*100</f>
        <v>0.66666666666666674</v>
      </c>
      <c r="P814" s="10">
        <f>E814/L814</f>
        <v>5</v>
      </c>
      <c r="Q814" t="str">
        <f>LEFT(N814,SEARCH("/",N814)-1)</f>
        <v>publishing</v>
      </c>
      <c r="R814" t="str">
        <f>RIGHT(N814, LEN(N814)-SEARCH("/",N814))</f>
        <v>children's books</v>
      </c>
      <c r="S814" s="11">
        <f>J814/86400 + 25569 + (-5/24)</f>
        <v>42573.448287037034</v>
      </c>
      <c r="T814" s="11">
        <f>I814/86400 + 25569 + (-5/24)</f>
        <v>42588.448287037034</v>
      </c>
    </row>
    <row r="815" spans="1:20" ht="42.75" x14ac:dyDescent="0.45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>
        <f>E815/D815*100</f>
        <v>107.73333333333332</v>
      </c>
      <c r="P815" s="10">
        <f>E815/L815</f>
        <v>25.25</v>
      </c>
      <c r="Q815" t="str">
        <f>LEFT(N815,SEARCH("/",N815)-1)</f>
        <v>theater</v>
      </c>
      <c r="R815" t="str">
        <f>RIGHT(N815, LEN(N815)-SEARCH("/",N815))</f>
        <v>plays</v>
      </c>
      <c r="S815" s="11">
        <f>J815/86400 + 25569 + (-5/24)</f>
        <v>42103.191145833327</v>
      </c>
      <c r="T815" s="11">
        <f>I815/86400 + 25569 + (-5/24)</f>
        <v>42133.191145833327</v>
      </c>
    </row>
    <row r="816" spans="1:20" ht="42.75" x14ac:dyDescent="0.45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>
        <f>E816/D816*100</f>
        <v>0</v>
      </c>
      <c r="P816" s="10" t="e">
        <f>E816/L816</f>
        <v>#DIV/0!</v>
      </c>
      <c r="Q816" t="str">
        <f>LEFT(N816,SEARCH("/",N816)-1)</f>
        <v>theater</v>
      </c>
      <c r="R816" t="str">
        <f>RIGHT(N816, LEN(N816)-SEARCH("/",N816))</f>
        <v>plays</v>
      </c>
      <c r="S816" s="11">
        <f>J816/86400 + 25569 + (-5/24)</f>
        <v>41784.744155092594</v>
      </c>
      <c r="T816" s="11">
        <f>I816/86400 + 25569 + (-5/24)</f>
        <v>41811.25</v>
      </c>
    </row>
    <row r="817" spans="1:20" ht="42.75" x14ac:dyDescent="0.45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>
        <f>E817/D817*100</f>
        <v>5</v>
      </c>
      <c r="P817" s="10">
        <f>E817/L817</f>
        <v>18.75</v>
      </c>
      <c r="Q817" t="str">
        <f>LEFT(N817,SEARCH("/",N817)-1)</f>
        <v>theater</v>
      </c>
      <c r="R817" t="str">
        <f>RIGHT(N817, LEN(N817)-SEARCH("/",N817))</f>
        <v>plays</v>
      </c>
      <c r="S817" s="11">
        <f>J817/86400 + 25569 + (-5/24)</f>
        <v>41940.759618055556</v>
      </c>
      <c r="T817" s="11">
        <f>I817/86400 + 25569 + (-5/24)</f>
        <v>41952.291666666664</v>
      </c>
    </row>
    <row r="818" spans="1:20" ht="28.5" x14ac:dyDescent="0.45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>
        <f>E818/D818*100</f>
        <v>133.33333333333331</v>
      </c>
      <c r="P818" s="10">
        <f>E818/L818</f>
        <v>36.363636363636367</v>
      </c>
      <c r="Q818" t="str">
        <f>LEFT(N818,SEARCH("/",N818)-1)</f>
        <v>theater</v>
      </c>
      <c r="R818" t="str">
        <f>RIGHT(N818, LEN(N818)-SEARCH("/",N818))</f>
        <v>musical</v>
      </c>
      <c r="S818" s="11">
        <f>J818/86400 + 25569 + (-5/24)</f>
        <v>41803.248993055553</v>
      </c>
      <c r="T818" s="11">
        <f>I818/86400 + 25569 + (-5/24)</f>
        <v>41833.248993055553</v>
      </c>
    </row>
    <row r="819" spans="1:20" ht="42.75" x14ac:dyDescent="0.45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>
        <f>E819/D819*100</f>
        <v>109.00000000000001</v>
      </c>
      <c r="P819" s="10">
        <f>E819/L819</f>
        <v>41.92307692307692</v>
      </c>
      <c r="Q819" t="str">
        <f>LEFT(N819,SEARCH("/",N819)-1)</f>
        <v>theater</v>
      </c>
      <c r="R819" t="str">
        <f>RIGHT(N819, LEN(N819)-SEARCH("/",N819))</f>
        <v>plays</v>
      </c>
      <c r="S819" s="11">
        <f>J819/86400 + 25569 + (-5/24)</f>
        <v>42162.521215277775</v>
      </c>
      <c r="T819" s="11">
        <f>I819/86400 + 25569 + (-5/24)</f>
        <v>42192.521215277775</v>
      </c>
    </row>
    <row r="820" spans="1:20" ht="42.75" x14ac:dyDescent="0.45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>
        <f>E820/D820*100</f>
        <v>158</v>
      </c>
      <c r="P820" s="10">
        <f>E820/L820</f>
        <v>158</v>
      </c>
      <c r="Q820" t="str">
        <f>LEFT(N820,SEARCH("/",N820)-1)</f>
        <v>theater</v>
      </c>
      <c r="R820" t="str">
        <f>RIGHT(N820, LEN(N820)-SEARCH("/",N820))</f>
        <v>spaces</v>
      </c>
      <c r="S820" s="11">
        <f>J820/86400 + 25569 + (-5/24)</f>
        <v>41996.624062499999</v>
      </c>
      <c r="T820" s="11">
        <f>I820/86400 + 25569 + (-5/24)</f>
        <v>42056.624062499999</v>
      </c>
    </row>
    <row r="821" spans="1:20" ht="71.25" x14ac:dyDescent="0.45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>
        <f>E821/D821*100</f>
        <v>100</v>
      </c>
      <c r="P821" s="10">
        <f>E821/L821</f>
        <v>51.724137931034484</v>
      </c>
      <c r="Q821" t="str">
        <f>LEFT(N821,SEARCH("/",N821)-1)</f>
        <v>theater</v>
      </c>
      <c r="R821" t="str">
        <f>RIGHT(N821, LEN(N821)-SEARCH("/",N821))</f>
        <v>spaces</v>
      </c>
      <c r="S821" s="11">
        <f>J821/86400 + 25569 + (-5/24)</f>
        <v>42597.674155092587</v>
      </c>
      <c r="T821" s="11">
        <f>I821/86400 + 25569 + (-5/24)</f>
        <v>42657.674155092587</v>
      </c>
    </row>
    <row r="822" spans="1:20" ht="42.75" x14ac:dyDescent="0.45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>
        <f>E822/D822*100</f>
        <v>128</v>
      </c>
      <c r="P822" s="10">
        <f>E822/L822</f>
        <v>51.891891891891895</v>
      </c>
      <c r="Q822" t="str">
        <f>LEFT(N822,SEARCH("/",N822)-1)</f>
        <v>theater</v>
      </c>
      <c r="R822" t="str">
        <f>RIGHT(N822, LEN(N822)-SEARCH("/",N822))</f>
        <v>spaces</v>
      </c>
      <c r="S822" s="11">
        <f>J822/86400 + 25569 + (-5/24)</f>
        <v>42253.479710648149</v>
      </c>
      <c r="T822" s="11">
        <f>I822/86400 + 25569 + (-5/24)</f>
        <v>42283.479710648149</v>
      </c>
    </row>
    <row r="823" spans="1:20" ht="28.5" x14ac:dyDescent="0.45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>
        <f>E823/D823*100</f>
        <v>0.66666666666666674</v>
      </c>
      <c r="P823" s="10">
        <f>E823/L823</f>
        <v>10</v>
      </c>
      <c r="Q823" t="str">
        <f>LEFT(N823,SEARCH("/",N823)-1)</f>
        <v>theater</v>
      </c>
      <c r="R823" t="str">
        <f>RIGHT(N823, LEN(N823)-SEARCH("/",N823))</f>
        <v>spaces</v>
      </c>
      <c r="S823" s="11">
        <f>J823/86400 + 25569 + (-5/24)</f>
        <v>41848.471469907403</v>
      </c>
      <c r="T823" s="11">
        <f>I823/86400 + 25569 + (-5/24)</f>
        <v>41908.471469907403</v>
      </c>
    </row>
    <row r="824" spans="1:20" ht="28.5" x14ac:dyDescent="0.45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>
        <f>E824/D824*100</f>
        <v>3.3333333333333335</v>
      </c>
      <c r="P824" s="10">
        <f>E824/L824</f>
        <v>50</v>
      </c>
      <c r="Q824" t="str">
        <f>LEFT(N824,SEARCH("/",N824)-1)</f>
        <v>theater</v>
      </c>
      <c r="R824" t="str">
        <f>RIGHT(N824, LEN(N824)-SEARCH("/",N824))</f>
        <v>plays</v>
      </c>
      <c r="S824" s="11">
        <f>J824/86400 + 25569 + (-5/24)</f>
        <v>42807.676724537036</v>
      </c>
      <c r="T824" s="11">
        <f>I824/86400 + 25569 + (-5/24)</f>
        <v>42858.591666666667</v>
      </c>
    </row>
    <row r="825" spans="1:20" ht="28.5" x14ac:dyDescent="0.45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>
        <f>E825/D825*100</f>
        <v>133.48133333333334</v>
      </c>
      <c r="P825" s="10">
        <f>E825/L825</f>
        <v>38.504230769230773</v>
      </c>
      <c r="Q825" t="str">
        <f>LEFT(N825,SEARCH("/",N825)-1)</f>
        <v>theater</v>
      </c>
      <c r="R825" t="str">
        <f>RIGHT(N825, LEN(N825)-SEARCH("/",N825))</f>
        <v>plays</v>
      </c>
      <c r="S825" s="11">
        <f>J825/86400 + 25569 + (-5/24)</f>
        <v>40883.858344907407</v>
      </c>
      <c r="T825" s="11">
        <f>I825/86400 + 25569 + (-5/24)</f>
        <v>40926.75</v>
      </c>
    </row>
    <row r="826" spans="1:20" ht="42.75" x14ac:dyDescent="0.45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>
        <f>E826/D826*100</f>
        <v>171.73333333333335</v>
      </c>
      <c r="P826" s="10">
        <f>E826/L826</f>
        <v>33.025641025641029</v>
      </c>
      <c r="Q826" t="str">
        <f>LEFT(N826,SEARCH("/",N826)-1)</f>
        <v>theater</v>
      </c>
      <c r="R826" t="str">
        <f>RIGHT(N826, LEN(N826)-SEARCH("/",N826))</f>
        <v>plays</v>
      </c>
      <c r="S826" s="11">
        <f>J826/86400 + 25569 + (-5/24)</f>
        <v>41806.396701388883</v>
      </c>
      <c r="T826" s="11">
        <f>I826/86400 + 25569 + (-5/24)</f>
        <v>41836.396701388883</v>
      </c>
    </row>
    <row r="827" spans="1:20" ht="42.75" x14ac:dyDescent="0.45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>
        <f>E827/D827*100</f>
        <v>110.73333333333333</v>
      </c>
      <c r="P827" s="10">
        <f>E827/L827</f>
        <v>83.05</v>
      </c>
      <c r="Q827" t="str">
        <f>LEFT(N827,SEARCH("/",N827)-1)</f>
        <v>theater</v>
      </c>
      <c r="R827" t="str">
        <f>RIGHT(N827, LEN(N827)-SEARCH("/",N827))</f>
        <v>plays</v>
      </c>
      <c r="S827" s="11">
        <f>J827/86400 + 25569 + (-5/24)</f>
        <v>42146.52275462963</v>
      </c>
      <c r="T827" s="11">
        <f>I827/86400 + 25569 + (-5/24)</f>
        <v>42176.52275462963</v>
      </c>
    </row>
    <row r="828" spans="1:20" x14ac:dyDescent="0.45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>
        <f>E828/D828*100</f>
        <v>130</v>
      </c>
      <c r="P828" s="10">
        <f>E828/L828</f>
        <v>38.235294117647058</v>
      </c>
      <c r="Q828" t="str">
        <f>LEFT(N828,SEARCH("/",N828)-1)</f>
        <v>theater</v>
      </c>
      <c r="R828" t="str">
        <f>RIGHT(N828, LEN(N828)-SEARCH("/",N828))</f>
        <v>plays</v>
      </c>
      <c r="S828" s="11">
        <f>J828/86400 + 25569 + (-5/24)</f>
        <v>41915.22887731481</v>
      </c>
      <c r="T828" s="11">
        <f>I828/86400 + 25569 + (-5/24)</f>
        <v>41945.270543981482</v>
      </c>
    </row>
    <row r="829" spans="1:20" ht="42.75" x14ac:dyDescent="0.45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>
        <f>E829/D829*100</f>
        <v>144.06666666666666</v>
      </c>
      <c r="P829" s="10">
        <f>E829/L829</f>
        <v>45.978723404255319</v>
      </c>
      <c r="Q829" t="str">
        <f>LEFT(N829,SEARCH("/",N829)-1)</f>
        <v>theater</v>
      </c>
      <c r="R829" t="str">
        <f>RIGHT(N829, LEN(N829)-SEARCH("/",N829))</f>
        <v>plays</v>
      </c>
      <c r="S829" s="11">
        <f>J829/86400 + 25569 + (-5/24)</f>
        <v>42309.54828703704</v>
      </c>
      <c r="T829" s="11">
        <f>I829/86400 + 25569 + (-5/24)</f>
        <v>42330.708333333336</v>
      </c>
    </row>
    <row r="830" spans="1:20" ht="57" x14ac:dyDescent="0.45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>
        <f>E830/D830*100</f>
        <v>175.33333333333334</v>
      </c>
      <c r="P830" s="10">
        <f>E830/L830</f>
        <v>48.703703703703702</v>
      </c>
      <c r="Q830" t="str">
        <f>LEFT(N830,SEARCH("/",N830)-1)</f>
        <v>theater</v>
      </c>
      <c r="R830" t="str">
        <f>RIGHT(N830, LEN(N830)-SEARCH("/",N830))</f>
        <v>plays</v>
      </c>
      <c r="S830" s="11">
        <f>J830/86400 + 25569 + (-5/24)</f>
        <v>42493.010902777773</v>
      </c>
      <c r="T830" s="11">
        <f>I830/86400 + 25569 + (-5/24)</f>
        <v>42530.916666666664</v>
      </c>
    </row>
    <row r="831" spans="1:20" ht="42.75" x14ac:dyDescent="0.45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>
        <f>E831/D831*100</f>
        <v>101.66666666666666</v>
      </c>
      <c r="P831" s="10">
        <f>E831/L831</f>
        <v>152.5</v>
      </c>
      <c r="Q831" t="str">
        <f>LEFT(N831,SEARCH("/",N831)-1)</f>
        <v>theater</v>
      </c>
      <c r="R831" t="str">
        <f>RIGHT(N831, LEN(N831)-SEARCH("/",N831))</f>
        <v>plays</v>
      </c>
      <c r="S831" s="11">
        <f>J831/86400 + 25569 + (-5/24)</f>
        <v>42512.374884259254</v>
      </c>
      <c r="T831" s="11">
        <f>I831/86400 + 25569 + (-5/24)</f>
        <v>42526.374884259254</v>
      </c>
    </row>
    <row r="832" spans="1:20" ht="42.75" x14ac:dyDescent="0.45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>
        <f>E832/D832*100</f>
        <v>106.26666666666667</v>
      </c>
      <c r="P832" s="10">
        <f>E832/L832</f>
        <v>23.10144927536232</v>
      </c>
      <c r="Q832" t="str">
        <f>LEFT(N832,SEARCH("/",N832)-1)</f>
        <v>theater</v>
      </c>
      <c r="R832" t="str">
        <f>RIGHT(N832, LEN(N832)-SEARCH("/",N832))</f>
        <v>plays</v>
      </c>
      <c r="S832" s="11">
        <f>J832/86400 + 25569 + (-5/24)</f>
        <v>42065.679027777776</v>
      </c>
      <c r="T832" s="11">
        <f>I832/86400 + 25569 + (-5/24)</f>
        <v>42095.637361111112</v>
      </c>
    </row>
    <row r="833" spans="1:20" ht="42.75" x14ac:dyDescent="0.45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>
        <f>E833/D833*100</f>
        <v>110.00000000000001</v>
      </c>
      <c r="P833" s="10">
        <f>E833/L833</f>
        <v>91.666666666666671</v>
      </c>
      <c r="Q833" t="str">
        <f>LEFT(N833,SEARCH("/",N833)-1)</f>
        <v>theater</v>
      </c>
      <c r="R833" t="str">
        <f>RIGHT(N833, LEN(N833)-SEARCH("/",N833))</f>
        <v>plays</v>
      </c>
      <c r="S833" s="11">
        <f>J833/86400 + 25569 + (-5/24)</f>
        <v>42053.816087962965</v>
      </c>
      <c r="T833" s="11">
        <f>I833/86400 + 25569 + (-5/24)</f>
        <v>42060.816087962965</v>
      </c>
    </row>
    <row r="834" spans="1:20" ht="42.75" x14ac:dyDescent="0.45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>
        <f>E834/D834*100</f>
        <v>101.4</v>
      </c>
      <c r="P834" s="10">
        <f>E834/L834</f>
        <v>56.333333333333336</v>
      </c>
      <c r="Q834" t="str">
        <f>LEFT(N834,SEARCH("/",N834)-1)</f>
        <v>theater</v>
      </c>
      <c r="R834" t="str">
        <f>RIGHT(N834, LEN(N834)-SEARCH("/",N834))</f>
        <v>plays</v>
      </c>
      <c r="S834" s="11">
        <f>J834/86400 + 25569 + (-5/24)</f>
        <v>42536.607314814813</v>
      </c>
      <c r="T834" s="11">
        <f>I834/86400 + 25569 + (-5/24)</f>
        <v>42566.607314814813</v>
      </c>
    </row>
    <row r="835" spans="1:20" ht="28.5" x14ac:dyDescent="0.45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>
        <f>E835/D835*100</f>
        <v>117.73333333333333</v>
      </c>
      <c r="P835" s="10">
        <f>E835/L835</f>
        <v>67.92307692307692</v>
      </c>
      <c r="Q835" t="str">
        <f>LEFT(N835,SEARCH("/",N835)-1)</f>
        <v>theater</v>
      </c>
      <c r="R835" t="str">
        <f>RIGHT(N835, LEN(N835)-SEARCH("/",N835))</f>
        <v>plays</v>
      </c>
      <c r="S835" s="11">
        <f>J835/86400 + 25569 + (-5/24)</f>
        <v>42690.125983796293</v>
      </c>
      <c r="T835" s="11">
        <f>I835/86400 + 25569 + (-5/24)</f>
        <v>42721.124999999993</v>
      </c>
    </row>
    <row r="836" spans="1:20" ht="42.75" x14ac:dyDescent="0.45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>
        <f>E836/D836*100</f>
        <v>103.8</v>
      </c>
      <c r="P836" s="10">
        <f>E836/L836</f>
        <v>34.6</v>
      </c>
      <c r="Q836" t="str">
        <f>LEFT(N836,SEARCH("/",N836)-1)</f>
        <v>theater</v>
      </c>
      <c r="R836" t="str">
        <f>RIGHT(N836, LEN(N836)-SEARCH("/",N836))</f>
        <v>plays</v>
      </c>
      <c r="S836" s="11">
        <f>J836/86400 + 25569 + (-5/24)</f>
        <v>42143.252789351849</v>
      </c>
      <c r="T836" s="11">
        <f>I836/86400 + 25569 + (-5/24)</f>
        <v>42173.252789351849</v>
      </c>
    </row>
    <row r="837" spans="1:20" ht="42.75" x14ac:dyDescent="0.45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>
        <f>E837/D837*100</f>
        <v>102.4</v>
      </c>
      <c r="P837" s="10">
        <f>E837/L837</f>
        <v>69.818181818181813</v>
      </c>
      <c r="Q837" t="str">
        <f>LEFT(N837,SEARCH("/",N837)-1)</f>
        <v>theater</v>
      </c>
      <c r="R837" t="str">
        <f>RIGHT(N837, LEN(N837)-SEARCH("/",N837))</f>
        <v>plays</v>
      </c>
      <c r="S837" s="11">
        <f>J837/86400 + 25569 + (-5/24)</f>
        <v>41815.566493055558</v>
      </c>
      <c r="T837" s="11">
        <f>I837/86400 + 25569 + (-5/24)</f>
        <v>41830.566493055558</v>
      </c>
    </row>
    <row r="838" spans="1:20" ht="42.75" x14ac:dyDescent="0.45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>
        <f>E838/D838*100</f>
        <v>105.80000000000001</v>
      </c>
      <c r="P838" s="10">
        <f>E838/L838</f>
        <v>36.06818181818182</v>
      </c>
      <c r="Q838" t="str">
        <f>LEFT(N838,SEARCH("/",N838)-1)</f>
        <v>theater</v>
      </c>
      <c r="R838" t="str">
        <f>RIGHT(N838, LEN(N838)-SEARCH("/",N838))</f>
        <v>plays</v>
      </c>
      <c r="S838" s="11">
        <f>J838/86400 + 25569 + (-5/24)</f>
        <v>41923.713310185187</v>
      </c>
      <c r="T838" s="11">
        <f>I838/86400 + 25569 + (-5/24)</f>
        <v>41948.823611111111</v>
      </c>
    </row>
    <row r="839" spans="1:20" ht="42.75" x14ac:dyDescent="0.45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>
        <f>E839/D839*100</f>
        <v>104.33333333333333</v>
      </c>
      <c r="P839" s="10">
        <f>E839/L839</f>
        <v>55.892857142857146</v>
      </c>
      <c r="Q839" t="str">
        <f>LEFT(N839,SEARCH("/",N839)-1)</f>
        <v>theater</v>
      </c>
      <c r="R839" t="str">
        <f>RIGHT(N839, LEN(N839)-SEARCH("/",N839))</f>
        <v>plays</v>
      </c>
      <c r="S839" s="11">
        <f>J839/86400 + 25569 + (-5/24)</f>
        <v>41764.238298611112</v>
      </c>
      <c r="T839" s="11">
        <f>I839/86400 + 25569 + (-5/24)</f>
        <v>41790.957638888889</v>
      </c>
    </row>
    <row r="840" spans="1:20" ht="42.75" x14ac:dyDescent="0.45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>
        <f>E840/D840*100</f>
        <v>100</v>
      </c>
      <c r="P840" s="10">
        <f>E840/L840</f>
        <v>51.724137931034484</v>
      </c>
      <c r="Q840" t="str">
        <f>LEFT(N840,SEARCH("/",N840)-1)</f>
        <v>theater</v>
      </c>
      <c r="R840" t="str">
        <f>RIGHT(N840, LEN(N840)-SEARCH("/",N840))</f>
        <v>plays</v>
      </c>
      <c r="S840" s="11">
        <f>J840/86400 + 25569 + (-5/24)</f>
        <v>41792.436944444438</v>
      </c>
      <c r="T840" s="11">
        <f>I840/86400 + 25569 + (-5/24)</f>
        <v>41822.436944444438</v>
      </c>
    </row>
    <row r="841" spans="1:20" ht="42.75" x14ac:dyDescent="0.45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>
        <f>E841/D841*100</f>
        <v>127.86666666666666</v>
      </c>
      <c r="P841" s="10">
        <f>E841/L841</f>
        <v>34.25</v>
      </c>
      <c r="Q841" t="str">
        <f>LEFT(N841,SEARCH("/",N841)-1)</f>
        <v>theater</v>
      </c>
      <c r="R841" t="str">
        <f>RIGHT(N841, LEN(N841)-SEARCH("/",N841))</f>
        <v>plays</v>
      </c>
      <c r="S841" s="11">
        <f>J841/86400 + 25569 + (-5/24)</f>
        <v>41781.64675925926</v>
      </c>
      <c r="T841" s="11">
        <f>I841/86400 + 25569 + (-5/24)</f>
        <v>41811.64675925926</v>
      </c>
    </row>
    <row r="842" spans="1:20" ht="42.75" x14ac:dyDescent="0.45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>
        <f>E842/D842*100</f>
        <v>142.66666666666669</v>
      </c>
      <c r="P842" s="10">
        <f>E842/L842</f>
        <v>164.61538461538461</v>
      </c>
      <c r="Q842" t="str">
        <f>LEFT(N842,SEARCH("/",N842)-1)</f>
        <v>theater</v>
      </c>
      <c r="R842" t="str">
        <f>RIGHT(N842, LEN(N842)-SEARCH("/",N842))</f>
        <v>plays</v>
      </c>
      <c r="S842" s="11">
        <f>J842/86400 + 25569 + (-5/24)</f>
        <v>42171.109108796292</v>
      </c>
      <c r="T842" s="11">
        <f>I842/86400 + 25569 + (-5/24)</f>
        <v>42195.666666666664</v>
      </c>
    </row>
    <row r="843" spans="1:20" ht="42.75" x14ac:dyDescent="0.45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>
        <f>E843/D843*100</f>
        <v>100</v>
      </c>
      <c r="P843" s="10">
        <f>E843/L843</f>
        <v>51.724137931034484</v>
      </c>
      <c r="Q843" t="str">
        <f>LEFT(N843,SEARCH("/",N843)-1)</f>
        <v>theater</v>
      </c>
      <c r="R843" t="str">
        <f>RIGHT(N843, LEN(N843)-SEARCH("/",N843))</f>
        <v>plays</v>
      </c>
      <c r="S843" s="11">
        <f>J843/86400 + 25569 + (-5/24)</f>
        <v>41848.657824074071</v>
      </c>
      <c r="T843" s="11">
        <f>I843/86400 + 25569 + (-5/24)</f>
        <v>41868.007638888885</v>
      </c>
    </row>
    <row r="844" spans="1:20" ht="42.75" x14ac:dyDescent="0.45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>
        <f>E844/D844*100</f>
        <v>100.66666666666666</v>
      </c>
      <c r="P844" s="10">
        <f>E844/L844</f>
        <v>35.952380952380949</v>
      </c>
      <c r="Q844" t="str">
        <f>LEFT(N844,SEARCH("/",N844)-1)</f>
        <v>theater</v>
      </c>
      <c r="R844" t="str">
        <f>RIGHT(N844, LEN(N844)-SEARCH("/",N844))</f>
        <v>plays</v>
      </c>
      <c r="S844" s="11">
        <f>J844/86400 + 25569 + (-5/24)</f>
        <v>42233.555497685178</v>
      </c>
      <c r="T844" s="11">
        <f>I844/86400 + 25569 + (-5/24)</f>
        <v>42258.555497685178</v>
      </c>
    </row>
    <row r="845" spans="1:20" ht="42.75" x14ac:dyDescent="0.45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>
        <f>E845/D845*100</f>
        <v>101.2</v>
      </c>
      <c r="P845" s="10">
        <f>E845/L845</f>
        <v>79.89473684210526</v>
      </c>
      <c r="Q845" t="str">
        <f>LEFT(N845,SEARCH("/",N845)-1)</f>
        <v>theater</v>
      </c>
      <c r="R845" t="str">
        <f>RIGHT(N845, LEN(N845)-SEARCH("/",N845))</f>
        <v>plays</v>
      </c>
      <c r="S845" s="11">
        <f>J845/86400 + 25569 + (-5/24)</f>
        <v>41927.665451388886</v>
      </c>
      <c r="T845" s="11">
        <f>I845/86400 + 25569 + (-5/24)</f>
        <v>41950.5625</v>
      </c>
    </row>
    <row r="846" spans="1:20" ht="42.75" x14ac:dyDescent="0.45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>
        <f>E846/D846*100</f>
        <v>110.04599999999999</v>
      </c>
      <c r="P846" s="10">
        <f>E846/L846</f>
        <v>50.020909090909093</v>
      </c>
      <c r="Q846" t="str">
        <f>LEFT(N846,SEARCH("/",N846)-1)</f>
        <v>theater</v>
      </c>
      <c r="R846" t="str">
        <f>RIGHT(N846, LEN(N846)-SEARCH("/",N846))</f>
        <v>plays</v>
      </c>
      <c r="S846" s="11">
        <f>J846/86400 + 25569 + (-5/24)</f>
        <v>41893.575219907405</v>
      </c>
      <c r="T846" s="11">
        <f>I846/86400 + 25569 + (-5/24)</f>
        <v>41914.38958333333</v>
      </c>
    </row>
    <row r="847" spans="1:20" ht="42.75" x14ac:dyDescent="0.45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>
        <f>E847/D847*100</f>
        <v>104.66666666666666</v>
      </c>
      <c r="P847" s="10">
        <f>E847/L847</f>
        <v>54.137931034482762</v>
      </c>
      <c r="Q847" t="str">
        <f>LEFT(N847,SEARCH("/",N847)-1)</f>
        <v>theater</v>
      </c>
      <c r="R847" t="str">
        <f>RIGHT(N847, LEN(N847)-SEARCH("/",N847))</f>
        <v>plays</v>
      </c>
      <c r="S847" s="11">
        <f>J847/86400 + 25569 + (-5/24)</f>
        <v>42150.546979166662</v>
      </c>
      <c r="T847" s="11">
        <f>I847/86400 + 25569 + (-5/24)</f>
        <v>42180.546979166662</v>
      </c>
    </row>
    <row r="848" spans="1:20" ht="42.75" x14ac:dyDescent="0.45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>
        <f>E848/D848*100</f>
        <v>101.83333333333333</v>
      </c>
      <c r="P848" s="10">
        <f>E848/L848</f>
        <v>61.1</v>
      </c>
      <c r="Q848" t="str">
        <f>LEFT(N848,SEARCH("/",N848)-1)</f>
        <v>theater</v>
      </c>
      <c r="R848" t="str">
        <f>RIGHT(N848, LEN(N848)-SEARCH("/",N848))</f>
        <v>plays</v>
      </c>
      <c r="S848" s="11">
        <f>J848/86400 + 25569 + (-5/24)</f>
        <v>41753.307523148142</v>
      </c>
      <c r="T848" s="11">
        <f>I848/86400 + 25569 + (-5/24)</f>
        <v>41781.713194444441</v>
      </c>
    </row>
    <row r="849" spans="1:20" ht="42.75" x14ac:dyDescent="0.45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>
        <f>E849/D849*100</f>
        <v>122.06666666666666</v>
      </c>
      <c r="P849" s="10">
        <f>E849/L849</f>
        <v>73.239999999999995</v>
      </c>
      <c r="Q849" t="str">
        <f>LEFT(N849,SEARCH("/",N849)-1)</f>
        <v>theater</v>
      </c>
      <c r="R849" t="str">
        <f>RIGHT(N849, LEN(N849)-SEARCH("/",N849))</f>
        <v>plays</v>
      </c>
      <c r="S849" s="11">
        <f>J849/86400 + 25569 + (-5/24)</f>
        <v>41912.650613425925</v>
      </c>
      <c r="T849" s="11">
        <f>I849/86400 + 25569 + (-5/24)</f>
        <v>41942.650613425925</v>
      </c>
    </row>
    <row r="850" spans="1:20" ht="42.75" x14ac:dyDescent="0.45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>
        <f>E850/D850*100</f>
        <v>100.01333333333334</v>
      </c>
      <c r="P850" s="10">
        <f>E850/L850</f>
        <v>40.545945945945945</v>
      </c>
      <c r="Q850" t="str">
        <f>LEFT(N850,SEARCH("/",N850)-1)</f>
        <v>theater</v>
      </c>
      <c r="R850" t="str">
        <f>RIGHT(N850, LEN(N850)-SEARCH("/",N850))</f>
        <v>plays</v>
      </c>
      <c r="S850" s="11">
        <f>J850/86400 + 25569 + (-5/24)</f>
        <v>42460.525196759256</v>
      </c>
      <c r="T850" s="11">
        <f>I850/86400 + 25569 + (-5/24)</f>
        <v>42490.525196759256</v>
      </c>
    </row>
    <row r="851" spans="1:20" ht="42.75" x14ac:dyDescent="0.45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>
        <f>E851/D851*100</f>
        <v>100</v>
      </c>
      <c r="P851" s="10">
        <f>E851/L851</f>
        <v>33.333333333333336</v>
      </c>
      <c r="Q851" t="str">
        <f>LEFT(N851,SEARCH("/",N851)-1)</f>
        <v>theater</v>
      </c>
      <c r="R851" t="str">
        <f>RIGHT(N851, LEN(N851)-SEARCH("/",N851))</f>
        <v>plays</v>
      </c>
      <c r="S851" s="11">
        <f>J851/86400 + 25569 + (-5/24)</f>
        <v>41836.26284722222</v>
      </c>
      <c r="T851" s="11">
        <f>I851/86400 + 25569 + (-5/24)</f>
        <v>41850.26284722222</v>
      </c>
    </row>
    <row r="852" spans="1:20" ht="42.75" x14ac:dyDescent="0.45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>
        <f>E852/D852*100</f>
        <v>170.66666666666669</v>
      </c>
      <c r="P852" s="10">
        <f>E852/L852</f>
        <v>44.912280701754383</v>
      </c>
      <c r="Q852" t="str">
        <f>LEFT(N852,SEARCH("/",N852)-1)</f>
        <v>theater</v>
      </c>
      <c r="R852" t="str">
        <f>RIGHT(N852, LEN(N852)-SEARCH("/",N852))</f>
        <v>plays</v>
      </c>
      <c r="S852" s="11">
        <f>J852/86400 + 25569 + (-5/24)</f>
        <v>42283.656018518515</v>
      </c>
      <c r="T852" s="11">
        <f>I852/86400 + 25569 + (-5/24)</f>
        <v>42313.697685185187</v>
      </c>
    </row>
    <row r="853" spans="1:20" ht="42.75" x14ac:dyDescent="0.45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>
        <f>E853/D853*100</f>
        <v>174.4</v>
      </c>
      <c r="P853" s="10">
        <f>E853/L853</f>
        <v>68.84210526315789</v>
      </c>
      <c r="Q853" t="str">
        <f>LEFT(N853,SEARCH("/",N853)-1)</f>
        <v>theater</v>
      </c>
      <c r="R853" t="str">
        <f>RIGHT(N853, LEN(N853)-SEARCH("/",N853))</f>
        <v>plays</v>
      </c>
      <c r="S853" s="11">
        <f>J853/86400 + 25569 + (-5/24)</f>
        <v>42440.20817129629</v>
      </c>
      <c r="T853" s="11">
        <f>I853/86400 + 25569 + (-5/24)</f>
        <v>42463.499999999993</v>
      </c>
    </row>
    <row r="854" spans="1:20" ht="28.5" x14ac:dyDescent="0.45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>
        <f>E854/D854*100</f>
        <v>100.66666666666666</v>
      </c>
      <c r="P854" s="10">
        <f>E854/L854</f>
        <v>75.5</v>
      </c>
      <c r="Q854" t="str">
        <f>LEFT(N854,SEARCH("/",N854)-1)</f>
        <v>theater</v>
      </c>
      <c r="R854" t="str">
        <f>RIGHT(N854, LEN(N854)-SEARCH("/",N854))</f>
        <v>plays</v>
      </c>
      <c r="S854" s="11">
        <f>J854/86400 + 25569 + (-5/24)</f>
        <v>41775.650231481479</v>
      </c>
      <c r="T854" s="11">
        <f>I854/86400 + 25569 + (-5/24)</f>
        <v>41821.957638888889</v>
      </c>
    </row>
    <row r="855" spans="1:20" ht="42.75" x14ac:dyDescent="0.45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>
        <f>E855/D855*100</f>
        <v>120</v>
      </c>
      <c r="P855" s="10">
        <f>E855/L855</f>
        <v>58.064516129032256</v>
      </c>
      <c r="Q855" t="str">
        <f>LEFT(N855,SEARCH("/",N855)-1)</f>
        <v>theater</v>
      </c>
      <c r="R855" t="str">
        <f>RIGHT(N855, LEN(N855)-SEARCH("/",N855))</f>
        <v>plays</v>
      </c>
      <c r="S855" s="11">
        <f>J855/86400 + 25569 + (-5/24)</f>
        <v>41940.38984953703</v>
      </c>
      <c r="T855" s="11">
        <f>I855/86400 + 25569 + (-5/24)</f>
        <v>41970.431516203702</v>
      </c>
    </row>
    <row r="856" spans="1:20" ht="42.75" x14ac:dyDescent="0.45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>
        <f>E856/D856*100</f>
        <v>100.33333333333334</v>
      </c>
      <c r="P856" s="10">
        <f>E856/L856</f>
        <v>38.589743589743591</v>
      </c>
      <c r="Q856" t="str">
        <f>LEFT(N856,SEARCH("/",N856)-1)</f>
        <v>theater</v>
      </c>
      <c r="R856" t="str">
        <f>RIGHT(N856, LEN(N856)-SEARCH("/",N856))</f>
        <v>plays</v>
      </c>
      <c r="S856" s="11">
        <f>J856/86400 + 25569 + (-5/24)</f>
        <v>42129.333252314813</v>
      </c>
      <c r="T856" s="11">
        <f>I856/86400 + 25569 + (-5/24)</f>
        <v>42159.333252314813</v>
      </c>
    </row>
    <row r="857" spans="1:20" ht="42.75" x14ac:dyDescent="0.45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>
        <f>E857/D857*100</f>
        <v>121.33333333333334</v>
      </c>
      <c r="P857" s="10">
        <f>E857/L857</f>
        <v>140</v>
      </c>
      <c r="Q857" t="str">
        <f>LEFT(N857,SEARCH("/",N857)-1)</f>
        <v>theater</v>
      </c>
      <c r="R857" t="str">
        <f>RIGHT(N857, LEN(N857)-SEARCH("/",N857))</f>
        <v>plays</v>
      </c>
      <c r="S857" s="11">
        <f>J857/86400 + 25569 + (-5/24)</f>
        <v>41879.705428240741</v>
      </c>
      <c r="T857" s="11">
        <f>I857/86400 + 25569 + (-5/24)</f>
        <v>41894.705428240741</v>
      </c>
    </row>
    <row r="858" spans="1:20" ht="57" x14ac:dyDescent="0.45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>
        <f>E858/D858*100</f>
        <v>111.20000000000002</v>
      </c>
      <c r="P858" s="10">
        <f>E858/L858</f>
        <v>47.657142857142858</v>
      </c>
      <c r="Q858" t="str">
        <f>LEFT(N858,SEARCH("/",N858)-1)</f>
        <v>theater</v>
      </c>
      <c r="R858" t="str">
        <f>RIGHT(N858, LEN(N858)-SEARCH("/",N858))</f>
        <v>plays</v>
      </c>
      <c r="S858" s="11">
        <f>J858/86400 + 25569 + (-5/24)</f>
        <v>42381.463506944441</v>
      </c>
      <c r="T858" s="11">
        <f>I858/86400 + 25569 + (-5/24)</f>
        <v>42411.749305555553</v>
      </c>
    </row>
    <row r="859" spans="1:20" ht="42.75" x14ac:dyDescent="0.45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>
        <f>E859/D859*100</f>
        <v>0</v>
      </c>
      <c r="P859" s="10" t="e">
        <f>E859/L859</f>
        <v>#DIV/0!</v>
      </c>
      <c r="Q859" t="str">
        <f>LEFT(N859,SEARCH("/",N859)-1)</f>
        <v>theater</v>
      </c>
      <c r="R859" t="str">
        <f>RIGHT(N859, LEN(N859)-SEARCH("/",N859))</f>
        <v>plays</v>
      </c>
      <c r="S859" s="11">
        <f>J859/86400 + 25569 + (-5/24)</f>
        <v>42102.816064814811</v>
      </c>
      <c r="T859" s="11">
        <f>I859/86400 + 25569 + (-5/24)</f>
        <v>42112.729166666664</v>
      </c>
    </row>
    <row r="860" spans="1:20" ht="42.75" x14ac:dyDescent="0.45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>
        <f>E860/D860*100</f>
        <v>28.466666666666669</v>
      </c>
      <c r="P860" s="10">
        <f>E860/L860</f>
        <v>61</v>
      </c>
      <c r="Q860" t="str">
        <f>LEFT(N860,SEARCH("/",N860)-1)</f>
        <v>theater</v>
      </c>
      <c r="R860" t="str">
        <f>RIGHT(N860, LEN(N860)-SEARCH("/",N860))</f>
        <v>plays</v>
      </c>
      <c r="S860" s="11">
        <f>J860/86400 + 25569 + (-5/24)</f>
        <v>42089.693240740737</v>
      </c>
      <c r="T860" s="11">
        <f>I860/86400 + 25569 + (-5/24)</f>
        <v>42149.693240740737</v>
      </c>
    </row>
    <row r="861" spans="1:20" ht="42.75" x14ac:dyDescent="0.45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>
        <f>E861/D861*100</f>
        <v>0.66666666666666674</v>
      </c>
      <c r="P861" s="10">
        <f>E861/L861</f>
        <v>10</v>
      </c>
      <c r="Q861" t="str">
        <f>LEFT(N861,SEARCH("/",N861)-1)</f>
        <v>theater</v>
      </c>
      <c r="R861" t="str">
        <f>RIGHT(N861, LEN(N861)-SEARCH("/",N861))</f>
        <v>plays</v>
      </c>
      <c r="S861" s="11">
        <f>J861/86400 + 25569 + (-5/24)</f>
        <v>42048.503391203696</v>
      </c>
      <c r="T861" s="11">
        <f>I861/86400 + 25569 + (-5/24)</f>
        <v>42086.541666666664</v>
      </c>
    </row>
    <row r="862" spans="1:20" ht="28.5" x14ac:dyDescent="0.45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>
        <f>E862/D862*100</f>
        <v>18</v>
      </c>
      <c r="P862" s="10">
        <f>E862/L862</f>
        <v>45</v>
      </c>
      <c r="Q862" t="str">
        <f>LEFT(N862,SEARCH("/",N862)-1)</f>
        <v>theater</v>
      </c>
      <c r="R862" t="str">
        <f>RIGHT(N862, LEN(N862)-SEARCH("/",N862))</f>
        <v>plays</v>
      </c>
      <c r="S862" s="11">
        <f>J862/86400 + 25569 + (-5/24)</f>
        <v>41813.730381944442</v>
      </c>
      <c r="T862" s="11">
        <f>I862/86400 + 25569 + (-5/24)</f>
        <v>41835.708333333328</v>
      </c>
    </row>
    <row r="863" spans="1:20" ht="28.5" x14ac:dyDescent="0.45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>
        <f>E863/D863*100</f>
        <v>102.33333333333334</v>
      </c>
      <c r="P863" s="10">
        <f>E863/L863</f>
        <v>59.03846153846154</v>
      </c>
      <c r="Q863" t="str">
        <f>LEFT(N863,SEARCH("/",N863)-1)</f>
        <v>theater</v>
      </c>
      <c r="R863" t="str">
        <f>RIGHT(N863, LEN(N863)-SEARCH("/",N863))</f>
        <v>musical</v>
      </c>
      <c r="S863" s="11">
        <f>J863/86400 + 25569 + (-5/24)</f>
        <v>41747.263171296298</v>
      </c>
      <c r="T863" s="11">
        <f>I863/86400 + 25569 + (-5/24)</f>
        <v>41778</v>
      </c>
    </row>
    <row r="864" spans="1:20" ht="42.75" x14ac:dyDescent="0.45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>
        <f>E864/D864*100</f>
        <v>100</v>
      </c>
      <c r="P864" s="10">
        <f>E864/L864</f>
        <v>55.555555555555557</v>
      </c>
      <c r="Q864" t="str">
        <f>LEFT(N864,SEARCH("/",N864)-1)</f>
        <v>theater</v>
      </c>
      <c r="R864" t="str">
        <f>RIGHT(N864, LEN(N864)-SEARCH("/",N864))</f>
        <v>musical</v>
      </c>
      <c r="S864" s="11">
        <f>J864/86400 + 25569 + (-5/24)</f>
        <v>42499.634629629632</v>
      </c>
      <c r="T864" s="11">
        <f>I864/86400 + 25569 + (-5/24)</f>
        <v>42518.816666666666</v>
      </c>
    </row>
    <row r="865" spans="1:20" ht="28.5" x14ac:dyDescent="0.45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>
        <f>E865/D865*100</f>
        <v>0</v>
      </c>
      <c r="P865" s="10" t="e">
        <f>E865/L865</f>
        <v>#DIV/0!</v>
      </c>
      <c r="Q865" t="str">
        <f>LEFT(N865,SEARCH("/",N865)-1)</f>
        <v>theater</v>
      </c>
      <c r="R865" t="str">
        <f>RIGHT(N865, LEN(N865)-SEARCH("/",N865))</f>
        <v>musical</v>
      </c>
      <c r="S865" s="11">
        <f>J865/86400 + 25569 + (-5/24)</f>
        <v>41766.4837037037</v>
      </c>
      <c r="T865" s="11">
        <f>I865/86400 + 25569 + (-5/24)</f>
        <v>41826.4837037037</v>
      </c>
    </row>
    <row r="866" spans="1:20" ht="42.75" x14ac:dyDescent="0.45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>
        <f>E866/D866*100</f>
        <v>30.333333333333336</v>
      </c>
      <c r="P866" s="10">
        <f>E866/L866</f>
        <v>50.555555555555557</v>
      </c>
      <c r="Q866" t="str">
        <f>LEFT(N866,SEARCH("/",N866)-1)</f>
        <v>theater</v>
      </c>
      <c r="R866" t="str">
        <f>RIGHT(N866, LEN(N866)-SEARCH("/",N866))</f>
        <v>musical</v>
      </c>
      <c r="S866" s="11">
        <f>J866/86400 + 25569 + (-5/24)</f>
        <v>42090.700682870367</v>
      </c>
      <c r="T866" s="11">
        <f>I866/86400 + 25569 + (-5/24)</f>
        <v>42097.700682870367</v>
      </c>
    </row>
    <row r="867" spans="1:20" ht="42.75" x14ac:dyDescent="0.45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>
        <f>E867/D867*100</f>
        <v>121.73333333333333</v>
      </c>
      <c r="P867" s="10">
        <f>E867/L867</f>
        <v>70.230769230769226</v>
      </c>
      <c r="Q867" t="str">
        <f>LEFT(N867,SEARCH("/",N867)-1)</f>
        <v>theater</v>
      </c>
      <c r="R867" t="str">
        <f>RIGHT(N867, LEN(N867)-SEARCH("/",N867))</f>
        <v>plays</v>
      </c>
      <c r="S867" s="11">
        <f>J867/86400 + 25569 + (-5/24)</f>
        <v>42054.640717592592</v>
      </c>
      <c r="T867" s="11">
        <f>I867/86400 + 25569 + (-5/24)</f>
        <v>42084.599050925921</v>
      </c>
    </row>
    <row r="868" spans="1:20" ht="42.75" x14ac:dyDescent="0.45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>
        <f>E868/D868*100</f>
        <v>140.13333333333333</v>
      </c>
      <c r="P868" s="10">
        <f>E868/L868</f>
        <v>61.823529411764703</v>
      </c>
      <c r="Q868" t="str">
        <f>LEFT(N868,SEARCH("/",N868)-1)</f>
        <v>theater</v>
      </c>
      <c r="R868" t="str">
        <f>RIGHT(N868, LEN(N868)-SEARCH("/",N868))</f>
        <v>plays</v>
      </c>
      <c r="S868" s="11">
        <f>J868/86400 + 25569 + (-5/24)</f>
        <v>42058.695740740739</v>
      </c>
      <c r="T868" s="11">
        <f>I868/86400 + 25569 + (-5/24)</f>
        <v>42094.957638888889</v>
      </c>
    </row>
    <row r="869" spans="1:20" ht="57" x14ac:dyDescent="0.45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>
        <f>E869/D869*100</f>
        <v>119.238</v>
      </c>
      <c r="P869" s="10">
        <f>E869/L869</f>
        <v>48.339729729729726</v>
      </c>
      <c r="Q869" t="str">
        <f>LEFT(N869,SEARCH("/",N869)-1)</f>
        <v>theater</v>
      </c>
      <c r="R869" t="str">
        <f>RIGHT(N869, LEN(N869)-SEARCH("/",N869))</f>
        <v>plays</v>
      </c>
      <c r="S869" s="11">
        <f>J869/86400 + 25569 + (-5/24)</f>
        <v>41807.481747685182</v>
      </c>
      <c r="T869" s="11">
        <f>I869/86400 + 25569 + (-5/24)</f>
        <v>41837.481747685182</v>
      </c>
    </row>
    <row r="870" spans="1:20" ht="28.5" x14ac:dyDescent="0.45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>
        <f>E870/D870*100</f>
        <v>2.666666666666667</v>
      </c>
      <c r="P870" s="10">
        <f>E870/L870</f>
        <v>13.333333333333334</v>
      </c>
      <c r="Q870" t="str">
        <f>LEFT(N870,SEARCH("/",N870)-1)</f>
        <v>theater</v>
      </c>
      <c r="R870" t="str">
        <f>RIGHT(N870, LEN(N870)-SEARCH("/",N870))</f>
        <v>musical</v>
      </c>
      <c r="S870" s="11">
        <f>J870/86400 + 25569 + (-5/24)</f>
        <v>42763.572337962956</v>
      </c>
      <c r="T870" s="11">
        <f>I870/86400 + 25569 + (-5/24)</f>
        <v>42823.530671296299</v>
      </c>
    </row>
    <row r="871" spans="1:20" ht="57" x14ac:dyDescent="0.45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>
        <f>E871/D871*100</f>
        <v>0</v>
      </c>
      <c r="P871" s="10" t="e">
        <f>E871/L871</f>
        <v>#DIV/0!</v>
      </c>
      <c r="Q871" t="str">
        <f>LEFT(N871,SEARCH("/",N871)-1)</f>
        <v>theater</v>
      </c>
      <c r="R871" t="str">
        <f>RIGHT(N871, LEN(N871)-SEARCH("/",N871))</f>
        <v>plays</v>
      </c>
      <c r="S871" s="11">
        <f>J871/86400 + 25569 + (-5/24)</f>
        <v>42185.802835648145</v>
      </c>
      <c r="T871" s="11">
        <f>I871/86400 + 25569 + (-5/24)</f>
        <v>42230.609722222223</v>
      </c>
    </row>
    <row r="872" spans="1:20" ht="42.75" x14ac:dyDescent="0.45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>
        <f>E872/D872*100</f>
        <v>11.533333333333333</v>
      </c>
      <c r="P872" s="10">
        <f>E872/L872</f>
        <v>24.714285714285715</v>
      </c>
      <c r="Q872" t="str">
        <f>LEFT(N872,SEARCH("/",N872)-1)</f>
        <v>theater</v>
      </c>
      <c r="R872" t="str">
        <f>RIGHT(N872, LEN(N872)-SEARCH("/",N872))</f>
        <v>plays</v>
      </c>
      <c r="S872" s="11">
        <f>J872/86400 + 25569 + (-5/24)</f>
        <v>42124.415543981479</v>
      </c>
      <c r="T872" s="11">
        <f>I872/86400 + 25569 + (-5/24)</f>
        <v>42166.749999999993</v>
      </c>
    </row>
    <row r="873" spans="1:20" ht="42.75" x14ac:dyDescent="0.45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>
        <f>E873/D873*100</f>
        <v>67.333333333333329</v>
      </c>
      <c r="P873" s="10">
        <f>E873/L873</f>
        <v>63.125</v>
      </c>
      <c r="Q873" t="str">
        <f>LEFT(N873,SEARCH("/",N873)-1)</f>
        <v>theater</v>
      </c>
      <c r="R873" t="str">
        <f>RIGHT(N873, LEN(N873)-SEARCH("/",N873))</f>
        <v>plays</v>
      </c>
      <c r="S873" s="11">
        <f>J873/86400 + 25569 + (-5/24)</f>
        <v>42143.709409722222</v>
      </c>
      <c r="T873" s="11">
        <f>I873/86400 + 25569 + (-5/24)</f>
        <v>42181.350694444445</v>
      </c>
    </row>
    <row r="874" spans="1:20" ht="42.75" x14ac:dyDescent="0.45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>
        <f>E874/D874*100</f>
        <v>0.33333333333333337</v>
      </c>
      <c r="P874" s="10">
        <f>E874/L874</f>
        <v>5</v>
      </c>
      <c r="Q874" t="str">
        <f>LEFT(N874,SEARCH("/",N874)-1)</f>
        <v>theater</v>
      </c>
      <c r="R874" t="str">
        <f>RIGHT(N874, LEN(N874)-SEARCH("/",N874))</f>
        <v>plays</v>
      </c>
      <c r="S874" s="11">
        <f>J874/86400 + 25569 + (-5/24)</f>
        <v>42492.776724537034</v>
      </c>
      <c r="T874" s="11">
        <f>I874/86400 + 25569 + (-5/24)</f>
        <v>42522.776724537034</v>
      </c>
    </row>
    <row r="875" spans="1:20" ht="42.75" x14ac:dyDescent="0.45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>
        <f>E875/D875*100</f>
        <v>6.3333333333333339</v>
      </c>
      <c r="P875" s="10">
        <f>E875/L875</f>
        <v>9.5</v>
      </c>
      <c r="Q875" t="str">
        <f>LEFT(N875,SEARCH("/",N875)-1)</f>
        <v>theater</v>
      </c>
      <c r="R875" t="str">
        <f>RIGHT(N875, LEN(N875)-SEARCH("/",N875))</f>
        <v>plays</v>
      </c>
      <c r="S875" s="11">
        <f>J875/86400 + 25569 + (-5/24)</f>
        <v>41920.75513888889</v>
      </c>
      <c r="T875" s="11">
        <f>I875/86400 + 25569 + (-5/24)</f>
        <v>41950.791666666664</v>
      </c>
    </row>
    <row r="876" spans="1:20" ht="28.5" x14ac:dyDescent="0.45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>
        <f>E876/D876*100</f>
        <v>2.1333333333333333</v>
      </c>
      <c r="P876" s="10">
        <f>E876/L876</f>
        <v>8</v>
      </c>
      <c r="Q876" t="str">
        <f>LEFT(N876,SEARCH("/",N876)-1)</f>
        <v>theater</v>
      </c>
      <c r="R876" t="str">
        <f>RIGHT(N876, LEN(N876)-SEARCH("/",N876))</f>
        <v>plays</v>
      </c>
      <c r="S876" s="11">
        <f>J876/86400 + 25569 + (-5/24)</f>
        <v>42229.872835648144</v>
      </c>
      <c r="T876" s="11">
        <f>I876/86400 + 25569 + (-5/24)</f>
        <v>42244.872835648144</v>
      </c>
    </row>
    <row r="877" spans="1:20" ht="28.5" x14ac:dyDescent="0.45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>
        <f>E877/D877*100</f>
        <v>8.6666666666666679</v>
      </c>
      <c r="P877" s="10">
        <f>E877/L877</f>
        <v>32.5</v>
      </c>
      <c r="Q877" t="str">
        <f>LEFT(N877,SEARCH("/",N877)-1)</f>
        <v>theater</v>
      </c>
      <c r="R877" t="str">
        <f>RIGHT(N877, LEN(N877)-SEARCH("/",N877))</f>
        <v>plays</v>
      </c>
      <c r="S877" s="11">
        <f>J877/86400 + 25569 + (-5/24)</f>
        <v>42620.702638888884</v>
      </c>
      <c r="T877" s="11">
        <f>I877/86400 + 25569 + (-5/24)</f>
        <v>42650.702638888884</v>
      </c>
    </row>
    <row r="878" spans="1:20" ht="42.75" x14ac:dyDescent="0.45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>
        <f>E878/D878*100</f>
        <v>6.6666666666666666E-2</v>
      </c>
      <c r="P878" s="10">
        <f>E878/L878</f>
        <v>1</v>
      </c>
      <c r="Q878" t="str">
        <f>LEFT(N878,SEARCH("/",N878)-1)</f>
        <v>theater</v>
      </c>
      <c r="R878" t="str">
        <f>RIGHT(N878, LEN(N878)-SEARCH("/",N878))</f>
        <v>plays</v>
      </c>
      <c r="S878" s="11">
        <f>J878/86400 + 25569 + (-5/24)</f>
        <v>41905.428136574068</v>
      </c>
      <c r="T878" s="11">
        <f>I878/86400 + 25569 + (-5/24)</f>
        <v>41935.428136574068</v>
      </c>
    </row>
    <row r="879" spans="1:20" ht="42.75" x14ac:dyDescent="0.45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>
        <f>E879/D879*100</f>
        <v>53</v>
      </c>
      <c r="P879" s="10">
        <f>E879/L879</f>
        <v>88.333333333333329</v>
      </c>
      <c r="Q879" t="str">
        <f>LEFT(N879,SEARCH("/",N879)-1)</f>
        <v>theater</v>
      </c>
      <c r="R879" t="str">
        <f>RIGHT(N879, LEN(N879)-SEARCH("/",N879))</f>
        <v>plays</v>
      </c>
      <c r="S879" s="11">
        <f>J879/86400 + 25569 + (-5/24)</f>
        <v>42534.724988425922</v>
      </c>
      <c r="T879" s="11">
        <f>I879/86400 + 25569 + (-5/24)</f>
        <v>42554.624305555553</v>
      </c>
    </row>
    <row r="880" spans="1:20" ht="42.75" x14ac:dyDescent="0.45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>
        <f>E880/D880*100</f>
        <v>0.2</v>
      </c>
      <c r="P880" s="10">
        <f>E880/L880</f>
        <v>1</v>
      </c>
      <c r="Q880" t="str">
        <f>LEFT(N880,SEARCH("/",N880)-1)</f>
        <v>theater</v>
      </c>
      <c r="R880" t="str">
        <f>RIGHT(N880, LEN(N880)-SEARCH("/",N880))</f>
        <v>plays</v>
      </c>
      <c r="S880" s="11">
        <f>J880/86400 + 25569 + (-5/24)</f>
        <v>42358.364849537036</v>
      </c>
      <c r="T880" s="11">
        <f>I880/86400 + 25569 + (-5/24)</f>
        <v>42377.06527777778</v>
      </c>
    </row>
    <row r="881" spans="1:20" ht="42.75" x14ac:dyDescent="0.45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>
        <f>E881/D881*100</f>
        <v>205.54838709677421</v>
      </c>
      <c r="P881" s="10">
        <f>E881/L881</f>
        <v>106.2</v>
      </c>
      <c r="Q881" t="str">
        <f>LEFT(N881,SEARCH("/",N881)-1)</f>
        <v>music</v>
      </c>
      <c r="R881" t="str">
        <f>RIGHT(N881, LEN(N881)-SEARCH("/",N881))</f>
        <v>electronic music</v>
      </c>
      <c r="S881" s="11">
        <f>J881/86400 + 25569 + (-5/24)</f>
        <v>42126.861215277771</v>
      </c>
      <c r="T881" s="11">
        <f>I881/86400 + 25569 + (-5/24)</f>
        <v>42156.824305555558</v>
      </c>
    </row>
    <row r="882" spans="1:20" ht="42.75" x14ac:dyDescent="0.45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>
        <f>E882/D882*100</f>
        <v>108.70406189555126</v>
      </c>
      <c r="P882" s="10">
        <f>E882/L882</f>
        <v>34.408163265306122</v>
      </c>
      <c r="Q882" t="str">
        <f>LEFT(N882,SEARCH("/",N882)-1)</f>
        <v>theater</v>
      </c>
      <c r="R882" t="str">
        <f>RIGHT(N882, LEN(N882)-SEARCH("/",N882))</f>
        <v>plays</v>
      </c>
      <c r="S882" s="11">
        <f>J882/86400 + 25569 + (-5/24)</f>
        <v>42511.53361111111</v>
      </c>
      <c r="T882" s="11">
        <f>I882/86400 + 25569 + (-5/24)</f>
        <v>42523.708333333336</v>
      </c>
    </row>
    <row r="883" spans="1:20" ht="42.75" x14ac:dyDescent="0.45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>
        <f>E883/D883*100</f>
        <v>102.80254777070064</v>
      </c>
      <c r="P883" s="10">
        <f>E883/L883</f>
        <v>43.621621621621621</v>
      </c>
      <c r="Q883" t="str">
        <f>LEFT(N883,SEARCH("/",N883)-1)</f>
        <v>music</v>
      </c>
      <c r="R883" t="str">
        <f>RIGHT(N883, LEN(N883)-SEARCH("/",N883))</f>
        <v>classical music</v>
      </c>
      <c r="S883" s="11">
        <f>J883/86400 + 25569 + (-5/24)</f>
        <v>41390.549421296295</v>
      </c>
      <c r="T883" s="11">
        <f>I883/86400 + 25569 + (-5/24)</f>
        <v>41425.5</v>
      </c>
    </row>
    <row r="884" spans="1:20" ht="42.75" x14ac:dyDescent="0.45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>
        <f>E884/D884*100</f>
        <v>117.07484768810599</v>
      </c>
      <c r="P884" s="10">
        <f>E884/L884</f>
        <v>44.853658536585364</v>
      </c>
      <c r="Q884" t="str">
        <f>LEFT(N884,SEARCH("/",N884)-1)</f>
        <v>technology</v>
      </c>
      <c r="R884" t="str">
        <f>RIGHT(N884, LEN(N884)-SEARCH("/",N884))</f>
        <v>hardware</v>
      </c>
      <c r="S884" s="11">
        <f>J884/86400 + 25569 + (-5/24)</f>
        <v>40761.396087962959</v>
      </c>
      <c r="T884" s="11">
        <f>I884/86400 + 25569 + (-5/24)</f>
        <v>40805.396087962959</v>
      </c>
    </row>
    <row r="885" spans="1:20" ht="42.75" x14ac:dyDescent="0.45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>
        <f>E885/D885*100</f>
        <v>134.38124999999999</v>
      </c>
      <c r="P885" s="10">
        <f>E885/L885</f>
        <v>39.816666666666663</v>
      </c>
      <c r="Q885" t="str">
        <f>LEFT(N885,SEARCH("/",N885)-1)</f>
        <v>music</v>
      </c>
      <c r="R885" t="str">
        <f>RIGHT(N885, LEN(N885)-SEARCH("/",N885))</f>
        <v>rock</v>
      </c>
      <c r="S885" s="11">
        <f>J885/86400 + 25569 + (-5/24)</f>
        <v>40250.033773148149</v>
      </c>
      <c r="T885" s="11">
        <f>I885/86400 + 25569 + (-5/24)</f>
        <v>40286.082638888889</v>
      </c>
    </row>
    <row r="886" spans="1:20" ht="42.75" x14ac:dyDescent="0.45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>
        <f>E886/D886*100</f>
        <v>137.375</v>
      </c>
      <c r="P886" s="10">
        <f>E886/L886</f>
        <v>30.95774647887324</v>
      </c>
      <c r="Q886" t="str">
        <f>LEFT(N886,SEARCH("/",N886)-1)</f>
        <v>publishing</v>
      </c>
      <c r="R886" t="str">
        <f>RIGHT(N886, LEN(N886)-SEARCH("/",N886))</f>
        <v>radio &amp; podcasts</v>
      </c>
      <c r="S886" s="11">
        <f>J886/86400 + 25569 + (-5/24)</f>
        <v>41754.536909722221</v>
      </c>
      <c r="T886" s="11">
        <f>I886/86400 + 25569 + (-5/24)</f>
        <v>41768.957638888889</v>
      </c>
    </row>
    <row r="887" spans="1:20" ht="42.75" x14ac:dyDescent="0.45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>
        <f>E887/D887*100</f>
        <v>3.1875</v>
      </c>
      <c r="P887" s="10">
        <f>E887/L887</f>
        <v>12.75</v>
      </c>
      <c r="Q887" t="str">
        <f>LEFT(N887,SEARCH("/",N887)-1)</f>
        <v>photography</v>
      </c>
      <c r="R887" t="str">
        <f>RIGHT(N887, LEN(N887)-SEARCH("/",N887))</f>
        <v>people</v>
      </c>
      <c r="S887" s="11">
        <f>J887/86400 + 25569 + (-5/24)</f>
        <v>42555.490405092591</v>
      </c>
      <c r="T887" s="11">
        <f>I887/86400 + 25569 + (-5/24)</f>
        <v>42584.749999999993</v>
      </c>
    </row>
    <row r="888" spans="1:20" ht="42.75" x14ac:dyDescent="0.45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>
        <f>E888/D888*100</f>
        <v>102.9375</v>
      </c>
      <c r="P888" s="10">
        <f>E888/L888</f>
        <v>23.869565217391305</v>
      </c>
      <c r="Q888" t="str">
        <f>LEFT(N888,SEARCH("/",N888)-1)</f>
        <v>theater</v>
      </c>
      <c r="R888" t="str">
        <f>RIGHT(N888, LEN(N888)-SEARCH("/",N888))</f>
        <v>plays</v>
      </c>
      <c r="S888" s="11">
        <f>J888/86400 + 25569 + (-5/24)</f>
        <v>42675.485902777778</v>
      </c>
      <c r="T888" s="11">
        <f>I888/86400 + 25569 + (-5/24)</f>
        <v>42705.527569444443</v>
      </c>
    </row>
    <row r="889" spans="1:20" ht="42.75" x14ac:dyDescent="0.45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>
        <f>E889/D889*100</f>
        <v>125.93749999999999</v>
      </c>
      <c r="P889" s="10">
        <f>E889/L889</f>
        <v>55.972222222222221</v>
      </c>
      <c r="Q889" t="str">
        <f>LEFT(N889,SEARCH("/",N889)-1)</f>
        <v>theater</v>
      </c>
      <c r="R889" t="str">
        <f>RIGHT(N889, LEN(N889)-SEARCH("/",N889))</f>
        <v>plays</v>
      </c>
      <c r="S889" s="11">
        <f>J889/86400 + 25569 + (-5/24)</f>
        <v>42591.858587962961</v>
      </c>
      <c r="T889" s="11">
        <f>I889/86400 + 25569 + (-5/24)</f>
        <v>42616.858587962961</v>
      </c>
    </row>
    <row r="890" spans="1:20" ht="42.75" x14ac:dyDescent="0.45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>
        <f>E890/D890*100</f>
        <v>10.625</v>
      </c>
      <c r="P890" s="10">
        <f>E890/L890</f>
        <v>42.5</v>
      </c>
      <c r="Q890" t="str">
        <f>LEFT(N890,SEARCH("/",N890)-1)</f>
        <v>theater</v>
      </c>
      <c r="R890" t="str">
        <f>RIGHT(N890, LEN(N890)-SEARCH("/",N890))</f>
        <v>plays</v>
      </c>
      <c r="S890" s="11">
        <f>J890/86400 + 25569 + (-5/24)</f>
        <v>41792.983541666668</v>
      </c>
      <c r="T890" s="11">
        <f>I890/86400 + 25569 + (-5/24)</f>
        <v>41806.983541666668</v>
      </c>
    </row>
    <row r="891" spans="1:20" ht="42.75" x14ac:dyDescent="0.45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>
        <f>E891/D891*100</f>
        <v>12.75</v>
      </c>
      <c r="P891" s="10">
        <f>E891/L891</f>
        <v>25.5</v>
      </c>
      <c r="Q891" t="str">
        <f>LEFT(N891,SEARCH("/",N891)-1)</f>
        <v>theater</v>
      </c>
      <c r="R891" t="str">
        <f>RIGHT(N891, LEN(N891)-SEARCH("/",N891))</f>
        <v>plays</v>
      </c>
      <c r="S891" s="11">
        <f>J891/86400 + 25569 + (-5/24)</f>
        <v>41990.298043981478</v>
      </c>
      <c r="T891" s="11">
        <f>I891/86400 + 25569 + (-5/24)</f>
        <v>42020.298043981478</v>
      </c>
    </row>
    <row r="892" spans="1:20" ht="42.75" x14ac:dyDescent="0.45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>
        <f>E892/D892*100</f>
        <v>100.60606060606061</v>
      </c>
      <c r="P892" s="10">
        <f>E892/L892</f>
        <v>55.333333333333336</v>
      </c>
      <c r="Q892" t="str">
        <f>LEFT(N892,SEARCH("/",N892)-1)</f>
        <v>theater</v>
      </c>
      <c r="R892" t="str">
        <f>RIGHT(N892, LEN(N892)-SEARCH("/",N892))</f>
        <v>plays</v>
      </c>
      <c r="S892" s="11">
        <f>J892/86400 + 25569 + (-5/24)</f>
        <v>42372.484722222223</v>
      </c>
      <c r="T892" s="11">
        <f>I892/86400 + 25569 + (-5/24)</f>
        <v>42402.484722222223</v>
      </c>
    </row>
    <row r="893" spans="1:20" ht="42.75" x14ac:dyDescent="0.45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>
        <f>E893/D893*100</f>
        <v>102.42424242424242</v>
      </c>
      <c r="P893" s="10">
        <f>E893/L893</f>
        <v>40.238095238095241</v>
      </c>
      <c r="Q893" t="str">
        <f>LEFT(N893,SEARCH("/",N893)-1)</f>
        <v>theater</v>
      </c>
      <c r="R893" t="str">
        <f>RIGHT(N893, LEN(N893)-SEARCH("/",N893))</f>
        <v>plays</v>
      </c>
      <c r="S893" s="11">
        <f>J893/86400 + 25569 + (-5/24)</f>
        <v>42458.950277777774</v>
      </c>
      <c r="T893" s="11">
        <f>I893/86400 + 25569 + (-5/24)</f>
        <v>42518.697222222218</v>
      </c>
    </row>
    <row r="894" spans="1:20" ht="42.75" x14ac:dyDescent="0.45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>
        <f>E894/D894*100</f>
        <v>101.15151515151514</v>
      </c>
      <c r="P894" s="10">
        <f>E894/L894</f>
        <v>45.108108108108105</v>
      </c>
      <c r="Q894" t="str">
        <f>LEFT(N894,SEARCH("/",N894)-1)</f>
        <v>theater</v>
      </c>
      <c r="R894" t="str">
        <f>RIGHT(N894, LEN(N894)-SEARCH("/",N894))</f>
        <v>plays</v>
      </c>
      <c r="S894" s="11">
        <f>J894/86400 + 25569 + (-5/24)</f>
        <v>42733.293032407404</v>
      </c>
      <c r="T894" s="11">
        <f>I894/86400 + 25569 + (-5/24)</f>
        <v>42753.293032407404</v>
      </c>
    </row>
    <row r="895" spans="1:20" ht="42.75" x14ac:dyDescent="0.45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>
        <f>E895/D895*100</f>
        <v>4.1818181818181817</v>
      </c>
      <c r="P895" s="10">
        <f>E895/L895</f>
        <v>23</v>
      </c>
      <c r="Q895" t="str">
        <f>LEFT(N895,SEARCH("/",N895)-1)</f>
        <v>theater</v>
      </c>
      <c r="R895" t="str">
        <f>RIGHT(N895, LEN(N895)-SEARCH("/",N895))</f>
        <v>plays</v>
      </c>
      <c r="S895" s="11">
        <f>J895/86400 + 25569 + (-5/24)</f>
        <v>42401.464039351849</v>
      </c>
      <c r="T895" s="11">
        <f>I895/86400 + 25569 + (-5/24)</f>
        <v>42431.464039351849</v>
      </c>
    </row>
    <row r="896" spans="1:20" ht="42.75" x14ac:dyDescent="0.4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>
        <f>E896/D896*100</f>
        <v>0</v>
      </c>
      <c r="P896" s="10" t="e">
        <f>E896/L896</f>
        <v>#DIV/0!</v>
      </c>
      <c r="Q896" t="str">
        <f>LEFT(N896,SEARCH("/",N896)-1)</f>
        <v>technology</v>
      </c>
      <c r="R896" t="str">
        <f>RIGHT(N896, LEN(N896)-SEARCH("/",N896))</f>
        <v>wearables</v>
      </c>
      <c r="S896" s="11">
        <f>J896/86400 + 25569 + (-5/24)</f>
        <v>41836.387187499997</v>
      </c>
      <c r="T896" s="11">
        <f>I896/86400 + 25569 + (-5/24)</f>
        <v>41866.387187499997</v>
      </c>
    </row>
    <row r="897" spans="1:20" ht="42.75" x14ac:dyDescent="0.45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>
        <f>E897/D897*100</f>
        <v>109.41176470588236</v>
      </c>
      <c r="P897" s="10">
        <f>E897/L897</f>
        <v>132.85714285714286</v>
      </c>
      <c r="Q897" t="str">
        <f>LEFT(N897,SEARCH("/",N897)-1)</f>
        <v>music</v>
      </c>
      <c r="R897" t="str">
        <f>RIGHT(N897, LEN(N897)-SEARCH("/",N897))</f>
        <v>rock</v>
      </c>
      <c r="S897" s="11">
        <f>J897/86400 + 25569 + (-5/24)</f>
        <v>41276.977777777771</v>
      </c>
      <c r="T897" s="11">
        <f>I897/86400 + 25569 + (-5/24)</f>
        <v>41295.124305555553</v>
      </c>
    </row>
    <row r="898" spans="1:20" ht="57" x14ac:dyDescent="0.45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>
        <f>E898/D898*100</f>
        <v>110.00000000000001</v>
      </c>
      <c r="P898" s="10">
        <f>E898/L898</f>
        <v>35.96153846153846</v>
      </c>
      <c r="Q898" t="str">
        <f>LEFT(N898,SEARCH("/",N898)-1)</f>
        <v>theater</v>
      </c>
      <c r="R898" t="str">
        <f>RIGHT(N898, LEN(N898)-SEARCH("/",N898))</f>
        <v>plays</v>
      </c>
      <c r="S898" s="11">
        <f>J898/86400 + 25569 + (-5/24)</f>
        <v>42256.555879629632</v>
      </c>
      <c r="T898" s="11">
        <f>I898/86400 + 25569 + (-5/24)</f>
        <v>42283.749305555553</v>
      </c>
    </row>
    <row r="899" spans="1:20" ht="28.5" x14ac:dyDescent="0.45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>
        <f>E899/D899*100</f>
        <v>112.94117647058823</v>
      </c>
      <c r="P899" s="10">
        <f>E899/L899</f>
        <v>39.183673469387756</v>
      </c>
      <c r="Q899" t="str">
        <f>LEFT(N899,SEARCH("/",N899)-1)</f>
        <v>music</v>
      </c>
      <c r="R899" t="str">
        <f>RIGHT(N899, LEN(N899)-SEARCH("/",N899))</f>
        <v>pop</v>
      </c>
      <c r="S899" s="11">
        <f>J899/86400 + 25569 + (-5/24)</f>
        <v>41034.448263888888</v>
      </c>
      <c r="T899" s="11">
        <f>I899/86400 + 25569 + (-5/24)</f>
        <v>41064.448263888888</v>
      </c>
    </row>
    <row r="900" spans="1:20" ht="42.75" x14ac:dyDescent="0.45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>
        <f>E900/D900*100</f>
        <v>100.00058823529412</v>
      </c>
      <c r="P900" s="10">
        <f>E900/L900</f>
        <v>37.777999999999999</v>
      </c>
      <c r="Q900" t="str">
        <f>LEFT(N900,SEARCH("/",N900)-1)</f>
        <v>theater</v>
      </c>
      <c r="R900" t="str">
        <f>RIGHT(N900, LEN(N900)-SEARCH("/",N900))</f>
        <v>plays</v>
      </c>
      <c r="S900" s="11">
        <f>J900/86400 + 25569 + (-5/24)</f>
        <v>41894.705416666664</v>
      </c>
      <c r="T900" s="11">
        <f>I900/86400 + 25569 + (-5/24)</f>
        <v>41937.821527777771</v>
      </c>
    </row>
    <row r="901" spans="1:20" ht="42.75" x14ac:dyDescent="0.45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>
        <f>E901/D901*100</f>
        <v>24.117647058823529</v>
      </c>
      <c r="P901" s="10">
        <f>E901/L901</f>
        <v>41</v>
      </c>
      <c r="Q901" t="str">
        <f>LEFT(N901,SEARCH("/",N901)-1)</f>
        <v>theater</v>
      </c>
      <c r="R901" t="str">
        <f>RIGHT(N901, LEN(N901)-SEARCH("/",N901))</f>
        <v>plays</v>
      </c>
      <c r="S901" s="11">
        <f>J901/86400 + 25569 + (-5/24)</f>
        <v>42770.082256944443</v>
      </c>
      <c r="T901" s="11">
        <f>I901/86400 + 25569 + (-5/24)</f>
        <v>42800.082256944443</v>
      </c>
    </row>
    <row r="902" spans="1:20" ht="42.75" x14ac:dyDescent="0.45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>
        <f>E902/D902*100</f>
        <v>0.85714285714285721</v>
      </c>
      <c r="P902" s="10">
        <f>E902/L902</f>
        <v>15</v>
      </c>
      <c r="Q902" t="str">
        <f>LEFT(N902,SEARCH("/",N902)-1)</f>
        <v>publishing</v>
      </c>
      <c r="R902" t="str">
        <f>RIGHT(N902, LEN(N902)-SEARCH("/",N902))</f>
        <v>translations</v>
      </c>
      <c r="S902" s="11">
        <f>J902/86400 + 25569 + (-5/24)</f>
        <v>42463.658333333333</v>
      </c>
      <c r="T902" s="11">
        <f>I902/86400 + 25569 + (-5/24)</f>
        <v>42484.707638888889</v>
      </c>
    </row>
    <row r="903" spans="1:20" ht="42.75" x14ac:dyDescent="0.45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>
        <f>E903/D903*100</f>
        <v>0</v>
      </c>
      <c r="P903" s="10" t="e">
        <f>E903/L903</f>
        <v>#DIV/0!</v>
      </c>
      <c r="Q903" t="str">
        <f>LEFT(N903,SEARCH("/",N903)-1)</f>
        <v>publishing</v>
      </c>
      <c r="R903" t="str">
        <f>RIGHT(N903, LEN(N903)-SEARCH("/",N903))</f>
        <v>art books</v>
      </c>
      <c r="S903" s="11">
        <f>J903/86400 + 25569 + (-5/24)</f>
        <v>40989.841736111106</v>
      </c>
      <c r="T903" s="11">
        <f>I903/86400 + 25569 + (-5/24)</f>
        <v>41049.841736111106</v>
      </c>
    </row>
    <row r="904" spans="1:20" ht="42.75" x14ac:dyDescent="0.45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>
        <f>E904/D904*100</f>
        <v>4.8571428571428568</v>
      </c>
      <c r="P904" s="10">
        <f>E904/L904</f>
        <v>21.25</v>
      </c>
      <c r="Q904" t="str">
        <f>LEFT(N904,SEARCH("/",N904)-1)</f>
        <v>music</v>
      </c>
      <c r="R904" t="str">
        <f>RIGHT(N904, LEN(N904)-SEARCH("/",N904))</f>
        <v>faith</v>
      </c>
      <c r="S904" s="11">
        <f>J904/86400 + 25569 + (-5/24)</f>
        <v>41841.355486111112</v>
      </c>
      <c r="T904" s="11">
        <f>I904/86400 + 25569 + (-5/24)</f>
        <v>41882.610416666663</v>
      </c>
    </row>
    <row r="905" spans="1:20" ht="28.5" x14ac:dyDescent="0.45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>
        <f>E905/D905*100</f>
        <v>101.48571428571429</v>
      </c>
      <c r="P905" s="10">
        <f>E905/L905</f>
        <v>35.520000000000003</v>
      </c>
      <c r="Q905" t="str">
        <f>LEFT(N905,SEARCH("/",N905)-1)</f>
        <v>technology</v>
      </c>
      <c r="R905" t="str">
        <f>RIGHT(N905, LEN(N905)-SEARCH("/",N905))</f>
        <v>space exploration</v>
      </c>
      <c r="S905" s="11">
        <f>J905/86400 + 25569 + (-5/24)</f>
        <v>41617.704328703701</v>
      </c>
      <c r="T905" s="11">
        <f>I905/86400 + 25569 + (-5/24)</f>
        <v>41631.704328703701</v>
      </c>
    </row>
    <row r="906" spans="1:20" ht="42.75" x14ac:dyDescent="0.45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>
        <f>E906/D906*100</f>
        <v>106.6857142857143</v>
      </c>
      <c r="P906" s="10">
        <f>E906/L906</f>
        <v>45.536585365853661</v>
      </c>
      <c r="Q906" t="str">
        <f>LEFT(N906,SEARCH("/",N906)-1)</f>
        <v>theater</v>
      </c>
      <c r="R906" t="str">
        <f>RIGHT(N906, LEN(N906)-SEARCH("/",N906))</f>
        <v>spaces</v>
      </c>
      <c r="S906" s="11">
        <f>J906/86400 + 25569 + (-5/24)</f>
        <v>42233.5390162037</v>
      </c>
      <c r="T906" s="11">
        <f>I906/86400 + 25569 + (-5/24)</f>
        <v>42263.5390162037</v>
      </c>
    </row>
    <row r="907" spans="1:20" ht="42.75" x14ac:dyDescent="0.45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>
        <f>E907/D907*100</f>
        <v>126.28571428571429</v>
      </c>
      <c r="P907" s="10">
        <f>E907/L907</f>
        <v>147.33333333333334</v>
      </c>
      <c r="Q907" t="str">
        <f>LEFT(N907,SEARCH("/",N907)-1)</f>
        <v>theater</v>
      </c>
      <c r="R907" t="str">
        <f>RIGHT(N907, LEN(N907)-SEARCH("/",N907))</f>
        <v>plays</v>
      </c>
      <c r="S907" s="11">
        <f>J907/86400 + 25569 + (-5/24)</f>
        <v>42489.411192129628</v>
      </c>
      <c r="T907" s="11">
        <f>I907/86400 + 25569 + (-5/24)</f>
        <v>42500.261805555558</v>
      </c>
    </row>
    <row r="908" spans="1:20" ht="42.75" x14ac:dyDescent="0.45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>
        <f>E908/D908*100</f>
        <v>111.71428571428572</v>
      </c>
      <c r="P908" s="10">
        <f>E908/L908</f>
        <v>65.166666666666671</v>
      </c>
      <c r="Q908" t="str">
        <f>LEFT(N908,SEARCH("/",N908)-1)</f>
        <v>theater</v>
      </c>
      <c r="R908" t="str">
        <f>RIGHT(N908, LEN(N908)-SEARCH("/",N908))</f>
        <v>plays</v>
      </c>
      <c r="S908" s="11">
        <f>J908/86400 + 25569 + (-5/24)</f>
        <v>42524.574305555558</v>
      </c>
      <c r="T908" s="11">
        <f>I908/86400 + 25569 + (-5/24)</f>
        <v>42544.574305555558</v>
      </c>
    </row>
    <row r="909" spans="1:20" ht="42.75" x14ac:dyDescent="0.45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>
        <f>E909/D909*100</f>
        <v>24.285714285714285</v>
      </c>
      <c r="P909" s="10">
        <f>E909/L909</f>
        <v>53.125</v>
      </c>
      <c r="Q909" t="str">
        <f>LEFT(N909,SEARCH("/",N909)-1)</f>
        <v>theater</v>
      </c>
      <c r="R909" t="str">
        <f>RIGHT(N909, LEN(N909)-SEARCH("/",N909))</f>
        <v>plays</v>
      </c>
      <c r="S909" s="11">
        <f>J909/86400 + 25569 + (-5/24)</f>
        <v>42306.640520833331</v>
      </c>
      <c r="T909" s="11">
        <f>I909/86400 + 25569 + (-5/24)</f>
        <v>42336.682187499995</v>
      </c>
    </row>
    <row r="910" spans="1:20" ht="42.75" x14ac:dyDescent="0.45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>
        <f>E910/D910*100</f>
        <v>123.94444444444443</v>
      </c>
      <c r="P910" s="10">
        <f>E910/L910</f>
        <v>69.71875</v>
      </c>
      <c r="Q910" t="str">
        <f>LEFT(N910,SEARCH("/",N910)-1)</f>
        <v>film &amp; video</v>
      </c>
      <c r="R910" t="str">
        <f>RIGHT(N910, LEN(N910)-SEARCH("/",N910))</f>
        <v>shorts</v>
      </c>
      <c r="S910" s="11">
        <f>J910/86400 + 25569 + (-5/24)</f>
        <v>40997.063159722216</v>
      </c>
      <c r="T910" s="11">
        <f>I910/86400 + 25569 + (-5/24)</f>
        <v>41057.063159722216</v>
      </c>
    </row>
    <row r="911" spans="1:20" ht="42.75" x14ac:dyDescent="0.45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>
        <f>E911/D911*100</f>
        <v>107.83333333333334</v>
      </c>
      <c r="P911" s="10">
        <f>E911/L911</f>
        <v>60.65625</v>
      </c>
      <c r="Q911" t="str">
        <f>LEFT(N911,SEARCH("/",N911)-1)</f>
        <v>music</v>
      </c>
      <c r="R911" t="str">
        <f>RIGHT(N911, LEN(N911)-SEARCH("/",N911))</f>
        <v>rock</v>
      </c>
      <c r="S911" s="11">
        <f>J911/86400 + 25569 + (-5/24)</f>
        <v>41325.317418981482</v>
      </c>
      <c r="T911" s="11">
        <f>I911/86400 + 25569 + (-5/24)</f>
        <v>41355.27575231481</v>
      </c>
    </row>
    <row r="912" spans="1:20" ht="42.75" x14ac:dyDescent="0.45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>
        <f>E912/D912*100</f>
        <v>100</v>
      </c>
      <c r="P912" s="10">
        <f>E912/L912</f>
        <v>94.736842105263165</v>
      </c>
      <c r="Q912" t="str">
        <f>LEFT(N912,SEARCH("/",N912)-1)</f>
        <v>music</v>
      </c>
      <c r="R912" t="str">
        <f>RIGHT(N912, LEN(N912)-SEARCH("/",N912))</f>
        <v>rock</v>
      </c>
      <c r="S912" s="11">
        <f>J912/86400 + 25569 + (-5/24)</f>
        <v>40941.444039351853</v>
      </c>
      <c r="T912" s="11">
        <f>I912/86400 + 25569 + (-5/24)</f>
        <v>40971.444039351853</v>
      </c>
    </row>
    <row r="913" spans="1:20" ht="42.75" x14ac:dyDescent="0.45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>
        <f>E913/D913*100</f>
        <v>489.27777777777777</v>
      </c>
      <c r="P913" s="10">
        <f>E913/L913</f>
        <v>31.566308243727597</v>
      </c>
      <c r="Q913" t="str">
        <f>LEFT(N913,SEARCH("/",N913)-1)</f>
        <v>games</v>
      </c>
      <c r="R913" t="str">
        <f>RIGHT(N913, LEN(N913)-SEARCH("/",N913))</f>
        <v>tabletop games</v>
      </c>
      <c r="S913" s="11">
        <f>J913/86400 + 25569 + (-5/24)</f>
        <v>42745.157141203701</v>
      </c>
      <c r="T913" s="11">
        <f>I913/86400 + 25569 + (-5/24)</f>
        <v>42774.999999999993</v>
      </c>
    </row>
    <row r="914" spans="1:20" ht="42.75" x14ac:dyDescent="0.45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>
        <f>E914/D914*100</f>
        <v>36.5</v>
      </c>
      <c r="P914" s="10">
        <f>E914/L914</f>
        <v>46.928571428571431</v>
      </c>
      <c r="Q914" t="str">
        <f>LEFT(N914,SEARCH("/",N914)-1)</f>
        <v>theater</v>
      </c>
      <c r="R914" t="str">
        <f>RIGHT(N914, LEN(N914)-SEARCH("/",N914))</f>
        <v>plays</v>
      </c>
      <c r="S914" s="11">
        <f>J914/86400 + 25569 + (-5/24)</f>
        <v>42142.560486111113</v>
      </c>
      <c r="T914" s="11">
        <f>I914/86400 + 25569 + (-5/24)</f>
        <v>42182.560486111113</v>
      </c>
    </row>
    <row r="915" spans="1:20" ht="42.75" x14ac:dyDescent="0.45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>
        <f>E915/D915*100</f>
        <v>130.83333333333334</v>
      </c>
      <c r="P915" s="10">
        <f>E915/L915</f>
        <v>112.14285714285714</v>
      </c>
      <c r="Q915" t="str">
        <f>LEFT(N915,SEARCH("/",N915)-1)</f>
        <v>theater</v>
      </c>
      <c r="R915" t="str">
        <f>RIGHT(N915, LEN(N915)-SEARCH("/",N915))</f>
        <v>musical</v>
      </c>
      <c r="S915" s="11">
        <f>J915/86400 + 25569 + (-5/24)</f>
        <v>41806.460983796293</v>
      </c>
      <c r="T915" s="11">
        <f>I915/86400 + 25569 + (-5/24)</f>
        <v>41835</v>
      </c>
    </row>
    <row r="916" spans="1:20" ht="28.5" x14ac:dyDescent="0.45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>
        <f>E916/D916*100</f>
        <v>131.16666666666669</v>
      </c>
      <c r="P916" s="10">
        <f>E916/L916</f>
        <v>41.421052631578945</v>
      </c>
      <c r="Q916" t="str">
        <f>LEFT(N916,SEARCH("/",N916)-1)</f>
        <v>theater</v>
      </c>
      <c r="R916" t="str">
        <f>RIGHT(N916, LEN(N916)-SEARCH("/",N916))</f>
        <v>plays</v>
      </c>
      <c r="S916" s="11">
        <f>J916/86400 + 25569 + (-5/24)</f>
        <v>41891.456990740735</v>
      </c>
      <c r="T916" s="11">
        <f>I916/86400 + 25569 + (-5/24)</f>
        <v>41912.958333333328</v>
      </c>
    </row>
    <row r="917" spans="1:20" ht="42.75" x14ac:dyDescent="0.45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>
        <f>E917/D917*100</f>
        <v>101.66666666666666</v>
      </c>
      <c r="P917" s="10">
        <f>E917/L917</f>
        <v>61</v>
      </c>
      <c r="Q917" t="str">
        <f>LEFT(N917,SEARCH("/",N917)-1)</f>
        <v>theater</v>
      </c>
      <c r="R917" t="str">
        <f>RIGHT(N917, LEN(N917)-SEARCH("/",N917))</f>
        <v>plays</v>
      </c>
      <c r="S917" s="11">
        <f>J917/86400 + 25569 + (-5/24)</f>
        <v>42167.324826388889</v>
      </c>
      <c r="T917" s="11">
        <f>I917/86400 + 25569 + (-5/24)</f>
        <v>42197.324826388889</v>
      </c>
    </row>
    <row r="918" spans="1:20" ht="42.75" x14ac:dyDescent="0.45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>
        <f>E918/D918*100</f>
        <v>100.27777777777777</v>
      </c>
      <c r="P918" s="10">
        <f>E918/L918</f>
        <v>150.41666666666666</v>
      </c>
      <c r="Q918" t="str">
        <f>LEFT(N918,SEARCH("/",N918)-1)</f>
        <v>theater</v>
      </c>
      <c r="R918" t="str">
        <f>RIGHT(N918, LEN(N918)-SEARCH("/",N918))</f>
        <v>plays</v>
      </c>
      <c r="S918" s="11">
        <f>J918/86400 + 25569 + (-5/24)</f>
        <v>42017.672118055554</v>
      </c>
      <c r="T918" s="11">
        <f>I918/86400 + 25569 + (-5/24)</f>
        <v>42043.979166666664</v>
      </c>
    </row>
    <row r="919" spans="1:20" ht="42.75" x14ac:dyDescent="0.45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>
        <f>E919/D919*100</f>
        <v>115.88888888888889</v>
      </c>
      <c r="P919" s="10">
        <f>E919/L919</f>
        <v>59.6</v>
      </c>
      <c r="Q919" t="str">
        <f>LEFT(N919,SEARCH("/",N919)-1)</f>
        <v>theater</v>
      </c>
      <c r="R919" t="str">
        <f>RIGHT(N919, LEN(N919)-SEARCH("/",N919))</f>
        <v>plays</v>
      </c>
      <c r="S919" s="11">
        <f>J919/86400 + 25569 + (-5/24)</f>
        <v>42056.443101851844</v>
      </c>
      <c r="T919" s="11">
        <f>I919/86400 + 25569 + (-5/24)</f>
        <v>42091.401435185187</v>
      </c>
    </row>
    <row r="920" spans="1:20" ht="42.75" x14ac:dyDescent="0.45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>
        <f>E920/D920*100</f>
        <v>146.38888888888889</v>
      </c>
      <c r="P920" s="10">
        <f>E920/L920</f>
        <v>292.77777777777777</v>
      </c>
      <c r="Q920" t="str">
        <f>LEFT(N920,SEARCH("/",N920)-1)</f>
        <v>theater</v>
      </c>
      <c r="R920" t="str">
        <f>RIGHT(N920, LEN(N920)-SEARCH("/",N920))</f>
        <v>plays</v>
      </c>
      <c r="S920" s="11">
        <f>J920/86400 + 25569 + (-5/24)</f>
        <v>41822.366701388884</v>
      </c>
      <c r="T920" s="11">
        <f>I920/86400 + 25569 + (-5/24)</f>
        <v>41824.833333333328</v>
      </c>
    </row>
    <row r="921" spans="1:20" ht="42.75" x14ac:dyDescent="0.45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>
        <f>E921/D921*100</f>
        <v>115.33333333333333</v>
      </c>
      <c r="P921" s="10">
        <f>E921/L921</f>
        <v>53.230769230769234</v>
      </c>
      <c r="Q921" t="str">
        <f>LEFT(N921,SEARCH("/",N921)-1)</f>
        <v>theater</v>
      </c>
      <c r="R921" t="str">
        <f>RIGHT(N921, LEN(N921)-SEARCH("/",N921))</f>
        <v>plays</v>
      </c>
      <c r="S921" s="11">
        <f>J921/86400 + 25569 + (-5/24)</f>
        <v>42128.528275462959</v>
      </c>
      <c r="T921" s="11">
        <f>I921/86400 + 25569 + (-5/24)</f>
        <v>42140.916666666664</v>
      </c>
    </row>
    <row r="922" spans="1:20" ht="42.75" x14ac:dyDescent="0.4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>
        <f>E922/D922*100</f>
        <v>7.8378378378378386</v>
      </c>
      <c r="P922" s="10">
        <f>E922/L922</f>
        <v>20.714285714285715</v>
      </c>
      <c r="Q922" t="str">
        <f>LEFT(N922,SEARCH("/",N922)-1)</f>
        <v>theater</v>
      </c>
      <c r="R922" t="str">
        <f>RIGHT(N922, LEN(N922)-SEARCH("/",N922))</f>
        <v>plays</v>
      </c>
      <c r="S922" s="11">
        <f>J922/86400 + 25569 + (-5/24)</f>
        <v>41755.268391203703</v>
      </c>
      <c r="T922" s="11">
        <f>I922/86400 + 25569 + (-5/24)</f>
        <v>41778.268391203703</v>
      </c>
    </row>
    <row r="923" spans="1:20" ht="57" x14ac:dyDescent="0.4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>
        <f>E923/D923*100</f>
        <v>10.806536636794938</v>
      </c>
      <c r="P923" s="10">
        <f>E923/L923</f>
        <v>51.25</v>
      </c>
      <c r="Q923" t="str">
        <f>LEFT(N923,SEARCH("/",N923)-1)</f>
        <v>publishing</v>
      </c>
      <c r="R923" t="str">
        <f>RIGHT(N923, LEN(N923)-SEARCH("/",N923))</f>
        <v>art books</v>
      </c>
      <c r="S923" s="11">
        <f>J923/86400 + 25569 + (-5/24)</f>
        <v>40398.857534722221</v>
      </c>
      <c r="T923" s="11">
        <f>I923/86400 + 25569 + (-5/24)</f>
        <v>40422.875</v>
      </c>
    </row>
    <row r="924" spans="1:20" ht="42.75" x14ac:dyDescent="0.45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>
        <f>E924/D924*100</f>
        <v>143.94736842105263</v>
      </c>
      <c r="P924" s="10">
        <f>E924/L924</f>
        <v>66.707317073170728</v>
      </c>
      <c r="Q924" t="str">
        <f>LEFT(N924,SEARCH("/",N924)-1)</f>
        <v>publishing</v>
      </c>
      <c r="R924" t="str">
        <f>RIGHT(N924, LEN(N924)-SEARCH("/",N924))</f>
        <v>nonfiction</v>
      </c>
      <c r="S924" s="11">
        <f>J924/86400 + 25569 + (-5/24)</f>
        <v>40909.440868055557</v>
      </c>
      <c r="T924" s="11">
        <f>I924/86400 + 25569 + (-5/24)</f>
        <v>40937.440868055557</v>
      </c>
    </row>
    <row r="925" spans="1:20" ht="42.75" x14ac:dyDescent="0.45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>
        <f>E925/D925*100</f>
        <v>47.631578947368418</v>
      </c>
      <c r="P925" s="10">
        <f>E925/L925</f>
        <v>31.206896551724139</v>
      </c>
      <c r="Q925" t="str">
        <f>LEFT(N925,SEARCH("/",N925)-1)</f>
        <v>photography</v>
      </c>
      <c r="R925" t="str">
        <f>RIGHT(N925, LEN(N925)-SEARCH("/",N925))</f>
        <v>photobooks</v>
      </c>
      <c r="S925" s="11">
        <f>J925/86400 + 25569 + (-5/24)</f>
        <v>41958.342326388891</v>
      </c>
      <c r="T925" s="11">
        <f>I925/86400 + 25569 + (-5/24)</f>
        <v>41988.342326388891</v>
      </c>
    </row>
    <row r="926" spans="1:20" ht="42.75" x14ac:dyDescent="0.45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>
        <f>E926/D926*100</f>
        <v>114.8421052631579</v>
      </c>
      <c r="P926" s="10">
        <f>E926/L926</f>
        <v>39.672727272727272</v>
      </c>
      <c r="Q926" t="str">
        <f>LEFT(N926,SEARCH("/",N926)-1)</f>
        <v>theater</v>
      </c>
      <c r="R926" t="str">
        <f>RIGHT(N926, LEN(N926)-SEARCH("/",N926))</f>
        <v>plays</v>
      </c>
      <c r="S926" s="11">
        <f>J926/86400 + 25569 + (-5/24)</f>
        <v>41477.722581018512</v>
      </c>
      <c r="T926" s="11">
        <f>I926/86400 + 25569 + (-5/24)</f>
        <v>41504.416666666664</v>
      </c>
    </row>
    <row r="927" spans="1:20" ht="42.75" x14ac:dyDescent="0.4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>
        <f>E927/D927*100</f>
        <v>3.8860103626943006</v>
      </c>
      <c r="P927" s="10">
        <f>E927/L927</f>
        <v>25</v>
      </c>
      <c r="Q927" t="str">
        <f>LEFT(N927,SEARCH("/",N927)-1)</f>
        <v>theater</v>
      </c>
      <c r="R927" t="str">
        <f>RIGHT(N927, LEN(N927)-SEARCH("/",N927))</f>
        <v>plays</v>
      </c>
      <c r="S927" s="11">
        <f>J927/86400 + 25569 + (-5/24)</f>
        <v>41851.492592592593</v>
      </c>
      <c r="T927" s="11">
        <f>I927/86400 + 25569 + (-5/24)</f>
        <v>41891.492592592593</v>
      </c>
    </row>
    <row r="928" spans="1:20" ht="42.75" x14ac:dyDescent="0.45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>
        <f>E928/D928*100</f>
        <v>153.31632653061226</v>
      </c>
      <c r="P928" s="10">
        <f>E928/L928</f>
        <v>143.0952380952381</v>
      </c>
      <c r="Q928" t="str">
        <f>LEFT(N928,SEARCH("/",N928)-1)</f>
        <v>theater</v>
      </c>
      <c r="R928" t="str">
        <f>RIGHT(N928, LEN(N928)-SEARCH("/",N928))</f>
        <v>plays</v>
      </c>
      <c r="S928" s="11">
        <f>J928/86400 + 25569 + (-5/24)</f>
        <v>42429.783391203702</v>
      </c>
      <c r="T928" s="11">
        <f>I928/86400 + 25569 + (-5/24)</f>
        <v>42459.741724537038</v>
      </c>
    </row>
    <row r="929" spans="1:20" ht="42.75" x14ac:dyDescent="0.45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>
        <f>E929/D929*100</f>
        <v>106.65777537961894</v>
      </c>
      <c r="P929" s="10">
        <f>E929/L929</f>
        <v>27.936800000000002</v>
      </c>
      <c r="Q929" t="str">
        <f>LEFT(N929,SEARCH("/",N929)-1)</f>
        <v>music</v>
      </c>
      <c r="R929" t="str">
        <f>RIGHT(N929, LEN(N929)-SEARCH("/",N929))</f>
        <v>indie rock</v>
      </c>
      <c r="S929" s="11">
        <f>J929/86400 + 25569 + (-5/24)</f>
        <v>41004.594131944446</v>
      </c>
      <c r="T929" s="11">
        <f>I929/86400 + 25569 + (-5/24)</f>
        <v>41034.59407407407</v>
      </c>
    </row>
    <row r="930" spans="1:20" ht="42.75" x14ac:dyDescent="0.4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>
        <f>E930/D930*100</f>
        <v>0</v>
      </c>
      <c r="P930" s="10" t="e">
        <f>E930/L930</f>
        <v>#DIV/0!</v>
      </c>
      <c r="Q930" t="str">
        <f>LEFT(N930,SEARCH("/",N930)-1)</f>
        <v>publishing</v>
      </c>
      <c r="R930" t="str">
        <f>RIGHT(N930, LEN(N930)-SEARCH("/",N930))</f>
        <v>children's books</v>
      </c>
      <c r="S930" s="11">
        <f>J930/86400 + 25569 + (-5/24)</f>
        <v>41078.691493055558</v>
      </c>
      <c r="T930" s="11">
        <f>I930/86400 + 25569 + (-5/24)</f>
        <v>41090.625</v>
      </c>
    </row>
    <row r="931" spans="1:20" ht="42.75" x14ac:dyDescent="0.45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>
        <f>E931/D931*100</f>
        <v>106.60000000000001</v>
      </c>
      <c r="P931" s="10">
        <f>E931/L931</f>
        <v>21.755102040816325</v>
      </c>
      <c r="Q931" t="str">
        <f>LEFT(N931,SEARCH("/",N931)-1)</f>
        <v>film &amp; video</v>
      </c>
      <c r="R931" t="str">
        <f>RIGHT(N931, LEN(N931)-SEARCH("/",N931))</f>
        <v>television</v>
      </c>
      <c r="S931" s="11">
        <f>J931/86400 + 25569 + (-5/24)</f>
        <v>42256.183541666665</v>
      </c>
      <c r="T931" s="11">
        <f>I931/86400 + 25569 + (-5/24)</f>
        <v>42274.634722222218</v>
      </c>
    </row>
    <row r="932" spans="1:20" ht="42.75" x14ac:dyDescent="0.45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>
        <f>E932/D932*100</f>
        <v>100.2</v>
      </c>
      <c r="P932" s="10">
        <f>E932/L932</f>
        <v>80.16</v>
      </c>
      <c r="Q932" t="str">
        <f>LEFT(N932,SEARCH("/",N932)-1)</f>
        <v>film &amp; video</v>
      </c>
      <c r="R932" t="str">
        <f>RIGHT(N932, LEN(N932)-SEARCH("/",N932))</f>
        <v>television</v>
      </c>
      <c r="S932" s="11">
        <f>J932/86400 + 25569 + (-5/24)</f>
        <v>42200.549907407403</v>
      </c>
      <c r="T932" s="11">
        <f>I932/86400 + 25569 + (-5/24)</f>
        <v>42260.549907407403</v>
      </c>
    </row>
    <row r="933" spans="1:20" ht="42.75" x14ac:dyDescent="0.45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>
        <f>E933/D933*100</f>
        <v>118.5</v>
      </c>
      <c r="P933" s="10">
        <f>E933/L933</f>
        <v>103.04347826086956</v>
      </c>
      <c r="Q933" t="str">
        <f>LEFT(N933,SEARCH("/",N933)-1)</f>
        <v>film &amp; video</v>
      </c>
      <c r="R933" t="str">
        <f>RIGHT(N933, LEN(N933)-SEARCH("/",N933))</f>
        <v>television</v>
      </c>
      <c r="S933" s="11">
        <f>J933/86400 + 25569 + (-5/24)</f>
        <v>42097.570613425924</v>
      </c>
      <c r="T933" s="11">
        <f>I933/86400 + 25569 + (-5/24)</f>
        <v>42124.430555555555</v>
      </c>
    </row>
    <row r="934" spans="1:20" ht="42.75" x14ac:dyDescent="0.45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>
        <f>E934/D934*100</f>
        <v>101.35000000000001</v>
      </c>
      <c r="P934" s="10">
        <f>E934/L934</f>
        <v>126.6875</v>
      </c>
      <c r="Q934" t="str">
        <f>LEFT(N934,SEARCH("/",N934)-1)</f>
        <v>film &amp; video</v>
      </c>
      <c r="R934" t="str">
        <f>RIGHT(N934, LEN(N934)-SEARCH("/",N934))</f>
        <v>television</v>
      </c>
      <c r="S934" s="11">
        <f>J934/86400 + 25569 + (-5/24)</f>
        <v>41789.005648148144</v>
      </c>
      <c r="T934" s="11">
        <f>I934/86400 + 25569 + (-5/24)</f>
        <v>41808.958333333328</v>
      </c>
    </row>
    <row r="935" spans="1:20" ht="42.75" x14ac:dyDescent="0.45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>
        <f>E935/D935*100</f>
        <v>100</v>
      </c>
      <c r="P935" s="10">
        <f>E935/L935</f>
        <v>105.26315789473684</v>
      </c>
      <c r="Q935" t="str">
        <f>LEFT(N935,SEARCH("/",N935)-1)</f>
        <v>film &amp; video</v>
      </c>
      <c r="R935" t="str">
        <f>RIGHT(N935, LEN(N935)-SEARCH("/",N935))</f>
        <v>television</v>
      </c>
      <c r="S935" s="11">
        <f>J935/86400 + 25569 + (-5/24)</f>
        <v>41887.360578703701</v>
      </c>
      <c r="T935" s="11">
        <f>I935/86400 + 25569 + (-5/24)</f>
        <v>41917.360578703701</v>
      </c>
    </row>
    <row r="936" spans="1:20" ht="42.75" x14ac:dyDescent="0.45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>
        <f>E936/D936*100</f>
        <v>100</v>
      </c>
      <c r="P936" s="10">
        <f>E936/L936</f>
        <v>133.33333333333334</v>
      </c>
      <c r="Q936" t="str">
        <f>LEFT(N936,SEARCH("/",N936)-1)</f>
        <v>film &amp; video</v>
      </c>
      <c r="R936" t="str">
        <f>RIGHT(N936, LEN(N936)-SEARCH("/",N936))</f>
        <v>television</v>
      </c>
      <c r="S936" s="11">
        <f>J936/86400 + 25569 + (-5/24)</f>
        <v>41873.890474537031</v>
      </c>
      <c r="T936" s="11">
        <f>I936/86400 + 25569 + (-5/24)</f>
        <v>41918.890474537031</v>
      </c>
    </row>
    <row r="937" spans="1:20" ht="42.75" x14ac:dyDescent="0.45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>
        <f>E937/D937*100</f>
        <v>107.94999999999999</v>
      </c>
      <c r="P937" s="10">
        <f>E937/L937</f>
        <v>56.815789473684212</v>
      </c>
      <c r="Q937" t="str">
        <f>LEFT(N937,SEARCH("/",N937)-1)</f>
        <v>film &amp; video</v>
      </c>
      <c r="R937" t="str">
        <f>RIGHT(N937, LEN(N937)-SEARCH("/",N937))</f>
        <v>television</v>
      </c>
      <c r="S937" s="11">
        <f>J937/86400 + 25569 + (-5/24)</f>
        <v>42033.308564814812</v>
      </c>
      <c r="T937" s="11">
        <f>I937/86400 + 25569 + (-5/24)</f>
        <v>42064.291666666664</v>
      </c>
    </row>
    <row r="938" spans="1:20" ht="42.75" x14ac:dyDescent="0.45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>
        <f>E938/D938*100</f>
        <v>113.51849999999999</v>
      </c>
      <c r="P938" s="10">
        <f>E938/L938</f>
        <v>35.474531249999998</v>
      </c>
      <c r="Q938" t="str">
        <f>LEFT(N938,SEARCH("/",N938)-1)</f>
        <v>film &amp; video</v>
      </c>
      <c r="R938" t="str">
        <f>RIGHT(N938, LEN(N938)-SEARCH("/",N938))</f>
        <v>shorts</v>
      </c>
      <c r="S938" s="11">
        <f>J938/86400 + 25569 + (-5/24)</f>
        <v>41612.703854166662</v>
      </c>
      <c r="T938" s="11">
        <f>I938/86400 + 25569 + (-5/24)</f>
        <v>41635.999305555553</v>
      </c>
    </row>
    <row r="939" spans="1:20" ht="28.5" x14ac:dyDescent="0.45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>
        <f>E939/D939*100</f>
        <v>118.6</v>
      </c>
      <c r="P939" s="10">
        <f>E939/L939</f>
        <v>91.230769230769226</v>
      </c>
      <c r="Q939" t="str">
        <f>LEFT(N939,SEARCH("/",N939)-1)</f>
        <v>film &amp; video</v>
      </c>
      <c r="R939" t="str">
        <f>RIGHT(N939, LEN(N939)-SEARCH("/",N939))</f>
        <v>shorts</v>
      </c>
      <c r="S939" s="11">
        <f>J939/86400 + 25569 + (-5/24)</f>
        <v>42539.641435185178</v>
      </c>
      <c r="T939" s="11">
        <f>I939/86400 + 25569 + (-5/24)</f>
        <v>42569.641435185178</v>
      </c>
    </row>
    <row r="940" spans="1:20" ht="42.75" x14ac:dyDescent="0.45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>
        <f>E940/D940*100</f>
        <v>116.25000000000001</v>
      </c>
      <c r="P940" s="10">
        <f>E940/L940</f>
        <v>116.25</v>
      </c>
      <c r="Q940" t="str">
        <f>LEFT(N940,SEARCH("/",N940)-1)</f>
        <v>film &amp; video</v>
      </c>
      <c r="R940" t="str">
        <f>RIGHT(N940, LEN(N940)-SEARCH("/",N940))</f>
        <v>shorts</v>
      </c>
      <c r="S940" s="11">
        <f>J940/86400 + 25569 + (-5/24)</f>
        <v>41075.375046296293</v>
      </c>
      <c r="T940" s="11">
        <f>I940/86400 + 25569 + (-5/24)</f>
        <v>41105.375046296293</v>
      </c>
    </row>
    <row r="941" spans="1:20" ht="42.75" x14ac:dyDescent="0.45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>
        <f>E941/D941*100</f>
        <v>141.65</v>
      </c>
      <c r="P941" s="10">
        <f>E941/L941</f>
        <v>65.883720930232556</v>
      </c>
      <c r="Q941" t="str">
        <f>LEFT(N941,SEARCH("/",N941)-1)</f>
        <v>film &amp; video</v>
      </c>
      <c r="R941" t="str">
        <f>RIGHT(N941, LEN(N941)-SEARCH("/",N941))</f>
        <v>documentary</v>
      </c>
      <c r="S941" s="11">
        <f>J941/86400 + 25569 + (-5/24)</f>
        <v>42292.331215277773</v>
      </c>
      <c r="T941" s="11">
        <f>I941/86400 + 25569 + (-5/24)</f>
        <v>42313.372881944444</v>
      </c>
    </row>
    <row r="942" spans="1:20" ht="42.75" x14ac:dyDescent="0.45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>
        <f>E942/D942*100</f>
        <v>101.55000000000001</v>
      </c>
      <c r="P942" s="10">
        <f>E942/L942</f>
        <v>92.318181818181813</v>
      </c>
      <c r="Q942" t="str">
        <f>LEFT(N942,SEARCH("/",N942)-1)</f>
        <v>film &amp; video</v>
      </c>
      <c r="R942" t="str">
        <f>RIGHT(N942, LEN(N942)-SEARCH("/",N942))</f>
        <v>documentary</v>
      </c>
      <c r="S942" s="11">
        <f>J942/86400 + 25569 + (-5/24)</f>
        <v>40806.662615740737</v>
      </c>
      <c r="T942" s="11">
        <f>I942/86400 + 25569 + (-5/24)</f>
        <v>40866.704282407409</v>
      </c>
    </row>
    <row r="943" spans="1:20" ht="42.75" x14ac:dyDescent="0.45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>
        <f>E943/D943*100</f>
        <v>2.25</v>
      </c>
      <c r="P943" s="10">
        <f>E943/L943</f>
        <v>9</v>
      </c>
      <c r="Q943" t="str">
        <f>LEFT(N943,SEARCH("/",N943)-1)</f>
        <v>film &amp; video</v>
      </c>
      <c r="R943" t="str">
        <f>RIGHT(N943, LEN(N943)-SEARCH("/",N943))</f>
        <v>animation</v>
      </c>
      <c r="S943" s="11">
        <f>J943/86400 + 25569 + (-5/24)</f>
        <v>41534.359780092593</v>
      </c>
      <c r="T943" s="11">
        <f>I943/86400 + 25569 + (-5/24)</f>
        <v>41564.359780092593</v>
      </c>
    </row>
    <row r="944" spans="1:20" ht="42.75" x14ac:dyDescent="0.45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>
        <f>E944/D944*100</f>
        <v>0</v>
      </c>
      <c r="P944" s="10" t="e">
        <f>E944/L944</f>
        <v>#DIV/0!</v>
      </c>
      <c r="Q944" t="str">
        <f>LEFT(N944,SEARCH("/",N944)-1)</f>
        <v>film &amp; video</v>
      </c>
      <c r="R944" t="str">
        <f>RIGHT(N944, LEN(N944)-SEARCH("/",N944))</f>
        <v>animation</v>
      </c>
      <c r="S944" s="11">
        <f>J944/86400 + 25569 + (-5/24)</f>
        <v>42099.877812500003</v>
      </c>
      <c r="T944" s="11">
        <f>I944/86400 + 25569 + (-5/24)</f>
        <v>42129.877812500003</v>
      </c>
    </row>
    <row r="945" spans="1:20" ht="42.75" x14ac:dyDescent="0.45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>
        <f>E945/D945*100</f>
        <v>100.2</v>
      </c>
      <c r="P945" s="10">
        <f>E945/L945</f>
        <v>117.88235294117646</v>
      </c>
      <c r="Q945" t="str">
        <f>LEFT(N945,SEARCH("/",N945)-1)</f>
        <v>theater</v>
      </c>
      <c r="R945" t="str">
        <f>RIGHT(N945, LEN(N945)-SEARCH("/",N945))</f>
        <v>plays</v>
      </c>
      <c r="S945" s="11">
        <f>J945/86400 + 25569 + (-5/24)</f>
        <v>42482.226446759254</v>
      </c>
      <c r="T945" s="11">
        <f>I945/86400 + 25569 + (-5/24)</f>
        <v>42506.226446759254</v>
      </c>
    </row>
    <row r="946" spans="1:20" ht="28.5" x14ac:dyDescent="0.45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>
        <f>E946/D946*100</f>
        <v>102.49999999999999</v>
      </c>
      <c r="P946" s="10">
        <f>E946/L946</f>
        <v>34.745762711864408</v>
      </c>
      <c r="Q946" t="str">
        <f>LEFT(N946,SEARCH("/",N946)-1)</f>
        <v>theater</v>
      </c>
      <c r="R946" t="str">
        <f>RIGHT(N946, LEN(N946)-SEARCH("/",N946))</f>
        <v>plays</v>
      </c>
      <c r="S946" s="11">
        <f>J946/86400 + 25569 + (-5/24)</f>
        <v>42711.336863425924</v>
      </c>
      <c r="T946" s="11">
        <f>I946/86400 + 25569 + (-5/24)</f>
        <v>42741.336863425924</v>
      </c>
    </row>
    <row r="947" spans="1:20" ht="42.75" x14ac:dyDescent="0.45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>
        <f>E947/D947*100</f>
        <v>120.5</v>
      </c>
      <c r="P947" s="10">
        <f>E947/L947</f>
        <v>40.847457627118644</v>
      </c>
      <c r="Q947" t="str">
        <f>LEFT(N947,SEARCH("/",N947)-1)</f>
        <v>theater</v>
      </c>
      <c r="R947" t="str">
        <f>RIGHT(N947, LEN(N947)-SEARCH("/",N947))</f>
        <v>plays</v>
      </c>
      <c r="S947" s="11">
        <f>J947/86400 + 25569 + (-5/24)</f>
        <v>42282.560081018521</v>
      </c>
      <c r="T947" s="11">
        <f>I947/86400 + 25569 + (-5/24)</f>
        <v>42312.601747685178</v>
      </c>
    </row>
    <row r="948" spans="1:20" ht="42.75" x14ac:dyDescent="0.45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>
        <f>E948/D948*100</f>
        <v>3</v>
      </c>
      <c r="P948" s="10">
        <f>E948/L948</f>
        <v>20</v>
      </c>
      <c r="Q948" t="str">
        <f>LEFT(N948,SEARCH("/",N948)-1)</f>
        <v>technology</v>
      </c>
      <c r="R948" t="str">
        <f>RIGHT(N948, LEN(N948)-SEARCH("/",N948))</f>
        <v>web</v>
      </c>
      <c r="S948" s="11">
        <f>J948/86400 + 25569 + (-5/24)</f>
        <v>42087.134756944441</v>
      </c>
      <c r="T948" s="11">
        <f>I948/86400 + 25569 + (-5/24)</f>
        <v>42132.134756944441</v>
      </c>
    </row>
    <row r="949" spans="1:20" ht="42.75" x14ac:dyDescent="0.45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>
        <f>E949/D949*100</f>
        <v>0.2</v>
      </c>
      <c r="P949" s="10">
        <f>E949/L949</f>
        <v>4</v>
      </c>
      <c r="Q949" t="str">
        <f>LEFT(N949,SEARCH("/",N949)-1)</f>
        <v>technology</v>
      </c>
      <c r="R949" t="str">
        <f>RIGHT(N949, LEN(N949)-SEARCH("/",N949))</f>
        <v>web</v>
      </c>
      <c r="S949" s="11">
        <f>J949/86400 + 25569 + (-5/24)</f>
        <v>42131.247106481482</v>
      </c>
      <c r="T949" s="11">
        <f>I949/86400 + 25569 + (-5/24)</f>
        <v>42161.240972222215</v>
      </c>
    </row>
    <row r="950" spans="1:20" ht="28.5" x14ac:dyDescent="0.45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>
        <f>E950/D950*100</f>
        <v>278.7</v>
      </c>
      <c r="P950" s="10">
        <f>E950/L950</f>
        <v>23.518987341772153</v>
      </c>
      <c r="Q950" t="str">
        <f>LEFT(N950,SEARCH("/",N950)-1)</f>
        <v>technology</v>
      </c>
      <c r="R950" t="str">
        <f>RIGHT(N950, LEN(N950)-SEARCH("/",N950))</f>
        <v>wearables</v>
      </c>
      <c r="S950" s="11">
        <f>J950/86400 + 25569 + (-5/24)</f>
        <v>42563.817986111106</v>
      </c>
      <c r="T950" s="11">
        <f>I950/86400 + 25569 + (-5/24)</f>
        <v>42593.817986111106</v>
      </c>
    </row>
    <row r="951" spans="1:20" ht="42.75" x14ac:dyDescent="0.45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>
        <f>E951/D951*100</f>
        <v>107.05</v>
      </c>
      <c r="P951" s="10">
        <f>E951/L951</f>
        <v>125.94117647058823</v>
      </c>
      <c r="Q951" t="str">
        <f>LEFT(N951,SEARCH("/",N951)-1)</f>
        <v>technology</v>
      </c>
      <c r="R951" t="str">
        <f>RIGHT(N951, LEN(N951)-SEARCH("/",N951))</f>
        <v>wearables</v>
      </c>
      <c r="S951" s="11">
        <f>J951/86400 + 25569 + (-5/24)</f>
        <v>42416.559594907405</v>
      </c>
      <c r="T951" s="11">
        <f>I951/86400 + 25569 + (-5/24)</f>
        <v>42446.517928240741</v>
      </c>
    </row>
    <row r="952" spans="1:20" ht="42.75" x14ac:dyDescent="0.45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>
        <f>E952/D952*100</f>
        <v>27.650000000000002</v>
      </c>
      <c r="P952" s="10">
        <f>E952/L952</f>
        <v>55.3</v>
      </c>
      <c r="Q952" t="str">
        <f>LEFT(N952,SEARCH("/",N952)-1)</f>
        <v>technology</v>
      </c>
      <c r="R952" t="str">
        <f>RIGHT(N952, LEN(N952)-SEARCH("/",N952))</f>
        <v>wearables</v>
      </c>
      <c r="S952" s="11">
        <f>J952/86400 + 25569 + (-5/24)</f>
        <v>41971.658240740733</v>
      </c>
      <c r="T952" s="11">
        <f>I952/86400 + 25569 + (-5/24)</f>
        <v>42016.658240740733</v>
      </c>
    </row>
    <row r="953" spans="1:20" ht="42.75" x14ac:dyDescent="0.45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>
        <f>E953/D953*100</f>
        <v>100.25</v>
      </c>
      <c r="P953" s="10">
        <f>E953/L953</f>
        <v>45.56818181818182</v>
      </c>
      <c r="Q953" t="str">
        <f>LEFT(N953,SEARCH("/",N953)-1)</f>
        <v>publishing</v>
      </c>
      <c r="R953" t="str">
        <f>RIGHT(N953, LEN(N953)-SEARCH("/",N953))</f>
        <v>nonfiction</v>
      </c>
      <c r="S953" s="11">
        <f>J953/86400 + 25569 + (-5/24)</f>
        <v>41831.638495370367</v>
      </c>
      <c r="T953" s="11">
        <f>I953/86400 + 25569 + (-5/24)</f>
        <v>41861.638495370367</v>
      </c>
    </row>
    <row r="954" spans="1:20" ht="42.75" x14ac:dyDescent="0.45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>
        <f>E954/D954*100</f>
        <v>103.75000000000001</v>
      </c>
      <c r="P954" s="10">
        <f>E954/L954</f>
        <v>42.346938775510203</v>
      </c>
      <c r="Q954" t="str">
        <f>LEFT(N954,SEARCH("/",N954)-1)</f>
        <v>publishing</v>
      </c>
      <c r="R954" t="str">
        <f>RIGHT(N954, LEN(N954)-SEARCH("/",N954))</f>
        <v>nonfiction</v>
      </c>
      <c r="S954" s="11">
        <f>J954/86400 + 25569 + (-5/24)</f>
        <v>41249.54075231481</v>
      </c>
      <c r="T954" s="11">
        <f>I954/86400 + 25569 + (-5/24)</f>
        <v>41279.54075231481</v>
      </c>
    </row>
    <row r="955" spans="1:20" ht="42.75" x14ac:dyDescent="0.45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>
        <f>E955/D955*100</f>
        <v>111.52149999999999</v>
      </c>
      <c r="P955" s="10">
        <f>E955/L955</f>
        <v>43.733921568627444</v>
      </c>
      <c r="Q955" t="str">
        <f>LEFT(N955,SEARCH("/",N955)-1)</f>
        <v>music</v>
      </c>
      <c r="R955" t="str">
        <f>RIGHT(N955, LEN(N955)-SEARCH("/",N955))</f>
        <v>rock</v>
      </c>
      <c r="S955" s="11">
        <f>J955/86400 + 25569 + (-5/24)</f>
        <v>40695.587037037032</v>
      </c>
      <c r="T955" s="11">
        <f>I955/86400 + 25569 + (-5/24)</f>
        <v>40725.587037037032</v>
      </c>
    </row>
    <row r="956" spans="1:20" ht="42.75" x14ac:dyDescent="0.45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>
        <f>E956/D956*100</f>
        <v>134.05000000000001</v>
      </c>
      <c r="P956" s="10">
        <f>E956/L956</f>
        <v>70.55263157894737</v>
      </c>
      <c r="Q956" t="str">
        <f>LEFT(N956,SEARCH("/",N956)-1)</f>
        <v>music</v>
      </c>
      <c r="R956" t="str">
        <f>RIGHT(N956, LEN(N956)-SEARCH("/",N956))</f>
        <v>rock</v>
      </c>
      <c r="S956" s="11">
        <f>J956/86400 + 25569 + (-5/24)</f>
        <v>41768.633587962962</v>
      </c>
      <c r="T956" s="11">
        <f>I956/86400 + 25569 + (-5/24)</f>
        <v>41799</v>
      </c>
    </row>
    <row r="957" spans="1:20" ht="42.75" x14ac:dyDescent="0.45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>
        <f>E957/D957*100</f>
        <v>117.25000000000001</v>
      </c>
      <c r="P957" s="10">
        <f>E957/L957</f>
        <v>58.625</v>
      </c>
      <c r="Q957" t="str">
        <f>LEFT(N957,SEARCH("/",N957)-1)</f>
        <v>music</v>
      </c>
      <c r="R957" t="str">
        <f>RIGHT(N957, LEN(N957)-SEARCH("/",N957))</f>
        <v>rock</v>
      </c>
      <c r="S957" s="11">
        <f>J957/86400 + 25569 + (-5/24)</f>
        <v>41005.249513888884</v>
      </c>
      <c r="T957" s="11">
        <f>I957/86400 + 25569 + (-5/24)</f>
        <v>41047.916666666664</v>
      </c>
    </row>
    <row r="958" spans="1:20" ht="42.75" x14ac:dyDescent="0.45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>
        <f>E958/D958*100</f>
        <v>145.4</v>
      </c>
      <c r="P958" s="10">
        <f>E958/L958</f>
        <v>47.672131147540981</v>
      </c>
      <c r="Q958" t="str">
        <f>LEFT(N958,SEARCH("/",N958)-1)</f>
        <v>music</v>
      </c>
      <c r="R958" t="str">
        <f>RIGHT(N958, LEN(N958)-SEARCH("/",N958))</f>
        <v>rock</v>
      </c>
      <c r="S958" s="11">
        <f>J958/86400 + 25569 + (-5/24)</f>
        <v>40895.689641203702</v>
      </c>
      <c r="T958" s="11">
        <f>I958/86400 + 25569 + (-5/24)</f>
        <v>40925.689641203702</v>
      </c>
    </row>
    <row r="959" spans="1:20" ht="42.75" x14ac:dyDescent="0.45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>
        <f>E959/D959*100</f>
        <v>130.44999999999999</v>
      </c>
      <c r="P959" s="10">
        <f>E959/L959</f>
        <v>37.271428571428572</v>
      </c>
      <c r="Q959" t="str">
        <f>LEFT(N959,SEARCH("/",N959)-1)</f>
        <v>music</v>
      </c>
      <c r="R959" t="str">
        <f>RIGHT(N959, LEN(N959)-SEARCH("/",N959))</f>
        <v>metal</v>
      </c>
      <c r="S959" s="11">
        <f>J959/86400 + 25569 + (-5/24)</f>
        <v>42522.671909722216</v>
      </c>
      <c r="T959" s="11">
        <f>I959/86400 + 25569 + (-5/24)</f>
        <v>42582.614583333336</v>
      </c>
    </row>
    <row r="960" spans="1:20" ht="42.75" x14ac:dyDescent="0.45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>
        <f>E960/D960*100</f>
        <v>4.5</v>
      </c>
      <c r="P960" s="10">
        <f>E960/L960</f>
        <v>18</v>
      </c>
      <c r="Q960" t="str">
        <f>LEFT(N960,SEARCH("/",N960)-1)</f>
        <v>music</v>
      </c>
      <c r="R960" t="str">
        <f>RIGHT(N960, LEN(N960)-SEARCH("/",N960))</f>
        <v>jazz</v>
      </c>
      <c r="S960" s="11">
        <f>J960/86400 + 25569 + (-5/24)</f>
        <v>40920.909328703703</v>
      </c>
      <c r="T960" s="11">
        <f>I960/86400 + 25569 + (-5/24)</f>
        <v>40950.909328703703</v>
      </c>
    </row>
    <row r="961" spans="1:20" ht="42.75" x14ac:dyDescent="0.45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>
        <f>E961/D961*100</f>
        <v>67.55</v>
      </c>
      <c r="P961" s="10">
        <f>E961/L961</f>
        <v>46.586206896551722</v>
      </c>
      <c r="Q961" t="str">
        <f>LEFT(N961,SEARCH("/",N961)-1)</f>
        <v>music</v>
      </c>
      <c r="R961" t="str">
        <f>RIGHT(N961, LEN(N961)-SEARCH("/",N961))</f>
        <v>jazz</v>
      </c>
      <c r="S961" s="11">
        <f>J961/86400 + 25569 + (-5/24)</f>
        <v>41597.580555555549</v>
      </c>
      <c r="T961" s="11">
        <f>I961/86400 + 25569 + (-5/24)</f>
        <v>41627.580555555549</v>
      </c>
    </row>
    <row r="962" spans="1:20" ht="42.75" x14ac:dyDescent="0.45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>
        <f>E962/D962*100</f>
        <v>1</v>
      </c>
      <c r="P962" s="10">
        <f>E962/L962</f>
        <v>10</v>
      </c>
      <c r="Q962" t="str">
        <f>LEFT(N962,SEARCH("/",N962)-1)</f>
        <v>music</v>
      </c>
      <c r="R962" t="str">
        <f>RIGHT(N962, LEN(N962)-SEARCH("/",N962))</f>
        <v>indie rock</v>
      </c>
      <c r="S962" s="11">
        <f>J962/86400 + 25569 + (-5/24)</f>
        <v>40981.594282407408</v>
      </c>
      <c r="T962" s="11">
        <f>I962/86400 + 25569 + (-5/24)</f>
        <v>41040.896527777775</v>
      </c>
    </row>
    <row r="963" spans="1:20" ht="42.75" x14ac:dyDescent="0.45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>
        <f>E963/D963*100</f>
        <v>10</v>
      </c>
      <c r="P963" s="10">
        <f>E963/L963</f>
        <v>40</v>
      </c>
      <c r="Q963" t="str">
        <f>LEFT(N963,SEARCH("/",N963)-1)</f>
        <v>music</v>
      </c>
      <c r="R963" t="str">
        <f>RIGHT(N963, LEN(N963)-SEARCH("/",N963))</f>
        <v>indie rock</v>
      </c>
      <c r="S963" s="11">
        <f>J963/86400 + 25569 + (-5/24)</f>
        <v>42065.689386574071</v>
      </c>
      <c r="T963" s="11">
        <f>I963/86400 + 25569 + (-5/24)</f>
        <v>42095.647719907407</v>
      </c>
    </row>
    <row r="964" spans="1:20" ht="42.75" x14ac:dyDescent="0.45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>
        <f>E964/D964*100</f>
        <v>6.5500000000000007</v>
      </c>
      <c r="P964" s="10">
        <f>E964/L964</f>
        <v>18.714285714285715</v>
      </c>
      <c r="Q964" t="str">
        <f>LEFT(N964,SEARCH("/",N964)-1)</f>
        <v>music</v>
      </c>
      <c r="R964" t="str">
        <f>RIGHT(N964, LEN(N964)-SEARCH("/",N964))</f>
        <v>jazz</v>
      </c>
      <c r="S964" s="11">
        <f>J964/86400 + 25569 + (-5/24)</f>
        <v>41680.151643518519</v>
      </c>
      <c r="T964" s="11">
        <f>I964/86400 + 25569 + (-5/24)</f>
        <v>41714.708333333328</v>
      </c>
    </row>
    <row r="965" spans="1:20" ht="42.75" x14ac:dyDescent="0.45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>
        <f>E965/D965*100</f>
        <v>6</v>
      </c>
      <c r="P965" s="10">
        <f>E965/L965</f>
        <v>60</v>
      </c>
      <c r="Q965" t="str">
        <f>LEFT(N965,SEARCH("/",N965)-1)</f>
        <v>music</v>
      </c>
      <c r="R965" t="str">
        <f>RIGHT(N965, LEN(N965)-SEARCH("/",N965))</f>
        <v>jazz</v>
      </c>
      <c r="S965" s="11">
        <f>J965/86400 + 25569 + (-5/24)</f>
        <v>41710.960752314808</v>
      </c>
      <c r="T965" s="11">
        <f>I965/86400 + 25569 + (-5/24)</f>
        <v>41770.960752314808</v>
      </c>
    </row>
    <row r="966" spans="1:20" ht="28.5" x14ac:dyDescent="0.45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>
        <f>E966/D966*100</f>
        <v>114.9</v>
      </c>
      <c r="P966" s="10">
        <f>E966/L966</f>
        <v>31.054054054054053</v>
      </c>
      <c r="Q966" t="str">
        <f>LEFT(N966,SEARCH("/",N966)-1)</f>
        <v>music</v>
      </c>
      <c r="R966" t="str">
        <f>RIGHT(N966, LEN(N966)-SEARCH("/",N966))</f>
        <v>electronic music</v>
      </c>
      <c r="S966" s="11">
        <f>J966/86400 + 25569 + (-5/24)</f>
        <v>42111.438391203701</v>
      </c>
      <c r="T966" s="11">
        <f>I966/86400 + 25569 + (-5/24)</f>
        <v>42141.438391203701</v>
      </c>
    </row>
    <row r="967" spans="1:20" ht="42.75" x14ac:dyDescent="0.45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>
        <f>E967/D967*100</f>
        <v>237.15</v>
      </c>
      <c r="P967" s="10">
        <f>E967/L967</f>
        <v>36.206106870229007</v>
      </c>
      <c r="Q967" t="str">
        <f>LEFT(N967,SEARCH("/",N967)-1)</f>
        <v>music</v>
      </c>
      <c r="R967" t="str">
        <f>RIGHT(N967, LEN(N967)-SEARCH("/",N967))</f>
        <v>electronic music</v>
      </c>
      <c r="S967" s="11">
        <f>J967/86400 + 25569 + (-5/24)</f>
        <v>42145.711354166669</v>
      </c>
      <c r="T967" s="11">
        <f>I967/86400 + 25569 + (-5/24)</f>
        <v>42175.711354166669</v>
      </c>
    </row>
    <row r="968" spans="1:20" ht="28.5" x14ac:dyDescent="0.45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>
        <f>E968/D968*100</f>
        <v>342.09999999999997</v>
      </c>
      <c r="P968" s="10">
        <f>E968/L968</f>
        <v>43.031446540880502</v>
      </c>
      <c r="Q968" t="str">
        <f>LEFT(N968,SEARCH("/",N968)-1)</f>
        <v>music</v>
      </c>
      <c r="R968" t="str">
        <f>RIGHT(N968, LEN(N968)-SEARCH("/",N968))</f>
        <v>electronic music</v>
      </c>
      <c r="S968" s="11">
        <f>J968/86400 + 25569 + (-5/24)</f>
        <v>42611.274872685179</v>
      </c>
      <c r="T968" s="11">
        <f>I968/86400 + 25569 + (-5/24)</f>
        <v>42625.274872685179</v>
      </c>
    </row>
    <row r="969" spans="1:20" ht="42.75" x14ac:dyDescent="0.45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>
        <f>E969/D969*100</f>
        <v>0.05</v>
      </c>
      <c r="P969" s="10">
        <f>E969/L969</f>
        <v>1</v>
      </c>
      <c r="Q969" t="str">
        <f>LEFT(N969,SEARCH("/",N969)-1)</f>
        <v>journalism</v>
      </c>
      <c r="R969" t="str">
        <f>RIGHT(N969, LEN(N969)-SEARCH("/",N969))</f>
        <v>audio</v>
      </c>
      <c r="S969" s="11">
        <f>J969/86400 + 25569 + (-5/24)</f>
        <v>41918.610127314816</v>
      </c>
      <c r="T969" s="11">
        <f>I969/86400 + 25569 + (-5/24)</f>
        <v>41948.65179398148</v>
      </c>
    </row>
    <row r="970" spans="1:20" ht="57" x14ac:dyDescent="0.45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>
        <f>E970/D970*100</f>
        <v>1.05</v>
      </c>
      <c r="P970" s="10">
        <f>E970/L970</f>
        <v>3</v>
      </c>
      <c r="Q970" t="str">
        <f>LEFT(N970,SEARCH("/",N970)-1)</f>
        <v>games</v>
      </c>
      <c r="R970" t="str">
        <f>RIGHT(N970, LEN(N970)-SEARCH("/",N970))</f>
        <v>video games</v>
      </c>
      <c r="S970" s="11">
        <f>J970/86400 + 25569 + (-5/24)</f>
        <v>41249.817569444444</v>
      </c>
      <c r="T970" s="11">
        <f>I970/86400 + 25569 + (-5/24)</f>
        <v>41279.817569444444</v>
      </c>
    </row>
    <row r="971" spans="1:20" ht="42.75" x14ac:dyDescent="0.45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>
        <f>E971/D971*100</f>
        <v>0.5</v>
      </c>
      <c r="P971" s="10">
        <f>E971/L971</f>
        <v>5</v>
      </c>
      <c r="Q971" t="str">
        <f>LEFT(N971,SEARCH("/",N971)-1)</f>
        <v>games</v>
      </c>
      <c r="R971" t="str">
        <f>RIGHT(N971, LEN(N971)-SEARCH("/",N971))</f>
        <v>mobile games</v>
      </c>
      <c r="S971" s="11">
        <f>J971/86400 + 25569 + (-5/24)</f>
        <v>42535.119143518517</v>
      </c>
      <c r="T971" s="11">
        <f>I971/86400 + 25569 + (-5/24)</f>
        <v>42565.119143518517</v>
      </c>
    </row>
    <row r="972" spans="1:20" ht="42.75" x14ac:dyDescent="0.45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>
        <f>E972/D972*100</f>
        <v>160.54999999999998</v>
      </c>
      <c r="P972" s="10">
        <f>E972/L972</f>
        <v>37.776470588235291</v>
      </c>
      <c r="Q972" t="str">
        <f>LEFT(N972,SEARCH("/",N972)-1)</f>
        <v>photography</v>
      </c>
      <c r="R972" t="str">
        <f>RIGHT(N972, LEN(N972)-SEARCH("/",N972))</f>
        <v>photobooks</v>
      </c>
      <c r="S972" s="11">
        <f>J972/86400 + 25569 + (-5/24)</f>
        <v>42711.492361111108</v>
      </c>
      <c r="T972" s="11">
        <f>I972/86400 + 25569 + (-5/24)</f>
        <v>42732.492361111108</v>
      </c>
    </row>
    <row r="973" spans="1:20" ht="42.75" x14ac:dyDescent="0.45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>
        <f>E973/D973*100</f>
        <v>131.80000000000001</v>
      </c>
      <c r="P973" s="10">
        <f>E973/L973</f>
        <v>105.44</v>
      </c>
      <c r="Q973" t="str">
        <f>LEFT(N973,SEARCH("/",N973)-1)</f>
        <v>photography</v>
      </c>
      <c r="R973" t="str">
        <f>RIGHT(N973, LEN(N973)-SEARCH("/",N973))</f>
        <v>photobooks</v>
      </c>
      <c r="S973" s="11">
        <f>J973/86400 + 25569 + (-5/24)</f>
        <v>42104.632002314807</v>
      </c>
      <c r="T973" s="11">
        <f>I973/86400 + 25569 + (-5/24)</f>
        <v>42164.632002314807</v>
      </c>
    </row>
    <row r="974" spans="1:20" ht="42.75" x14ac:dyDescent="0.45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>
        <f>E974/D974*100</f>
        <v>0</v>
      </c>
      <c r="P974" s="10" t="e">
        <f>E974/L974</f>
        <v>#DIV/0!</v>
      </c>
      <c r="Q974" t="str">
        <f>LEFT(N974,SEARCH("/",N974)-1)</f>
        <v>music</v>
      </c>
      <c r="R974" t="str">
        <f>RIGHT(N974, LEN(N974)-SEARCH("/",N974))</f>
        <v>world music</v>
      </c>
      <c r="S974" s="11">
        <f>J974/86400 + 25569 + (-5/24)</f>
        <v>41827.710833333331</v>
      </c>
      <c r="T974" s="11">
        <f>I974/86400 + 25569 + (-5/24)</f>
        <v>41858.083333333328</v>
      </c>
    </row>
    <row r="975" spans="1:20" ht="42.75" x14ac:dyDescent="0.45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>
        <f>E975/D975*100</f>
        <v>103.8</v>
      </c>
      <c r="P975" s="10">
        <f>E975/L975</f>
        <v>46.133333333333333</v>
      </c>
      <c r="Q975" t="str">
        <f>LEFT(N975,SEARCH("/",N975)-1)</f>
        <v>music</v>
      </c>
      <c r="R975" t="str">
        <f>RIGHT(N975, LEN(N975)-SEARCH("/",N975))</f>
        <v>rock</v>
      </c>
      <c r="S975" s="11">
        <f>J975/86400 + 25569 + (-5/24)</f>
        <v>41355.617164351854</v>
      </c>
      <c r="T975" s="11">
        <f>I975/86400 + 25569 + (-5/24)</f>
        <v>41386.666666666664</v>
      </c>
    </row>
    <row r="976" spans="1:20" ht="42.75" x14ac:dyDescent="0.45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>
        <f>E976/D976*100</f>
        <v>120.24999999999999</v>
      </c>
      <c r="P976" s="10">
        <f>E976/L976</f>
        <v>141.47058823529412</v>
      </c>
      <c r="Q976" t="str">
        <f>LEFT(N976,SEARCH("/",N976)-1)</f>
        <v>music</v>
      </c>
      <c r="R976" t="str">
        <f>RIGHT(N976, LEN(N976)-SEARCH("/",N976))</f>
        <v>rock</v>
      </c>
      <c r="S976" s="11">
        <f>J976/86400 + 25569 + (-5/24)</f>
        <v>41774.391597222224</v>
      </c>
      <c r="T976" s="11">
        <f>I976/86400 + 25569 + (-5/24)</f>
        <v>41804.391597222224</v>
      </c>
    </row>
    <row r="977" spans="1:20" ht="42.75" x14ac:dyDescent="0.45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>
        <f>E977/D977*100</f>
        <v>117</v>
      </c>
      <c r="P977" s="10">
        <f>E977/L977</f>
        <v>75.483870967741936</v>
      </c>
      <c r="Q977" t="str">
        <f>LEFT(N977,SEARCH("/",N977)-1)</f>
        <v>music</v>
      </c>
      <c r="R977" t="str">
        <f>RIGHT(N977, LEN(N977)-SEARCH("/",N977))</f>
        <v>rock</v>
      </c>
      <c r="S977" s="11">
        <f>J977/86400 + 25569 + (-5/24)</f>
        <v>40837.835057870368</v>
      </c>
      <c r="T977" s="11">
        <f>I977/86400 + 25569 + (-5/24)</f>
        <v>40882.876724537033</v>
      </c>
    </row>
    <row r="978" spans="1:20" ht="28.5" x14ac:dyDescent="0.45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>
        <f>E978/D978*100</f>
        <v>101.25</v>
      </c>
      <c r="P978" s="10">
        <f>E978/L978</f>
        <v>38.942307692307693</v>
      </c>
      <c r="Q978" t="str">
        <f>LEFT(N978,SEARCH("/",N978)-1)</f>
        <v>music</v>
      </c>
      <c r="R978" t="str">
        <f>RIGHT(N978, LEN(N978)-SEARCH("/",N978))</f>
        <v>rock</v>
      </c>
      <c r="S978" s="11">
        <f>J978/86400 + 25569 + (-5/24)</f>
        <v>41638.134571759256</v>
      </c>
      <c r="T978" s="11">
        <f>I978/86400 + 25569 + (-5/24)</f>
        <v>41668.134571759256</v>
      </c>
    </row>
    <row r="979" spans="1:20" ht="42.75" x14ac:dyDescent="0.45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>
        <f>E979/D979*100</f>
        <v>101</v>
      </c>
      <c r="P979" s="10">
        <f>E979/L979</f>
        <v>65.161290322580641</v>
      </c>
      <c r="Q979" t="str">
        <f>LEFT(N979,SEARCH("/",N979)-1)</f>
        <v>theater</v>
      </c>
      <c r="R979" t="str">
        <f>RIGHT(N979, LEN(N979)-SEARCH("/",N979))</f>
        <v>plays</v>
      </c>
      <c r="S979" s="11">
        <f>J979/86400 + 25569 + (-5/24)</f>
        <v>42712.026412037034</v>
      </c>
      <c r="T979" s="11">
        <f>I979/86400 + 25569 + (-5/24)</f>
        <v>42735.499305555553</v>
      </c>
    </row>
    <row r="980" spans="1:20" ht="42.75" x14ac:dyDescent="0.45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>
        <f>E980/D980*100</f>
        <v>101.64999999999999</v>
      </c>
      <c r="P980" s="10">
        <f>E980/L980</f>
        <v>32.269841269841272</v>
      </c>
      <c r="Q980" t="str">
        <f>LEFT(N980,SEARCH("/",N980)-1)</f>
        <v>theater</v>
      </c>
      <c r="R980" t="str">
        <f>RIGHT(N980, LEN(N980)-SEARCH("/",N980))</f>
        <v>plays</v>
      </c>
      <c r="S980" s="11">
        <f>J980/86400 + 25569 + (-5/24)</f>
        <v>42160.374710648146</v>
      </c>
      <c r="T980" s="11">
        <f>I980/86400 + 25569 + (-5/24)</f>
        <v>42175.374710648146</v>
      </c>
    </row>
    <row r="981" spans="1:20" ht="42.75" x14ac:dyDescent="0.45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>
        <f>E981/D981*100</f>
        <v>104.65</v>
      </c>
      <c r="P981" s="10">
        <f>E981/L981</f>
        <v>63.424242424242422</v>
      </c>
      <c r="Q981" t="str">
        <f>LEFT(N981,SEARCH("/",N981)-1)</f>
        <v>theater</v>
      </c>
      <c r="R981" t="str">
        <f>RIGHT(N981, LEN(N981)-SEARCH("/",N981))</f>
        <v>plays</v>
      </c>
      <c r="S981" s="11">
        <f>J981/86400 + 25569 + (-5/24)</f>
        <v>42458.472592592589</v>
      </c>
      <c r="T981" s="11">
        <f>I981/86400 + 25569 + (-5/24)</f>
        <v>42488.472592592589</v>
      </c>
    </row>
    <row r="982" spans="1:20" ht="42.75" x14ac:dyDescent="0.45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>
        <f>E982/D982*100</f>
        <v>102.75000000000001</v>
      </c>
      <c r="P982" s="10">
        <f>E982/L982</f>
        <v>70.862068965517238</v>
      </c>
      <c r="Q982" t="str">
        <f>LEFT(N982,SEARCH("/",N982)-1)</f>
        <v>theater</v>
      </c>
      <c r="R982" t="str">
        <f>RIGHT(N982, LEN(N982)-SEARCH("/",N982))</f>
        <v>plays</v>
      </c>
      <c r="S982" s="11">
        <f>J982/86400 + 25569 + (-5/24)</f>
        <v>42195.541412037033</v>
      </c>
      <c r="T982" s="11">
        <f>I982/86400 + 25569 + (-5/24)</f>
        <v>42205.916666666664</v>
      </c>
    </row>
    <row r="983" spans="1:20" ht="42.75" x14ac:dyDescent="0.45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>
        <f>E983/D983*100</f>
        <v>125.29999999999998</v>
      </c>
      <c r="P983" s="10">
        <f>E983/L983</f>
        <v>38.553846153846152</v>
      </c>
      <c r="Q983" t="str">
        <f>LEFT(N983,SEARCH("/",N983)-1)</f>
        <v>publishing</v>
      </c>
      <c r="R983" t="str">
        <f>RIGHT(N983, LEN(N983)-SEARCH("/",N983))</f>
        <v>nonfiction</v>
      </c>
      <c r="S983" s="11">
        <f>J983/86400 + 25569 + (-5/24)</f>
        <v>41304.753900462958</v>
      </c>
      <c r="T983" s="11">
        <f>I983/86400 + 25569 + (-5/24)</f>
        <v>41334.040972222218</v>
      </c>
    </row>
    <row r="984" spans="1:20" x14ac:dyDescent="0.45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>
        <f>E984/D984*100</f>
        <v>203.35000000000002</v>
      </c>
      <c r="P984" s="10">
        <f>E984/L984</f>
        <v>30.578947368421051</v>
      </c>
      <c r="Q984" t="str">
        <f>LEFT(N984,SEARCH("/",N984)-1)</f>
        <v>music</v>
      </c>
      <c r="R984" t="str">
        <f>RIGHT(N984, LEN(N984)-SEARCH("/",N984))</f>
        <v>rock</v>
      </c>
      <c r="S984" s="11">
        <f>J984/86400 + 25569 + (-5/24)</f>
        <v>42568.551041666666</v>
      </c>
      <c r="T984" s="11">
        <f>I984/86400 + 25569 + (-5/24)</f>
        <v>42583.551041666666</v>
      </c>
    </row>
    <row r="985" spans="1:20" ht="57" x14ac:dyDescent="0.45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>
        <f>E985/D985*100</f>
        <v>5</v>
      </c>
      <c r="P985" s="10">
        <f>E985/L985</f>
        <v>100</v>
      </c>
      <c r="Q985" t="str">
        <f>LEFT(N985,SEARCH("/",N985)-1)</f>
        <v>publishing</v>
      </c>
      <c r="R985" t="str">
        <f>RIGHT(N985, LEN(N985)-SEARCH("/",N985))</f>
        <v>translations</v>
      </c>
      <c r="S985" s="11">
        <f>J985/86400 + 25569 + (-5/24)</f>
        <v>42360.228819444441</v>
      </c>
      <c r="T985" s="11">
        <f>I985/86400 + 25569 + (-5/24)</f>
        <v>42420.228819444441</v>
      </c>
    </row>
    <row r="986" spans="1:20" x14ac:dyDescent="0.45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>
        <f>E986/D986*100</f>
        <v>0</v>
      </c>
      <c r="P986" s="10" t="e">
        <f>E986/L986</f>
        <v>#DIV/0!</v>
      </c>
      <c r="Q986" t="str">
        <f>LEFT(N986,SEARCH("/",N986)-1)</f>
        <v>publishing</v>
      </c>
      <c r="R986" t="str">
        <f>RIGHT(N986, LEN(N986)-SEARCH("/",N986))</f>
        <v>fiction</v>
      </c>
      <c r="S986" s="11">
        <f>J986/86400 + 25569 + (-5/24)</f>
        <v>41052.992627314808</v>
      </c>
      <c r="T986" s="11">
        <f>I986/86400 + 25569 + (-5/24)</f>
        <v>41111.410416666666</v>
      </c>
    </row>
    <row r="987" spans="1:20" ht="28.5" x14ac:dyDescent="0.45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>
        <f>E987/D987*100</f>
        <v>0</v>
      </c>
      <c r="P987" s="10" t="e">
        <f>E987/L987</f>
        <v>#DIV/0!</v>
      </c>
      <c r="Q987" t="str">
        <f>LEFT(N987,SEARCH("/",N987)-1)</f>
        <v>publishing</v>
      </c>
      <c r="R987" t="str">
        <f>RIGHT(N987, LEN(N987)-SEARCH("/",N987))</f>
        <v>fiction</v>
      </c>
      <c r="S987" s="11">
        <f>J987/86400 + 25569 + (-5/24)</f>
        <v>40752.581377314811</v>
      </c>
      <c r="T987" s="11">
        <f>I987/86400 + 25569 + (-5/24)</f>
        <v>40782.581377314811</v>
      </c>
    </row>
    <row r="988" spans="1:20" ht="42.75" x14ac:dyDescent="0.45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>
        <f>E988/D988*100</f>
        <v>0.25</v>
      </c>
      <c r="P988" s="10">
        <f>E988/L988</f>
        <v>5</v>
      </c>
      <c r="Q988" t="str">
        <f>LEFT(N988,SEARCH("/",N988)-1)</f>
        <v>publishing</v>
      </c>
      <c r="R988" t="str">
        <f>RIGHT(N988, LEN(N988)-SEARCH("/",N988))</f>
        <v>fiction</v>
      </c>
      <c r="S988" s="11">
        <f>J988/86400 + 25569 + (-5/24)</f>
        <v>42526.798993055556</v>
      </c>
      <c r="T988" s="11">
        <f>I988/86400 + 25569 + (-5/24)</f>
        <v>42586.798993055556</v>
      </c>
    </row>
    <row r="989" spans="1:20" ht="42.75" x14ac:dyDescent="0.45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>
        <f>E989/D989*100</f>
        <v>79</v>
      </c>
      <c r="P989" s="10">
        <f>E989/L989</f>
        <v>131.66666666666666</v>
      </c>
      <c r="Q989" t="str">
        <f>LEFT(N989,SEARCH("/",N989)-1)</f>
        <v>photography</v>
      </c>
      <c r="R989" t="str">
        <f>RIGHT(N989, LEN(N989)-SEARCH("/",N989))</f>
        <v>places</v>
      </c>
      <c r="S989" s="11">
        <f>J989/86400 + 25569 + (-5/24)</f>
        <v>42707.687129629623</v>
      </c>
      <c r="T989" s="11">
        <f>I989/86400 + 25569 + (-5/24)</f>
        <v>42729.249999999993</v>
      </c>
    </row>
    <row r="990" spans="1:20" ht="28.5" x14ac:dyDescent="0.45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>
        <f>E990/D990*100</f>
        <v>100.03299999999999</v>
      </c>
      <c r="P990" s="10">
        <f>E990/L990</f>
        <v>66.688666666666663</v>
      </c>
      <c r="Q990" t="str">
        <f>LEFT(N990,SEARCH("/",N990)-1)</f>
        <v>music</v>
      </c>
      <c r="R990" t="str">
        <f>RIGHT(N990, LEN(N990)-SEARCH("/",N990))</f>
        <v>rock</v>
      </c>
      <c r="S990" s="11">
        <f>J990/86400 + 25569 + (-5/24)</f>
        <v>40875.961331018516</v>
      </c>
      <c r="T990" s="11">
        <f>I990/86400 + 25569 + (-5/24)</f>
        <v>40935.961331018516</v>
      </c>
    </row>
    <row r="991" spans="1:20" ht="28.5" x14ac:dyDescent="0.45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>
        <f>E991/D991*100</f>
        <v>271.85000000000002</v>
      </c>
      <c r="P991" s="10">
        <f>E991/L991</f>
        <v>48.544642857142854</v>
      </c>
      <c r="Q991" t="str">
        <f>LEFT(N991,SEARCH("/",N991)-1)</f>
        <v>music</v>
      </c>
      <c r="R991" t="str">
        <f>RIGHT(N991, LEN(N991)-SEARCH("/",N991))</f>
        <v>rock</v>
      </c>
      <c r="S991" s="11">
        <f>J991/86400 + 25569 + (-5/24)</f>
        <v>41228.716550925921</v>
      </c>
      <c r="T991" s="11">
        <f>I991/86400 + 25569 + (-5/24)</f>
        <v>41258.716550925921</v>
      </c>
    </row>
    <row r="992" spans="1:20" ht="42.75" x14ac:dyDescent="0.45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>
        <f>E992/D992*100</f>
        <v>117</v>
      </c>
      <c r="P992" s="10">
        <f>E992/L992</f>
        <v>61.578947368421055</v>
      </c>
      <c r="Q992" t="str">
        <f>LEFT(N992,SEARCH("/",N992)-1)</f>
        <v>music</v>
      </c>
      <c r="R992" t="str">
        <f>RIGHT(N992, LEN(N992)-SEARCH("/",N992))</f>
        <v>rock</v>
      </c>
      <c r="S992" s="11">
        <f>J992/86400 + 25569 + (-5/24)</f>
        <v>41205.498715277776</v>
      </c>
      <c r="T992" s="11">
        <f>I992/86400 + 25569 + (-5/24)</f>
        <v>41238.999305555553</v>
      </c>
    </row>
    <row r="993" spans="1:20" ht="28.5" x14ac:dyDescent="0.45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>
        <f>E993/D993*100</f>
        <v>100.49999999999999</v>
      </c>
      <c r="P993" s="10">
        <f>E993/L993</f>
        <v>62.8125</v>
      </c>
      <c r="Q993" t="str">
        <f>LEFT(N993,SEARCH("/",N993)-1)</f>
        <v>music</v>
      </c>
      <c r="R993" t="str">
        <f>RIGHT(N993, LEN(N993)-SEARCH("/",N993))</f>
        <v>rock</v>
      </c>
      <c r="S993" s="11">
        <f>J993/86400 + 25569 + (-5/24)</f>
        <v>40657.981493055551</v>
      </c>
      <c r="T993" s="11">
        <f>I993/86400 + 25569 + (-5/24)</f>
        <v>40696.040972222218</v>
      </c>
    </row>
    <row r="994" spans="1:20" ht="42.75" x14ac:dyDescent="0.45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>
        <f>E994/D994*100</f>
        <v>125.29999999999998</v>
      </c>
      <c r="P994" s="10">
        <f>E994/L994</f>
        <v>67.729729729729726</v>
      </c>
      <c r="Q994" t="str">
        <f>LEFT(N994,SEARCH("/",N994)-1)</f>
        <v>music</v>
      </c>
      <c r="R994" t="str">
        <f>RIGHT(N994, LEN(N994)-SEARCH("/",N994))</f>
        <v>rock</v>
      </c>
      <c r="S994" s="11">
        <f>J994/86400 + 25569 + (-5/24)</f>
        <v>42502.660428240742</v>
      </c>
      <c r="T994" s="11">
        <f>I994/86400 + 25569 + (-5/24)</f>
        <v>42562.660428240742</v>
      </c>
    </row>
    <row r="995" spans="1:20" ht="42.75" x14ac:dyDescent="0.45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>
        <f>E995/D995*100</f>
        <v>110.2</v>
      </c>
      <c r="P995" s="10">
        <f>E995/L995</f>
        <v>26.554216867469879</v>
      </c>
      <c r="Q995" t="str">
        <f>LEFT(N995,SEARCH("/",N995)-1)</f>
        <v>music</v>
      </c>
      <c r="R995" t="str">
        <f>RIGHT(N995, LEN(N995)-SEARCH("/",N995))</f>
        <v>pop</v>
      </c>
      <c r="S995" s="11">
        <f>J995/86400 + 25569 + (-5/24)</f>
        <v>41833.241932870369</v>
      </c>
      <c r="T995" s="11">
        <f>I995/86400 + 25569 + (-5/24)</f>
        <v>41865.549305555549</v>
      </c>
    </row>
    <row r="996" spans="1:20" ht="28.5" x14ac:dyDescent="0.45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>
        <f>E996/D996*100</f>
        <v>141.55000000000001</v>
      </c>
      <c r="P996" s="10">
        <f>E996/L996</f>
        <v>88.46875</v>
      </c>
      <c r="Q996" t="str">
        <f>LEFT(N996,SEARCH("/",N996)-1)</f>
        <v>music</v>
      </c>
      <c r="R996" t="str">
        <f>RIGHT(N996, LEN(N996)-SEARCH("/",N996))</f>
        <v>pop</v>
      </c>
      <c r="S996" s="11">
        <f>J996/86400 + 25569 + (-5/24)</f>
        <v>41526.227280092593</v>
      </c>
      <c r="T996" s="11">
        <f>I996/86400 + 25569 + (-5/24)</f>
        <v>41556.227280092593</v>
      </c>
    </row>
    <row r="997" spans="1:20" ht="42.75" x14ac:dyDescent="0.45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>
        <f>E997/D997*100</f>
        <v>100.75</v>
      </c>
      <c r="P997" s="10">
        <f>E997/L997</f>
        <v>100.75</v>
      </c>
      <c r="Q997" t="str">
        <f>LEFT(N997,SEARCH("/",N997)-1)</f>
        <v>music</v>
      </c>
      <c r="R997" t="str">
        <f>RIGHT(N997, LEN(N997)-SEARCH("/",N997))</f>
        <v>pop</v>
      </c>
      <c r="S997" s="11">
        <f>J997/86400 + 25569 + (-5/24)</f>
        <v>40625.692361111105</v>
      </c>
      <c r="T997" s="11">
        <f>I997/86400 + 25569 + (-5/24)</f>
        <v>40659.082638888889</v>
      </c>
    </row>
    <row r="998" spans="1:20" ht="42.75" x14ac:dyDescent="0.45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>
        <f>E998/D998*100</f>
        <v>139.75</v>
      </c>
      <c r="P998" s="10">
        <f>E998/L998</f>
        <v>53.75</v>
      </c>
      <c r="Q998" t="str">
        <f>LEFT(N998,SEARCH("/",N998)-1)</f>
        <v>music</v>
      </c>
      <c r="R998" t="str">
        <f>RIGHT(N998, LEN(N998)-SEARCH("/",N998))</f>
        <v>pop</v>
      </c>
      <c r="S998" s="11">
        <f>J998/86400 + 25569 + (-5/24)</f>
        <v>42461.676805555551</v>
      </c>
      <c r="T998" s="11">
        <f>I998/86400 + 25569 + (-5/24)</f>
        <v>42521.676805555551</v>
      </c>
    </row>
    <row r="999" spans="1:20" ht="28.5" x14ac:dyDescent="0.45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>
        <f>E999/D999*100</f>
        <v>100.67349999999999</v>
      </c>
      <c r="P999" s="10">
        <f>E999/L999</f>
        <v>26.148961038961041</v>
      </c>
      <c r="Q999" t="str">
        <f>LEFT(N999,SEARCH("/",N999)-1)</f>
        <v>music</v>
      </c>
      <c r="R999" t="str">
        <f>RIGHT(N999, LEN(N999)-SEARCH("/",N999))</f>
        <v>pop</v>
      </c>
      <c r="S999" s="11">
        <f>J999/86400 + 25569 + (-5/24)</f>
        <v>42553.335810185185</v>
      </c>
      <c r="T999" s="11">
        <f>I999/86400 + 25569 + (-5/24)</f>
        <v>42583.335810185185</v>
      </c>
    </row>
    <row r="1000" spans="1:20" ht="57" x14ac:dyDescent="0.45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>
        <f>E1000/D1000*100</f>
        <v>175</v>
      </c>
      <c r="P1000" s="10">
        <f>E1000/L1000</f>
        <v>62.5</v>
      </c>
      <c r="Q1000" t="str">
        <f>LEFT(N1000,SEARCH("/",N1000)-1)</f>
        <v>music</v>
      </c>
      <c r="R1000" t="str">
        <f>RIGHT(N1000, LEN(N1000)-SEARCH("/",N1000))</f>
        <v>pop</v>
      </c>
      <c r="S1000" s="11">
        <f>J1000/86400 + 25569 + (-5/24)</f>
        <v>40722.860474537032</v>
      </c>
      <c r="T1000" s="11">
        <f>I1000/86400 + 25569 + (-5/24)</f>
        <v>40745.860474537032</v>
      </c>
    </row>
    <row r="1001" spans="1:20" ht="28.5" x14ac:dyDescent="0.45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>
        <f>E1001/D1001*100</f>
        <v>65.100000000000009</v>
      </c>
      <c r="P1001" s="10">
        <f>E1001/L1001</f>
        <v>118.36363636363636</v>
      </c>
      <c r="Q1001" t="str">
        <f>LEFT(N1001,SEARCH("/",N1001)-1)</f>
        <v>music</v>
      </c>
      <c r="R1001" t="str">
        <f>RIGHT(N1001, LEN(N1001)-SEARCH("/",N1001))</f>
        <v>faith</v>
      </c>
      <c r="S1001" s="11">
        <f>J1001/86400 + 25569 + (-5/24)</f>
        <v>42020.931400462963</v>
      </c>
      <c r="T1001" s="11">
        <f>I1001/86400 + 25569 + (-5/24)</f>
        <v>42050.931400462963</v>
      </c>
    </row>
    <row r="1002" spans="1:20" ht="42.75" x14ac:dyDescent="0.45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>
        <f>E1002/D1002*100</f>
        <v>0</v>
      </c>
      <c r="P1002" s="10" t="e">
        <f>E1002/L1002</f>
        <v>#DIV/0!</v>
      </c>
      <c r="Q1002" t="str">
        <f>LEFT(N1002,SEARCH("/",N1002)-1)</f>
        <v>music</v>
      </c>
      <c r="R1002" t="str">
        <f>RIGHT(N1002, LEN(N1002)-SEARCH("/",N1002))</f>
        <v>faith</v>
      </c>
      <c r="S1002" s="11">
        <f>J1002/86400 + 25569 + (-5/24)</f>
        <v>42244.808402777773</v>
      </c>
      <c r="T1002" s="11">
        <f>I1002/86400 + 25569 + (-5/24)</f>
        <v>42256.458333333336</v>
      </c>
    </row>
    <row r="1003" spans="1:20" ht="42.75" x14ac:dyDescent="0.45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>
        <f>E1003/D1003*100</f>
        <v>7.5</v>
      </c>
      <c r="P1003" s="10">
        <f>E1003/L1003</f>
        <v>50</v>
      </c>
      <c r="Q1003" t="str">
        <f>LEFT(N1003,SEARCH("/",N1003)-1)</f>
        <v>music</v>
      </c>
      <c r="R1003" t="str">
        <f>RIGHT(N1003, LEN(N1003)-SEARCH("/",N1003))</f>
        <v>faith</v>
      </c>
      <c r="S1003" s="11">
        <f>J1003/86400 + 25569 + (-5/24)</f>
        <v>42673.369201388887</v>
      </c>
      <c r="T1003" s="11">
        <f>I1003/86400 + 25569 + (-5/24)</f>
        <v>42713.410868055558</v>
      </c>
    </row>
    <row r="1004" spans="1:20" ht="42.75" x14ac:dyDescent="0.45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>
        <f>E1004/D1004*100</f>
        <v>108.74999999999999</v>
      </c>
      <c r="P1004" s="10">
        <f>E1004/L1004</f>
        <v>63.970588235294116</v>
      </c>
      <c r="Q1004" t="str">
        <f>LEFT(N1004,SEARCH("/",N1004)-1)</f>
        <v>photography</v>
      </c>
      <c r="R1004" t="str">
        <f>RIGHT(N1004, LEN(N1004)-SEARCH("/",N1004))</f>
        <v>photobooks</v>
      </c>
      <c r="S1004" s="11">
        <f>J1004/86400 + 25569 + (-5/24)</f>
        <v>42710.668634259258</v>
      </c>
      <c r="T1004" s="11">
        <f>I1004/86400 + 25569 + (-5/24)</f>
        <v>42742.666666666664</v>
      </c>
    </row>
    <row r="1005" spans="1:20" ht="42.75" x14ac:dyDescent="0.45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>
        <f>E1005/D1005*100</f>
        <v>105.05</v>
      </c>
      <c r="P1005" s="10">
        <f>E1005/L1005</f>
        <v>42.02</v>
      </c>
      <c r="Q1005" t="str">
        <f>LEFT(N1005,SEARCH("/",N1005)-1)</f>
        <v>music</v>
      </c>
      <c r="R1005" t="str">
        <f>RIGHT(N1005, LEN(N1005)-SEARCH("/",N1005))</f>
        <v>rock</v>
      </c>
      <c r="S1005" s="11">
        <f>J1005/86400 + 25569 + (-5/24)</f>
        <v>41443.626192129625</v>
      </c>
      <c r="T1005" s="11">
        <f>I1005/86400 + 25569 + (-5/24)</f>
        <v>41466.626192129625</v>
      </c>
    </row>
    <row r="1006" spans="1:20" ht="28.5" x14ac:dyDescent="0.45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>
        <f>E1006/D1006*100</f>
        <v>101</v>
      </c>
      <c r="P1006" s="10">
        <f>E1006/L1006</f>
        <v>53.157894736842103</v>
      </c>
      <c r="Q1006" t="str">
        <f>LEFT(N1006,SEARCH("/",N1006)-1)</f>
        <v>music</v>
      </c>
      <c r="R1006" t="str">
        <f>RIGHT(N1006, LEN(N1006)-SEARCH("/",N1006))</f>
        <v>rock</v>
      </c>
      <c r="S1006" s="11">
        <f>J1006/86400 + 25569 + (-5/24)</f>
        <v>41657.715474537035</v>
      </c>
      <c r="T1006" s="11">
        <f>I1006/86400 + 25569 + (-5/24)</f>
        <v>41687.715474537035</v>
      </c>
    </row>
    <row r="1007" spans="1:20" ht="28.5" x14ac:dyDescent="0.45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>
        <f>E1007/D1007*100</f>
        <v>101.75</v>
      </c>
      <c r="P1007" s="10">
        <f>E1007/L1007</f>
        <v>50.875</v>
      </c>
      <c r="Q1007" t="str">
        <f>LEFT(N1007,SEARCH("/",N1007)-1)</f>
        <v>music</v>
      </c>
      <c r="R1007" t="str">
        <f>RIGHT(N1007, LEN(N1007)-SEARCH("/",N1007))</f>
        <v>rock</v>
      </c>
      <c r="S1007" s="11">
        <f>J1007/86400 + 25569 + (-5/24)</f>
        <v>41745.637094907404</v>
      </c>
      <c r="T1007" s="11">
        <f>I1007/86400 + 25569 + (-5/24)</f>
        <v>41778.999305555553</v>
      </c>
    </row>
    <row r="1008" spans="1:20" ht="42.75" x14ac:dyDescent="0.45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>
        <f>E1008/D1008*100</f>
        <v>125.25</v>
      </c>
      <c r="P1008" s="10">
        <f>E1008/L1008</f>
        <v>119.28571428571429</v>
      </c>
      <c r="Q1008" t="str">
        <f>LEFT(N1008,SEARCH("/",N1008)-1)</f>
        <v>music</v>
      </c>
      <c r="R1008" t="str">
        <f>RIGHT(N1008, LEN(N1008)-SEARCH("/",N1008))</f>
        <v>rock</v>
      </c>
      <c r="S1008" s="11">
        <f>J1008/86400 + 25569 + (-5/24)</f>
        <v>42031.423391203702</v>
      </c>
      <c r="T1008" s="11">
        <f>I1008/86400 + 25569 + (-5/24)</f>
        <v>42065.040972222218</v>
      </c>
    </row>
    <row r="1009" spans="1:20" ht="42.75" x14ac:dyDescent="0.45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>
        <f>E1009/D1009*100</f>
        <v>101.25</v>
      </c>
      <c r="P1009" s="10">
        <f>E1009/L1009</f>
        <v>53.289473684210527</v>
      </c>
      <c r="Q1009" t="str">
        <f>LEFT(N1009,SEARCH("/",N1009)-1)</f>
        <v>music</v>
      </c>
      <c r="R1009" t="str">
        <f>RIGHT(N1009, LEN(N1009)-SEARCH("/",N1009))</f>
        <v>rock</v>
      </c>
      <c r="S1009" s="11">
        <f>J1009/86400 + 25569 + (-5/24)</f>
        <v>41817.64666666666</v>
      </c>
      <c r="T1009" s="11">
        <f>I1009/86400 + 25569 + (-5/24)</f>
        <v>41838.64666666666</v>
      </c>
    </row>
    <row r="1010" spans="1:20" ht="42.75" x14ac:dyDescent="0.45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>
        <f>E1010/D1010*100</f>
        <v>172.68449999999999</v>
      </c>
      <c r="P1010" s="10">
        <f>E1010/L1010</f>
        <v>49.338428571428572</v>
      </c>
      <c r="Q1010" t="str">
        <f>LEFT(N1010,SEARCH("/",N1010)-1)</f>
        <v>music</v>
      </c>
      <c r="R1010" t="str">
        <f>RIGHT(N1010, LEN(N1010)-SEARCH("/",N1010))</f>
        <v>indie rock</v>
      </c>
      <c r="S1010" s="11">
        <f>J1010/86400 + 25569 + (-5/24)</f>
        <v>42042.944317129623</v>
      </c>
      <c r="T1010" s="11">
        <f>I1010/86400 + 25569 + (-5/24)</f>
        <v>42072.902650462966</v>
      </c>
    </row>
    <row r="1011" spans="1:20" ht="42.75" x14ac:dyDescent="0.45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>
        <f>E1011/D1011*100</f>
        <v>106.60000000000001</v>
      </c>
      <c r="P1011" s="10">
        <f>E1011/L1011</f>
        <v>48.454545454545453</v>
      </c>
      <c r="Q1011" t="str">
        <f>LEFT(N1011,SEARCH("/",N1011)-1)</f>
        <v>music</v>
      </c>
      <c r="R1011" t="str">
        <f>RIGHT(N1011, LEN(N1011)-SEARCH("/",N1011))</f>
        <v>indie rock</v>
      </c>
      <c r="S1011" s="11">
        <f>J1011/86400 + 25569 + (-5/24)</f>
        <v>41299.585023148145</v>
      </c>
      <c r="T1011" s="11">
        <f>I1011/86400 + 25569 + (-5/24)</f>
        <v>41344.543356481481</v>
      </c>
    </row>
    <row r="1012" spans="1:20" ht="42.75" x14ac:dyDescent="0.45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>
        <f>E1012/D1012*100</f>
        <v>115.55</v>
      </c>
      <c r="P1012" s="10">
        <f>E1012/L1012</f>
        <v>36.109375</v>
      </c>
      <c r="Q1012" t="str">
        <f>LEFT(N1012,SEARCH("/",N1012)-1)</f>
        <v>music</v>
      </c>
      <c r="R1012" t="str">
        <f>RIGHT(N1012, LEN(N1012)-SEARCH("/",N1012))</f>
        <v>indie rock</v>
      </c>
      <c r="S1012" s="11">
        <f>J1012/86400 + 25569 + (-5/24)</f>
        <v>41590.047534722216</v>
      </c>
      <c r="T1012" s="11">
        <f>I1012/86400 + 25569 + (-5/24)</f>
        <v>41620.047534722216</v>
      </c>
    </row>
    <row r="1013" spans="1:20" ht="42.75" x14ac:dyDescent="0.45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>
        <f>E1013/D1013*100</f>
        <v>120.601</v>
      </c>
      <c r="P1013" s="10">
        <f>E1013/L1013</f>
        <v>48.240400000000001</v>
      </c>
      <c r="Q1013" t="str">
        <f>LEFT(N1013,SEARCH("/",N1013)-1)</f>
        <v>music</v>
      </c>
      <c r="R1013" t="str">
        <f>RIGHT(N1013, LEN(N1013)-SEARCH("/",N1013))</f>
        <v>indie rock</v>
      </c>
      <c r="S1013" s="11">
        <f>J1013/86400 + 25569 + (-5/24)</f>
        <v>41037.684131944443</v>
      </c>
      <c r="T1013" s="11">
        <f>I1013/86400 + 25569 + (-5/24)</f>
        <v>41050.9375</v>
      </c>
    </row>
    <row r="1014" spans="1:20" ht="42.75" x14ac:dyDescent="0.45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>
        <f>E1014/D1014*100</f>
        <v>0.05</v>
      </c>
      <c r="P1014" s="10">
        <f>E1014/L1014</f>
        <v>1</v>
      </c>
      <c r="Q1014" t="str">
        <f>LEFT(N1014,SEARCH("/",N1014)-1)</f>
        <v>photography</v>
      </c>
      <c r="R1014" t="str">
        <f>RIGHT(N1014, LEN(N1014)-SEARCH("/",N1014))</f>
        <v>people</v>
      </c>
      <c r="S1014" s="11">
        <f>J1014/86400 + 25569 + (-5/24)</f>
        <v>42413.225497685184</v>
      </c>
      <c r="T1014" s="11">
        <f>I1014/86400 + 25569 + (-5/24)</f>
        <v>42443.183831018519</v>
      </c>
    </row>
    <row r="1015" spans="1:20" ht="28.5" x14ac:dyDescent="0.45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>
        <f>E1015/D1015*100</f>
        <v>7.0000000000000009</v>
      </c>
      <c r="P1015" s="10">
        <f>E1015/L1015</f>
        <v>46.666666666666664</v>
      </c>
      <c r="Q1015" t="str">
        <f>LEFT(N1015,SEARCH("/",N1015)-1)</f>
        <v>photography</v>
      </c>
      <c r="R1015" t="str">
        <f>RIGHT(N1015, LEN(N1015)-SEARCH("/",N1015))</f>
        <v>people</v>
      </c>
      <c r="S1015" s="11">
        <f>J1015/86400 + 25569 + (-5/24)</f>
        <v>42167.685023148144</v>
      </c>
      <c r="T1015" s="11">
        <f>I1015/86400 + 25569 + (-5/24)</f>
        <v>42188.685023148144</v>
      </c>
    </row>
    <row r="1016" spans="1:20" ht="42.75" x14ac:dyDescent="0.45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>
        <f>E1016/D1016*100</f>
        <v>0</v>
      </c>
      <c r="P1016" s="10" t="e">
        <f>E1016/L1016</f>
        <v>#DIV/0!</v>
      </c>
      <c r="Q1016" t="str">
        <f>LEFT(N1016,SEARCH("/",N1016)-1)</f>
        <v>photography</v>
      </c>
      <c r="R1016" t="str">
        <f>RIGHT(N1016, LEN(N1016)-SEARCH("/",N1016))</f>
        <v>people</v>
      </c>
      <c r="S1016" s="11">
        <f>J1016/86400 + 25569 + (-5/24)</f>
        <v>42329.380057870367</v>
      </c>
      <c r="T1016" s="11">
        <f>I1016/86400 + 25569 + (-5/24)</f>
        <v>42359.380057870367</v>
      </c>
    </row>
    <row r="1017" spans="1:20" ht="42.75" x14ac:dyDescent="0.45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>
        <f>E1017/D1017*100</f>
        <v>218.6</v>
      </c>
      <c r="P1017" s="10">
        <f>E1017/L1017</f>
        <v>67.261538461538464</v>
      </c>
      <c r="Q1017" t="str">
        <f>LEFT(N1017,SEARCH("/",N1017)-1)</f>
        <v>technology</v>
      </c>
      <c r="R1017" t="str">
        <f>RIGHT(N1017, LEN(N1017)-SEARCH("/",N1017))</f>
        <v>hardware</v>
      </c>
      <c r="S1017" s="11">
        <f>J1017/86400 + 25569 + (-5/24)</f>
        <v>41844.563460648147</v>
      </c>
      <c r="T1017" s="11">
        <f>I1017/86400 + 25569 + (-5/24)</f>
        <v>41874.563460648147</v>
      </c>
    </row>
    <row r="1018" spans="1:20" ht="42.75" x14ac:dyDescent="0.45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>
        <f>E1018/D1018*100</f>
        <v>113.25</v>
      </c>
      <c r="P1018" s="10">
        <f>E1018/L1018</f>
        <v>51.477272727272727</v>
      </c>
      <c r="Q1018" t="str">
        <f>LEFT(N1018,SEARCH("/",N1018)-1)</f>
        <v>music</v>
      </c>
      <c r="R1018" t="str">
        <f>RIGHT(N1018, LEN(N1018)-SEARCH("/",N1018))</f>
        <v>indie rock</v>
      </c>
      <c r="S1018" s="11">
        <f>J1018/86400 + 25569 + (-5/24)</f>
        <v>40891.941134259258</v>
      </c>
      <c r="T1018" s="11">
        <f>I1018/86400 + 25569 + (-5/24)</f>
        <v>40951.941134259258</v>
      </c>
    </row>
    <row r="1019" spans="1:20" ht="28.5" x14ac:dyDescent="0.45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>
        <f>E1019/D1019*100</f>
        <v>254</v>
      </c>
      <c r="P1019" s="10">
        <f>E1019/L1019</f>
        <v>51.313131313131315</v>
      </c>
      <c r="Q1019" t="str">
        <f>LEFT(N1019,SEARCH("/",N1019)-1)</f>
        <v>music</v>
      </c>
      <c r="R1019" t="str">
        <f>RIGHT(N1019, LEN(N1019)-SEARCH("/",N1019))</f>
        <v>indie rock</v>
      </c>
      <c r="S1019" s="11">
        <f>J1019/86400 + 25569 + (-5/24)</f>
        <v>41951.580474537033</v>
      </c>
      <c r="T1019" s="11">
        <f>I1019/86400 + 25569 + (-5/24)</f>
        <v>41963.958333333336</v>
      </c>
    </row>
    <row r="1020" spans="1:20" ht="42.75" x14ac:dyDescent="0.45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>
        <f>E1020/D1020*100</f>
        <v>107.73299999999999</v>
      </c>
      <c r="P1020" s="10">
        <f>E1020/L1020</f>
        <v>37.149310344827583</v>
      </c>
      <c r="Q1020" t="str">
        <f>LEFT(N1020,SEARCH("/",N1020)-1)</f>
        <v>music</v>
      </c>
      <c r="R1020" t="str">
        <f>RIGHT(N1020, LEN(N1020)-SEARCH("/",N1020))</f>
        <v>indie rock</v>
      </c>
      <c r="S1020" s="11">
        <f>J1020/86400 + 25569 + (-5/24)</f>
        <v>41934.502233796295</v>
      </c>
      <c r="T1020" s="11">
        <f>I1020/86400 + 25569 + (-5/24)</f>
        <v>41955.543900462959</v>
      </c>
    </row>
    <row r="1021" spans="1:20" ht="28.5" x14ac:dyDescent="0.45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>
        <f>E1021/D1021*100</f>
        <v>100.35000000000001</v>
      </c>
      <c r="P1021" s="10">
        <f>E1021/L1021</f>
        <v>52.815789473684212</v>
      </c>
      <c r="Q1021" t="str">
        <f>LEFT(N1021,SEARCH("/",N1021)-1)</f>
        <v>music</v>
      </c>
      <c r="R1021" t="str">
        <f>RIGHT(N1021, LEN(N1021)-SEARCH("/",N1021))</f>
        <v>indie rock</v>
      </c>
      <c r="S1021" s="11">
        <f>J1021/86400 + 25569 + (-5/24)</f>
        <v>41759.462604166663</v>
      </c>
      <c r="T1021" s="11">
        <f>I1021/86400 + 25569 + (-5/24)</f>
        <v>41786.999305555553</v>
      </c>
    </row>
    <row r="1022" spans="1:20" ht="42.75" x14ac:dyDescent="0.45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>
        <f>E1022/D1022*100</f>
        <v>106.5</v>
      </c>
      <c r="P1022" s="10">
        <f>E1022/L1022</f>
        <v>54.615384615384613</v>
      </c>
      <c r="Q1022" t="str">
        <f>LEFT(N1022,SEARCH("/",N1022)-1)</f>
        <v>music</v>
      </c>
      <c r="R1022" t="str">
        <f>RIGHT(N1022, LEN(N1022)-SEARCH("/",N1022))</f>
        <v>indie rock</v>
      </c>
      <c r="S1022" s="11">
        <f>J1022/86400 + 25569 + (-5/24)</f>
        <v>40702.988715277774</v>
      </c>
      <c r="T1022" s="11">
        <f>I1022/86400 + 25569 + (-5/24)</f>
        <v>40769.833333333328</v>
      </c>
    </row>
    <row r="1023" spans="1:20" ht="42.75" x14ac:dyDescent="0.45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>
        <f>E1023/D1023*100</f>
        <v>100.75</v>
      </c>
      <c r="P1023" s="10">
        <f>E1023/L1023</f>
        <v>91.590909090909093</v>
      </c>
      <c r="Q1023" t="str">
        <f>LEFT(N1023,SEARCH("/",N1023)-1)</f>
        <v>music</v>
      </c>
      <c r="R1023" t="str">
        <f>RIGHT(N1023, LEN(N1023)-SEARCH("/",N1023))</f>
        <v>indie rock</v>
      </c>
      <c r="S1023" s="11">
        <f>J1023/86400 + 25569 + (-5/24)</f>
        <v>41106.921817129631</v>
      </c>
      <c r="T1023" s="11">
        <f>I1023/86400 + 25569 + (-5/24)</f>
        <v>41136.921817129631</v>
      </c>
    </row>
    <row r="1024" spans="1:20" ht="42.75" x14ac:dyDescent="0.45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>
        <f>E1024/D1024*100</f>
        <v>11.799999999999999</v>
      </c>
      <c r="P1024" s="10">
        <f>E1024/L1024</f>
        <v>19.666666666666668</v>
      </c>
      <c r="Q1024" t="str">
        <f>LEFT(N1024,SEARCH("/",N1024)-1)</f>
        <v>games</v>
      </c>
      <c r="R1024" t="str">
        <f>RIGHT(N1024, LEN(N1024)-SEARCH("/",N1024))</f>
        <v>video games</v>
      </c>
      <c r="S1024" s="11">
        <f>J1024/86400 + 25569 + (-5/24)</f>
        <v>42408.815972222219</v>
      </c>
      <c r="T1024" s="11">
        <f>I1024/86400 + 25569 + (-5/24)</f>
        <v>42438.815972222219</v>
      </c>
    </row>
    <row r="1025" spans="1:20" ht="42.75" x14ac:dyDescent="0.45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>
        <f>E1025/D1025*100</f>
        <v>11.25</v>
      </c>
      <c r="P1025" s="10">
        <f>E1025/L1025</f>
        <v>45</v>
      </c>
      <c r="Q1025" t="str">
        <f>LEFT(N1025,SEARCH("/",N1025)-1)</f>
        <v>games</v>
      </c>
      <c r="R1025" t="str">
        <f>RIGHT(N1025, LEN(N1025)-SEARCH("/",N1025))</f>
        <v>video games</v>
      </c>
      <c r="S1025" s="11">
        <f>J1025/86400 + 25569 + (-5/24)</f>
        <v>40332.678379629629</v>
      </c>
      <c r="T1025" s="11">
        <f>I1025/86400 + 25569 + (-5/24)</f>
        <v>40380.583333333328</v>
      </c>
    </row>
    <row r="1026" spans="1:20" ht="57" x14ac:dyDescent="0.45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>
        <f>E1026/D1026*100</f>
        <v>0</v>
      </c>
      <c r="P1026" s="10" t="e">
        <f>E1026/L1026</f>
        <v>#DIV/0!</v>
      </c>
      <c r="Q1026" t="str">
        <f>LEFT(N1026,SEARCH("/",N1026)-1)</f>
        <v>games</v>
      </c>
      <c r="R1026" t="str">
        <f>RIGHT(N1026, LEN(N1026)-SEARCH("/",N1026))</f>
        <v>video games</v>
      </c>
      <c r="S1026" s="11">
        <f>J1026/86400 + 25569 + (-5/24)</f>
        <v>40354.816620370366</v>
      </c>
      <c r="T1026" s="11">
        <f>I1026/86400 + 25569 + (-5/24)</f>
        <v>40389.791666666664</v>
      </c>
    </row>
    <row r="1027" spans="1:20" ht="57" x14ac:dyDescent="0.45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>
        <f>E1027/D1027*100</f>
        <v>146.6</v>
      </c>
      <c r="P1027" s="10">
        <f>E1027/L1027</f>
        <v>91.625</v>
      </c>
      <c r="Q1027" t="str">
        <f>LEFT(N1027,SEARCH("/",N1027)-1)</f>
        <v>music</v>
      </c>
      <c r="R1027" t="str">
        <f>RIGHT(N1027, LEN(N1027)-SEARCH("/",N1027))</f>
        <v>rock</v>
      </c>
      <c r="S1027" s="11">
        <f>J1027/86400 + 25569 + (-5/24)</f>
        <v>41933.629837962959</v>
      </c>
      <c r="T1027" s="11">
        <f>I1027/86400 + 25569 + (-5/24)</f>
        <v>41978.671504629623</v>
      </c>
    </row>
    <row r="1028" spans="1:20" ht="42.75" x14ac:dyDescent="0.45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>
        <f>E1028/D1028*100</f>
        <v>153.1</v>
      </c>
      <c r="P1028" s="10">
        <f>E1028/L1028</f>
        <v>57.773584905660378</v>
      </c>
      <c r="Q1028" t="str">
        <f>LEFT(N1028,SEARCH("/",N1028)-1)</f>
        <v>games</v>
      </c>
      <c r="R1028" t="str">
        <f>RIGHT(N1028, LEN(N1028)-SEARCH("/",N1028))</f>
        <v>tabletop games</v>
      </c>
      <c r="S1028" s="11">
        <f>J1028/86400 + 25569 + (-5/24)</f>
        <v>42772.796909722216</v>
      </c>
      <c r="T1028" s="11">
        <f>I1028/86400 + 25569 + (-5/24)</f>
        <v>42786.796909722216</v>
      </c>
    </row>
    <row r="1029" spans="1:20" ht="42.75" x14ac:dyDescent="0.45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>
        <f>E1029/D1029*100</f>
        <v>542.15</v>
      </c>
      <c r="P1029" s="10">
        <f>E1029/L1029</f>
        <v>41.228136882129277</v>
      </c>
      <c r="Q1029" t="str">
        <f>LEFT(N1029,SEARCH("/",N1029)-1)</f>
        <v>games</v>
      </c>
      <c r="R1029" t="str">
        <f>RIGHT(N1029, LEN(N1029)-SEARCH("/",N1029))</f>
        <v>tabletop games</v>
      </c>
      <c r="S1029" s="11">
        <f>J1029/86400 + 25569 + (-5/24)</f>
        <v>42163.417453703696</v>
      </c>
      <c r="T1029" s="11">
        <f>I1029/86400 + 25569 + (-5/24)</f>
        <v>42190.916666666664</v>
      </c>
    </row>
    <row r="1030" spans="1:20" ht="42.75" x14ac:dyDescent="0.45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>
        <f>E1030/D1030*100</f>
        <v>109.55</v>
      </c>
      <c r="P1030" s="10">
        <f>E1030/L1030</f>
        <v>43.82</v>
      </c>
      <c r="Q1030" t="str">
        <f>LEFT(N1030,SEARCH("/",N1030)-1)</f>
        <v>music</v>
      </c>
      <c r="R1030" t="str">
        <f>RIGHT(N1030, LEN(N1030)-SEARCH("/",N1030))</f>
        <v>electronic music</v>
      </c>
      <c r="S1030" s="11">
        <f>J1030/86400 + 25569 + (-5/24)</f>
        <v>42241.651412037034</v>
      </c>
      <c r="T1030" s="11">
        <f>I1030/86400 + 25569 + (-5/24)</f>
        <v>42271.651412037034</v>
      </c>
    </row>
    <row r="1031" spans="1:20" ht="42.75" x14ac:dyDescent="0.45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>
        <f>E1031/D1031*100</f>
        <v>100</v>
      </c>
      <c r="P1031" s="10">
        <f>E1031/L1031</f>
        <v>285.71428571428572</v>
      </c>
      <c r="Q1031" t="str">
        <f>LEFT(N1031,SEARCH("/",N1031)-1)</f>
        <v>music</v>
      </c>
      <c r="R1031" t="str">
        <f>RIGHT(N1031, LEN(N1031)-SEARCH("/",N1031))</f>
        <v>electronic music</v>
      </c>
      <c r="S1031" s="11">
        <f>J1031/86400 + 25569 + (-5/24)</f>
        <v>41563.985798611109</v>
      </c>
      <c r="T1031" s="11">
        <f>I1031/86400 + 25569 + (-5/24)</f>
        <v>41594.027465277773</v>
      </c>
    </row>
    <row r="1032" spans="1:20" ht="42.75" x14ac:dyDescent="0.45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>
        <f>E1032/D1032*100</f>
        <v>122.833</v>
      </c>
      <c r="P1032" s="10">
        <f>E1032/L1032</f>
        <v>32.324473684210524</v>
      </c>
      <c r="Q1032" t="str">
        <f>LEFT(N1032,SEARCH("/",N1032)-1)</f>
        <v>music</v>
      </c>
      <c r="R1032" t="str">
        <f>RIGHT(N1032, LEN(N1032)-SEARCH("/",N1032))</f>
        <v>electronic music</v>
      </c>
      <c r="S1032" s="11">
        <f>J1032/86400 + 25569 + (-5/24)</f>
        <v>41127.603969907403</v>
      </c>
      <c r="T1032" s="11">
        <f>I1032/86400 + 25569 + (-5/24)</f>
        <v>41149.791666666664</v>
      </c>
    </row>
    <row r="1033" spans="1:20" ht="28.5" x14ac:dyDescent="0.45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>
        <f>E1033/D1033*100</f>
        <v>270.7</v>
      </c>
      <c r="P1033" s="10">
        <f>E1033/L1033</f>
        <v>53.078431372549019</v>
      </c>
      <c r="Q1033" t="str">
        <f>LEFT(N1033,SEARCH("/",N1033)-1)</f>
        <v>games</v>
      </c>
      <c r="R1033" t="str">
        <f>RIGHT(N1033, LEN(N1033)-SEARCH("/",N1033))</f>
        <v>tabletop games</v>
      </c>
      <c r="S1033" s="11">
        <f>J1033/86400 + 25569 + (-5/24)</f>
        <v>42338.500775462962</v>
      </c>
      <c r="T1033" s="11">
        <f>I1033/86400 + 25569 + (-5/24)</f>
        <v>42372.749305555553</v>
      </c>
    </row>
    <row r="1034" spans="1:20" ht="42.75" x14ac:dyDescent="0.45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>
        <f>E1034/D1034*100</f>
        <v>107.2505</v>
      </c>
      <c r="P1034" s="10">
        <f>E1034/L1034</f>
        <v>46.630652173913049</v>
      </c>
      <c r="Q1034" t="str">
        <f>LEFT(N1034,SEARCH("/",N1034)-1)</f>
        <v>music</v>
      </c>
      <c r="R1034" t="str">
        <f>RIGHT(N1034, LEN(N1034)-SEARCH("/",N1034))</f>
        <v>rock</v>
      </c>
      <c r="S1034" s="11">
        <f>J1034/86400 + 25569 + (-5/24)</f>
        <v>40987.489305555551</v>
      </c>
      <c r="T1034" s="11">
        <f>I1034/86400 + 25569 + (-5/24)</f>
        <v>41017.489305555551</v>
      </c>
    </row>
    <row r="1035" spans="1:20" ht="42.75" x14ac:dyDescent="0.45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>
        <f>E1035/D1035*100</f>
        <v>0</v>
      </c>
      <c r="P1035" s="10" t="e">
        <f>E1035/L1035</f>
        <v>#DIV/0!</v>
      </c>
      <c r="Q1035" t="str">
        <f>LEFT(N1035,SEARCH("/",N1035)-1)</f>
        <v>technology</v>
      </c>
      <c r="R1035" t="str">
        <f>RIGHT(N1035, LEN(N1035)-SEARCH("/",N1035))</f>
        <v>web</v>
      </c>
      <c r="S1035" s="11">
        <f>J1035/86400 + 25569 + (-5/24)</f>
        <v>42101.425370370365</v>
      </c>
      <c r="T1035" s="11">
        <f>I1035/86400 + 25569 + (-5/24)</f>
        <v>42161.425370370365</v>
      </c>
    </row>
    <row r="1036" spans="1:20" ht="42.75" x14ac:dyDescent="0.45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>
        <f>E1036/D1036*100</f>
        <v>0</v>
      </c>
      <c r="P1036" s="10" t="e">
        <f>E1036/L1036</f>
        <v>#DIV/0!</v>
      </c>
      <c r="Q1036" t="str">
        <f>LEFT(N1036,SEARCH("/",N1036)-1)</f>
        <v>technology</v>
      </c>
      <c r="R1036" t="str">
        <f>RIGHT(N1036, LEN(N1036)-SEARCH("/",N1036))</f>
        <v>web</v>
      </c>
      <c r="S1036" s="11">
        <f>J1036/86400 + 25569 + (-5/24)</f>
        <v>42150.569398148145</v>
      </c>
      <c r="T1036" s="11">
        <f>I1036/86400 + 25569 + (-5/24)</f>
        <v>42180.569398148145</v>
      </c>
    </row>
    <row r="1037" spans="1:20" x14ac:dyDescent="0.45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>
        <f>E1037/D1037*100</f>
        <v>116.25000000000001</v>
      </c>
      <c r="P1037" s="10">
        <f>E1037/L1037</f>
        <v>31</v>
      </c>
      <c r="Q1037" t="str">
        <f>LEFT(N1037,SEARCH("/",N1037)-1)</f>
        <v>music</v>
      </c>
      <c r="R1037" t="str">
        <f>RIGHT(N1037, LEN(N1037)-SEARCH("/",N1037))</f>
        <v>indie rock</v>
      </c>
      <c r="S1037" s="11">
        <f>J1037/86400 + 25569 + (-5/24)</f>
        <v>41340.903067129628</v>
      </c>
      <c r="T1037" s="11">
        <f>I1037/86400 + 25569 + (-5/24)</f>
        <v>41380.583333333328</v>
      </c>
    </row>
    <row r="1038" spans="1:20" ht="42.75" x14ac:dyDescent="0.45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>
        <f>E1038/D1038*100</f>
        <v>111.1</v>
      </c>
      <c r="P1038" s="10">
        <f>E1038/L1038</f>
        <v>51.674418604651166</v>
      </c>
      <c r="Q1038" t="str">
        <f>LEFT(N1038,SEARCH("/",N1038)-1)</f>
        <v>music</v>
      </c>
      <c r="R1038" t="str">
        <f>RIGHT(N1038, LEN(N1038)-SEARCH("/",N1038))</f>
        <v>indie rock</v>
      </c>
      <c r="S1038" s="11">
        <f>J1038/86400 + 25569 + (-5/24)</f>
        <v>42248.692094907405</v>
      </c>
      <c r="T1038" s="11">
        <f>I1038/86400 + 25569 + (-5/24)</f>
        <v>42277.603472222218</v>
      </c>
    </row>
    <row r="1039" spans="1:20" ht="28.5" x14ac:dyDescent="0.45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>
        <f>E1039/D1039*100</f>
        <v>107.21700000000001</v>
      </c>
      <c r="P1039" s="10">
        <f>E1039/L1039</f>
        <v>36.97137931034483</v>
      </c>
      <c r="Q1039" t="str">
        <f>LEFT(N1039,SEARCH("/",N1039)-1)</f>
        <v>music</v>
      </c>
      <c r="R1039" t="str">
        <f>RIGHT(N1039, LEN(N1039)-SEARCH("/",N1039))</f>
        <v>indie rock</v>
      </c>
      <c r="S1039" s="11">
        <f>J1039/86400 + 25569 + (-5/24)</f>
        <v>41173.945844907408</v>
      </c>
      <c r="T1039" s="11">
        <f>I1039/86400 + 25569 + (-5/24)</f>
        <v>41210</v>
      </c>
    </row>
    <row r="1040" spans="1:20" ht="42.75" x14ac:dyDescent="0.45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>
        <f>E1040/D1040*100</f>
        <v>100</v>
      </c>
      <c r="P1040" s="10">
        <f>E1040/L1040</f>
        <v>42.553191489361701</v>
      </c>
      <c r="Q1040" t="str">
        <f>LEFT(N1040,SEARCH("/",N1040)-1)</f>
        <v>music</v>
      </c>
      <c r="R1040" t="str">
        <f>RIGHT(N1040, LEN(N1040)-SEARCH("/",N1040))</f>
        <v>indie rock</v>
      </c>
      <c r="S1040" s="11">
        <f>J1040/86400 + 25569 + (-5/24)</f>
        <v>41193.540150462963</v>
      </c>
      <c r="T1040" s="11">
        <f>I1040/86400 + 25569 + (-5/24)</f>
        <v>41223.581817129627</v>
      </c>
    </row>
    <row r="1041" spans="1:20" ht="42.75" x14ac:dyDescent="0.45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>
        <f>E1041/D1041*100</f>
        <v>100</v>
      </c>
      <c r="P1041" s="10">
        <f>E1041/L1041</f>
        <v>250</v>
      </c>
      <c r="Q1041" t="str">
        <f>LEFT(N1041,SEARCH("/",N1041)-1)</f>
        <v>music</v>
      </c>
      <c r="R1041" t="str">
        <f>RIGHT(N1041, LEN(N1041)-SEARCH("/",N1041))</f>
        <v>indie rock</v>
      </c>
      <c r="S1041" s="11">
        <f>J1041/86400 + 25569 + (-5/24)</f>
        <v>42227.727824074071</v>
      </c>
      <c r="T1041" s="11">
        <f>I1041/86400 + 25569 + (-5/24)</f>
        <v>42287.727824074071</v>
      </c>
    </row>
    <row r="1042" spans="1:20" ht="42.75" x14ac:dyDescent="0.45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>
        <f>E1042/D1042*100</f>
        <v>103.25</v>
      </c>
      <c r="P1042" s="10">
        <f>E1042/L1042</f>
        <v>50.365853658536587</v>
      </c>
      <c r="Q1042" t="str">
        <f>LEFT(N1042,SEARCH("/",N1042)-1)</f>
        <v>music</v>
      </c>
      <c r="R1042" t="str">
        <f>RIGHT(N1042, LEN(N1042)-SEARCH("/",N1042))</f>
        <v>indie rock</v>
      </c>
      <c r="S1042" s="11">
        <f>J1042/86400 + 25569 + (-5/24)</f>
        <v>40793.790266203701</v>
      </c>
      <c r="T1042" s="11">
        <f>I1042/86400 + 25569 + (-5/24)</f>
        <v>40828.790266203701</v>
      </c>
    </row>
    <row r="1043" spans="1:20" ht="57" x14ac:dyDescent="0.45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>
        <f>E1043/D1043*100</f>
        <v>105</v>
      </c>
      <c r="P1043" s="10">
        <f>E1043/L1043</f>
        <v>150</v>
      </c>
      <c r="Q1043" t="str">
        <f>LEFT(N1043,SEARCH("/",N1043)-1)</f>
        <v>music</v>
      </c>
      <c r="R1043" t="str">
        <f>RIGHT(N1043, LEN(N1043)-SEARCH("/",N1043))</f>
        <v>classical music</v>
      </c>
      <c r="S1043" s="11">
        <f>J1043/86400 + 25569 + (-5/24)</f>
        <v>40127.492037037031</v>
      </c>
      <c r="T1043" s="11">
        <f>I1043/86400 + 25569 + (-5/24)</f>
        <v>40179.041666666664</v>
      </c>
    </row>
    <row r="1044" spans="1:20" ht="42.75" x14ac:dyDescent="0.45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>
        <f>E1044/D1044*100</f>
        <v>195.3</v>
      </c>
      <c r="P1044" s="10">
        <f>E1044/L1044</f>
        <v>64.032786885245898</v>
      </c>
      <c r="Q1044" t="str">
        <f>LEFT(N1044,SEARCH("/",N1044)-1)</f>
        <v>music</v>
      </c>
      <c r="R1044" t="str">
        <f>RIGHT(N1044, LEN(N1044)-SEARCH("/",N1044))</f>
        <v>classical music</v>
      </c>
      <c r="S1044" s="11">
        <f>J1044/86400 + 25569 + (-5/24)</f>
        <v>42026.929837962962</v>
      </c>
      <c r="T1044" s="11">
        <f>I1044/86400 + 25569 + (-5/24)</f>
        <v>42061.812499999993</v>
      </c>
    </row>
    <row r="1045" spans="1:20" ht="42.75" x14ac:dyDescent="0.45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>
        <f>E1045/D1045*100</f>
        <v>107.35</v>
      </c>
      <c r="P1045" s="10">
        <f>E1045/L1045</f>
        <v>61.342857142857142</v>
      </c>
      <c r="Q1045" t="str">
        <f>LEFT(N1045,SEARCH("/",N1045)-1)</f>
        <v>music</v>
      </c>
      <c r="R1045" t="str">
        <f>RIGHT(N1045, LEN(N1045)-SEARCH("/",N1045))</f>
        <v>classical music</v>
      </c>
      <c r="S1045" s="11">
        <f>J1045/86400 + 25569 + (-5/24)</f>
        <v>41026.44667824074</v>
      </c>
      <c r="T1045" s="11">
        <f>I1045/86400 + 25569 + (-5/24)</f>
        <v>41057.44667824074</v>
      </c>
    </row>
    <row r="1046" spans="1:20" ht="42.75" x14ac:dyDescent="0.45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>
        <f>E1046/D1046*100</f>
        <v>113.99999999999999</v>
      </c>
      <c r="P1046" s="10">
        <f>E1046/L1046</f>
        <v>36.774193548387096</v>
      </c>
      <c r="Q1046" t="str">
        <f>LEFT(N1046,SEARCH("/",N1046)-1)</f>
        <v>technology</v>
      </c>
      <c r="R1046" t="str">
        <f>RIGHT(N1046, LEN(N1046)-SEARCH("/",N1046))</f>
        <v>space exploration</v>
      </c>
      <c r="S1046" s="11">
        <f>J1046/86400 + 25569 + (-5/24)</f>
        <v>42692.048217592594</v>
      </c>
      <c r="T1046" s="11">
        <f>I1046/86400 + 25569 + (-5/24)</f>
        <v>42706.048217592594</v>
      </c>
    </row>
    <row r="1047" spans="1:20" ht="42.75" x14ac:dyDescent="0.45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>
        <f>E1047/D1047*100</f>
        <v>157.9</v>
      </c>
      <c r="P1047" s="10">
        <f>E1047/L1047</f>
        <v>38.987654320987652</v>
      </c>
      <c r="Q1047" t="str">
        <f>LEFT(N1047,SEARCH("/",N1047)-1)</f>
        <v>technology</v>
      </c>
      <c r="R1047" t="str">
        <f>RIGHT(N1047, LEN(N1047)-SEARCH("/",N1047))</f>
        <v>space exploration</v>
      </c>
      <c r="S1047" s="11">
        <f>J1047/86400 + 25569 + (-5/24)</f>
        <v>42523.897129629629</v>
      </c>
      <c r="T1047" s="11">
        <f>I1047/86400 + 25569 + (-5/24)</f>
        <v>42551.208333333336</v>
      </c>
    </row>
    <row r="1048" spans="1:20" ht="42.75" x14ac:dyDescent="0.45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>
        <f>E1048/D1048*100</f>
        <v>19</v>
      </c>
      <c r="P1048" s="10">
        <f>E1048/L1048</f>
        <v>47.5</v>
      </c>
      <c r="Q1048" t="str">
        <f>LEFT(N1048,SEARCH("/",N1048)-1)</f>
        <v>publishing</v>
      </c>
      <c r="R1048" t="str">
        <f>RIGHT(N1048, LEN(N1048)-SEARCH("/",N1048))</f>
        <v>children's books</v>
      </c>
      <c r="S1048" s="11">
        <f>J1048/86400 + 25569 + (-5/24)</f>
        <v>41117.692395833328</v>
      </c>
      <c r="T1048" s="11">
        <f>I1048/86400 + 25569 + (-5/24)</f>
        <v>41147.692395833328</v>
      </c>
    </row>
    <row r="1049" spans="1:20" ht="57" x14ac:dyDescent="0.45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>
        <f>E1049/D1049*100</f>
        <v>11.700000000000001</v>
      </c>
      <c r="P1049" s="10">
        <f>E1049/L1049</f>
        <v>39</v>
      </c>
      <c r="Q1049" t="str">
        <f>LEFT(N1049,SEARCH("/",N1049)-1)</f>
        <v>publishing</v>
      </c>
      <c r="R1049" t="str">
        <f>RIGHT(N1049, LEN(N1049)-SEARCH("/",N1049))</f>
        <v>children's books</v>
      </c>
      <c r="S1049" s="11">
        <f>J1049/86400 + 25569 + (-5/24)</f>
        <v>42639.23359953703</v>
      </c>
      <c r="T1049" s="11">
        <f>I1049/86400 + 25569 + (-5/24)</f>
        <v>42653.23359953703</v>
      </c>
    </row>
    <row r="1050" spans="1:20" ht="42.75" x14ac:dyDescent="0.45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>
        <f>E1050/D1050*100</f>
        <v>102.49999999999999</v>
      </c>
      <c r="P1050" s="10">
        <f>E1050/L1050</f>
        <v>102.5</v>
      </c>
      <c r="Q1050" t="str">
        <f>LEFT(N1050,SEARCH("/",N1050)-1)</f>
        <v>theater</v>
      </c>
      <c r="R1050" t="str">
        <f>RIGHT(N1050, LEN(N1050)-SEARCH("/",N1050))</f>
        <v>plays</v>
      </c>
      <c r="S1050" s="11">
        <f>J1050/86400 + 25569 + (-5/24)</f>
        <v>42550.49355324074</v>
      </c>
      <c r="T1050" s="11">
        <f>I1050/86400 + 25569 + (-5/24)</f>
        <v>42580.49355324074</v>
      </c>
    </row>
    <row r="1051" spans="1:20" ht="42.75" x14ac:dyDescent="0.45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>
        <f>E1051/D1051*100</f>
        <v>102.49999999999999</v>
      </c>
      <c r="P1051" s="10">
        <f>E1051/L1051</f>
        <v>73.214285714285708</v>
      </c>
      <c r="Q1051" t="str">
        <f>LEFT(N1051,SEARCH("/",N1051)-1)</f>
        <v>theater</v>
      </c>
      <c r="R1051" t="str">
        <f>RIGHT(N1051, LEN(N1051)-SEARCH("/",N1051))</f>
        <v>plays</v>
      </c>
      <c r="S1051" s="11">
        <f>J1051/86400 + 25569 + (-5/24)</f>
        <v>42591.691655092589</v>
      </c>
      <c r="T1051" s="11">
        <f>I1051/86400 + 25569 + (-5/24)</f>
        <v>42621.958333333336</v>
      </c>
    </row>
    <row r="1052" spans="1:20" ht="42.75" x14ac:dyDescent="0.45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>
        <f>E1052/D1052*100</f>
        <v>107.60000000000001</v>
      </c>
      <c r="P1052" s="10">
        <f>E1052/L1052</f>
        <v>89.666666666666671</v>
      </c>
      <c r="Q1052" t="str">
        <f>LEFT(N1052,SEARCH("/",N1052)-1)</f>
        <v>theater</v>
      </c>
      <c r="R1052" t="str">
        <f>RIGHT(N1052, LEN(N1052)-SEARCH("/",N1052))</f>
        <v>plays</v>
      </c>
      <c r="S1052" s="11">
        <f>J1052/86400 + 25569 + (-5/24)</f>
        <v>42183.022673611107</v>
      </c>
      <c r="T1052" s="11">
        <f>I1052/86400 + 25569 + (-5/24)</f>
        <v>42228.022673611107</v>
      </c>
    </row>
    <row r="1053" spans="1:20" ht="42.75" x14ac:dyDescent="0.45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>
        <f>E1053/D1053*100</f>
        <v>107.74999999999999</v>
      </c>
      <c r="P1053" s="10">
        <f>E1053/L1053</f>
        <v>113.42105263157895</v>
      </c>
      <c r="Q1053" t="str">
        <f>LEFT(N1053,SEARCH("/",N1053)-1)</f>
        <v>theater</v>
      </c>
      <c r="R1053" t="str">
        <f>RIGHT(N1053, LEN(N1053)-SEARCH("/",N1053))</f>
        <v>plays</v>
      </c>
      <c r="S1053" s="11">
        <f>J1053/86400 + 25569 + (-5/24)</f>
        <v>42170.826527777775</v>
      </c>
      <c r="T1053" s="11">
        <f>I1053/86400 + 25569 + (-5/24)</f>
        <v>42195.083333333336</v>
      </c>
    </row>
    <row r="1054" spans="1:20" ht="42.75" x14ac:dyDescent="0.45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>
        <f>E1054/D1054*100</f>
        <v>120.24999999999999</v>
      </c>
      <c r="P1054" s="10">
        <f>E1054/L1054</f>
        <v>104.56521739130434</v>
      </c>
      <c r="Q1054" t="str">
        <f>LEFT(N1054,SEARCH("/",N1054)-1)</f>
        <v>theater</v>
      </c>
      <c r="R1054" t="str">
        <f>RIGHT(N1054, LEN(N1054)-SEARCH("/",N1054))</f>
        <v>plays</v>
      </c>
      <c r="S1054" s="11">
        <f>J1054/86400 + 25569 + (-5/24)</f>
        <v>42494.475300925922</v>
      </c>
      <c r="T1054" s="11">
        <f>I1054/86400 + 25569 + (-5/24)</f>
        <v>42524.479166666664</v>
      </c>
    </row>
    <row r="1055" spans="1:20" ht="42.75" x14ac:dyDescent="0.45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>
        <f>E1055/D1055*100</f>
        <v>120.24999999999999</v>
      </c>
      <c r="P1055" s="10">
        <f>E1055/L1055</f>
        <v>44.537037037037038</v>
      </c>
      <c r="Q1055" t="str">
        <f>LEFT(N1055,SEARCH("/",N1055)-1)</f>
        <v>theater</v>
      </c>
      <c r="R1055" t="str">
        <f>RIGHT(N1055, LEN(N1055)-SEARCH("/",N1055))</f>
        <v>plays</v>
      </c>
      <c r="S1055" s="11">
        <f>J1055/86400 + 25569 + (-5/24)</f>
        <v>41842.399259259255</v>
      </c>
      <c r="T1055" s="11">
        <f>I1055/86400 + 25569 + (-5/24)</f>
        <v>41864.708333333328</v>
      </c>
    </row>
    <row r="1056" spans="1:20" ht="42.75" x14ac:dyDescent="0.45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>
        <f>E1056/D1056*100</f>
        <v>0</v>
      </c>
      <c r="P1056" s="10" t="e">
        <f>E1056/L1056</f>
        <v>#DIV/0!</v>
      </c>
      <c r="Q1056" t="str">
        <f>LEFT(N1056,SEARCH("/",N1056)-1)</f>
        <v>theater</v>
      </c>
      <c r="R1056" t="str">
        <f>RIGHT(N1056, LEN(N1056)-SEARCH("/",N1056))</f>
        <v>plays</v>
      </c>
      <c r="S1056" s="11">
        <f>J1056/86400 + 25569 + (-5/24)</f>
        <v>42453.597974537035</v>
      </c>
      <c r="T1056" s="11">
        <f>I1056/86400 + 25569 + (-5/24)</f>
        <v>42513.597974537035</v>
      </c>
    </row>
    <row r="1057" spans="1:20" ht="28.5" x14ac:dyDescent="0.45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>
        <f>E1057/D1057*100</f>
        <v>1.7500000000000002</v>
      </c>
      <c r="P1057" s="10">
        <f>E1057/L1057</f>
        <v>35</v>
      </c>
      <c r="Q1057" t="str">
        <f>LEFT(N1057,SEARCH("/",N1057)-1)</f>
        <v>theater</v>
      </c>
      <c r="R1057" t="str">
        <f>RIGHT(N1057, LEN(N1057)-SEARCH("/",N1057))</f>
        <v>plays</v>
      </c>
      <c r="S1057" s="11">
        <f>J1057/86400 + 25569 + (-5/24)</f>
        <v>42233.153981481482</v>
      </c>
      <c r="T1057" s="11">
        <f>I1057/86400 + 25569 + (-5/24)</f>
        <v>42293.153981481482</v>
      </c>
    </row>
    <row r="1058" spans="1:20" ht="42.75" x14ac:dyDescent="0.45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>
        <f>E1058/D1058*100</f>
        <v>1.05</v>
      </c>
      <c r="P1058" s="10">
        <f>E1058/L1058</f>
        <v>7</v>
      </c>
      <c r="Q1058" t="str">
        <f>LEFT(N1058,SEARCH("/",N1058)-1)</f>
        <v>theater</v>
      </c>
      <c r="R1058" t="str">
        <f>RIGHT(N1058, LEN(N1058)-SEARCH("/",N1058))</f>
        <v>plays</v>
      </c>
      <c r="S1058" s="11">
        <f>J1058/86400 + 25569 + (-5/24)</f>
        <v>41831.534629629627</v>
      </c>
      <c r="T1058" s="11">
        <f>I1058/86400 + 25569 + (-5/24)</f>
        <v>41859.916666666664</v>
      </c>
    </row>
    <row r="1059" spans="1:20" ht="42.75" x14ac:dyDescent="0.45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>
        <f>E1059/D1059*100</f>
        <v>21.85</v>
      </c>
      <c r="P1059" s="10">
        <f>E1059/L1059</f>
        <v>48.555555555555557</v>
      </c>
      <c r="Q1059" t="str">
        <f>LEFT(N1059,SEARCH("/",N1059)-1)</f>
        <v>theater</v>
      </c>
      <c r="R1059" t="str">
        <f>RIGHT(N1059, LEN(N1059)-SEARCH("/",N1059))</f>
        <v>plays</v>
      </c>
      <c r="S1059" s="11">
        <f>J1059/86400 + 25569 + (-5/24)</f>
        <v>42245.026006944441</v>
      </c>
      <c r="T1059" s="11">
        <f>I1059/86400 + 25569 + (-5/24)</f>
        <v>42263.026006944441</v>
      </c>
    </row>
    <row r="1060" spans="1:20" ht="42.75" x14ac:dyDescent="0.45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>
        <f>E1060/D1060*100</f>
        <v>0.1</v>
      </c>
      <c r="P1060" s="10">
        <f>E1060/L1060</f>
        <v>1</v>
      </c>
      <c r="Q1060" t="str">
        <f>LEFT(N1060,SEARCH("/",N1060)-1)</f>
        <v>theater</v>
      </c>
      <c r="R1060" t="str">
        <f>RIGHT(N1060, LEN(N1060)-SEARCH("/",N1060))</f>
        <v>spaces</v>
      </c>
      <c r="S1060" s="11">
        <f>J1060/86400 + 25569 + (-5/24)</f>
        <v>42567.322824074072</v>
      </c>
      <c r="T1060" s="11">
        <f>I1060/86400 + 25569 + (-5/24)</f>
        <v>42597.322824074072</v>
      </c>
    </row>
    <row r="1061" spans="1:20" ht="28.5" x14ac:dyDescent="0.45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>
        <f>E1061/D1061*100</f>
        <v>105.35000000000001</v>
      </c>
      <c r="P1061" s="10">
        <f>E1061/L1061</f>
        <v>123.94117647058823</v>
      </c>
      <c r="Q1061" t="str">
        <f>LEFT(N1061,SEARCH("/",N1061)-1)</f>
        <v>theater</v>
      </c>
      <c r="R1061" t="str">
        <f>RIGHT(N1061, LEN(N1061)-SEARCH("/",N1061))</f>
        <v>plays</v>
      </c>
      <c r="S1061" s="11">
        <f>J1061/86400 + 25569 + (-5/24)</f>
        <v>42693.90185185185</v>
      </c>
      <c r="T1061" s="11">
        <f>I1061/86400 + 25569 + (-5/24)</f>
        <v>42708.833333333336</v>
      </c>
    </row>
    <row r="1062" spans="1:20" ht="42.75" x14ac:dyDescent="0.45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>
        <f>E1062/D1062*100</f>
        <v>13.900000000000002</v>
      </c>
      <c r="P1062" s="10">
        <f>E1062/L1062</f>
        <v>55.6</v>
      </c>
      <c r="Q1062" t="str">
        <f>LEFT(N1062,SEARCH("/",N1062)-1)</f>
        <v>theater</v>
      </c>
      <c r="R1062" t="str">
        <f>RIGHT(N1062, LEN(N1062)-SEARCH("/",N1062))</f>
        <v>spaces</v>
      </c>
      <c r="S1062" s="11">
        <f>J1062/86400 + 25569 + (-5/24)</f>
        <v>42381.981377314813</v>
      </c>
      <c r="T1062" s="11">
        <f>I1062/86400 + 25569 + (-5/24)</f>
        <v>42411.981377314813</v>
      </c>
    </row>
    <row r="1063" spans="1:20" ht="42.75" x14ac:dyDescent="0.45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>
        <f>E1063/D1063*100</f>
        <v>105.1</v>
      </c>
      <c r="P1063" s="10">
        <f>E1063/L1063</f>
        <v>28.405405405405407</v>
      </c>
      <c r="Q1063" t="str">
        <f>LEFT(N1063,SEARCH("/",N1063)-1)</f>
        <v>theater</v>
      </c>
      <c r="R1063" t="str">
        <f>RIGHT(N1063, LEN(N1063)-SEARCH("/",N1063))</f>
        <v>plays</v>
      </c>
      <c r="S1063" s="11">
        <f>J1063/86400 + 25569 + (-5/24)</f>
        <v>41897.327800925923</v>
      </c>
      <c r="T1063" s="11">
        <f>I1063/86400 + 25569 + (-5/24)</f>
        <v>41927.327800925923</v>
      </c>
    </row>
    <row r="1064" spans="1:20" ht="42.75" x14ac:dyDescent="0.45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>
        <f>E1064/D1064*100</f>
        <v>112.25</v>
      </c>
      <c r="P1064" s="10">
        <f>E1064/L1064</f>
        <v>31.619718309859156</v>
      </c>
      <c r="Q1064" t="str">
        <f>LEFT(N1064,SEARCH("/",N1064)-1)</f>
        <v>theater</v>
      </c>
      <c r="R1064" t="str">
        <f>RIGHT(N1064, LEN(N1064)-SEARCH("/",N1064))</f>
        <v>plays</v>
      </c>
      <c r="S1064" s="11">
        <f>J1064/86400 + 25569 + (-5/24)</f>
        <v>41788.872037037036</v>
      </c>
      <c r="T1064" s="11">
        <f>I1064/86400 + 25569 + (-5/24)</f>
        <v>41821.958333333328</v>
      </c>
    </row>
    <row r="1065" spans="1:20" ht="42.75" x14ac:dyDescent="0.45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>
        <f>E1065/D1065*100</f>
        <v>114.99999999999999</v>
      </c>
      <c r="P1065" s="10">
        <f>E1065/L1065</f>
        <v>79.310344827586206</v>
      </c>
      <c r="Q1065" t="str">
        <f>LEFT(N1065,SEARCH("/",N1065)-1)</f>
        <v>theater</v>
      </c>
      <c r="R1065" t="str">
        <f>RIGHT(N1065, LEN(N1065)-SEARCH("/",N1065))</f>
        <v>plays</v>
      </c>
      <c r="S1065" s="11">
        <f>J1065/86400 + 25569 + (-5/24)</f>
        <v>40923.521620370368</v>
      </c>
      <c r="T1065" s="11">
        <f>I1065/86400 + 25569 + (-5/24)</f>
        <v>40953.521620370368</v>
      </c>
    </row>
    <row r="1066" spans="1:20" ht="42.75" x14ac:dyDescent="0.45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>
        <f>E1066/D1066*100</f>
        <v>1.25</v>
      </c>
      <c r="P1066" s="10">
        <f>E1066/L1066</f>
        <v>12.5</v>
      </c>
      <c r="Q1066" t="str">
        <f>LEFT(N1066,SEARCH("/",N1066)-1)</f>
        <v>theater</v>
      </c>
      <c r="R1066" t="str">
        <f>RIGHT(N1066, LEN(N1066)-SEARCH("/",N1066))</f>
        <v>musical</v>
      </c>
      <c r="S1066" s="11">
        <f>J1066/86400 + 25569 + (-5/24)</f>
        <v>41861.558761574073</v>
      </c>
      <c r="T1066" s="11">
        <f>I1066/86400 + 25569 + (-5/24)</f>
        <v>41882.558761574073</v>
      </c>
    </row>
    <row r="1067" spans="1:20" ht="42.75" x14ac:dyDescent="0.45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>
        <f>E1067/D1067*100</f>
        <v>100.05</v>
      </c>
      <c r="P1067" s="10">
        <f>E1067/L1067</f>
        <v>57.171428571428571</v>
      </c>
      <c r="Q1067" t="str">
        <f>LEFT(N1067,SEARCH("/",N1067)-1)</f>
        <v>theater</v>
      </c>
      <c r="R1067" t="str">
        <f>RIGHT(N1067, LEN(N1067)-SEARCH("/",N1067))</f>
        <v>plays</v>
      </c>
      <c r="S1067" s="11">
        <f>J1067/86400 + 25569 + (-5/24)</f>
        <v>42165.254293981481</v>
      </c>
      <c r="T1067" s="11">
        <f>I1067/86400 + 25569 + (-5/24)</f>
        <v>42196.395833333336</v>
      </c>
    </row>
    <row r="1068" spans="1:20" ht="42.75" x14ac:dyDescent="0.45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>
        <f>E1068/D1068*100</f>
        <v>102.35000000000001</v>
      </c>
      <c r="P1068" s="10">
        <f>E1068/L1068</f>
        <v>52.487179487179489</v>
      </c>
      <c r="Q1068" t="str">
        <f>LEFT(N1068,SEARCH("/",N1068)-1)</f>
        <v>theater</v>
      </c>
      <c r="R1068" t="str">
        <f>RIGHT(N1068, LEN(N1068)-SEARCH("/",N1068))</f>
        <v>plays</v>
      </c>
      <c r="S1068" s="11">
        <f>J1068/86400 + 25569 + (-5/24)</f>
        <v>42503.351134259261</v>
      </c>
      <c r="T1068" s="11">
        <f>I1068/86400 + 25569 + (-5/24)</f>
        <v>42524.666666666664</v>
      </c>
    </row>
    <row r="1069" spans="1:20" ht="42.75" x14ac:dyDescent="0.45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>
        <f>E1069/D1069*100</f>
        <v>106.29949999999999</v>
      </c>
      <c r="P1069" s="10">
        <f>E1069/L1069</f>
        <v>51.853414634146333</v>
      </c>
      <c r="Q1069" t="str">
        <f>LEFT(N1069,SEARCH("/",N1069)-1)</f>
        <v>theater</v>
      </c>
      <c r="R1069" t="str">
        <f>RIGHT(N1069, LEN(N1069)-SEARCH("/",N1069))</f>
        <v>plays</v>
      </c>
      <c r="S1069" s="11">
        <f>J1069/86400 + 25569 + (-5/24)</f>
        <v>42758.351296296292</v>
      </c>
      <c r="T1069" s="11">
        <f>I1069/86400 + 25569 + (-5/24)</f>
        <v>42788.351296296292</v>
      </c>
    </row>
    <row r="1070" spans="1:20" ht="42.75" x14ac:dyDescent="0.45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>
        <f>E1070/D1070*100</f>
        <v>128</v>
      </c>
      <c r="P1070" s="10">
        <f>E1070/L1070</f>
        <v>60.952380952380949</v>
      </c>
      <c r="Q1070" t="str">
        <f>LEFT(N1070,SEARCH("/",N1070)-1)</f>
        <v>theater</v>
      </c>
      <c r="R1070" t="str">
        <f>RIGHT(N1070, LEN(N1070)-SEARCH("/",N1070))</f>
        <v>plays</v>
      </c>
      <c r="S1070" s="11">
        <f>J1070/86400 + 25569 + (-5/24)</f>
        <v>42590.695925925924</v>
      </c>
      <c r="T1070" s="11">
        <f>I1070/86400 + 25569 + (-5/24)</f>
        <v>42606.695925925924</v>
      </c>
    </row>
    <row r="1071" spans="1:20" ht="42.75" x14ac:dyDescent="0.45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>
        <f>E1071/D1071*100</f>
        <v>103</v>
      </c>
      <c r="P1071" s="10">
        <f>E1071/L1071</f>
        <v>68.666666666666671</v>
      </c>
      <c r="Q1071" t="str">
        <f>LEFT(N1071,SEARCH("/",N1071)-1)</f>
        <v>theater</v>
      </c>
      <c r="R1071" t="str">
        <f>RIGHT(N1071, LEN(N1071)-SEARCH("/",N1071))</f>
        <v>plays</v>
      </c>
      <c r="S1071" s="11">
        <f>J1071/86400 + 25569 + (-5/24)</f>
        <v>42121.548587962963</v>
      </c>
      <c r="T1071" s="11">
        <f>I1071/86400 + 25569 + (-5/24)</f>
        <v>42155.999999999993</v>
      </c>
    </row>
    <row r="1072" spans="1:20" ht="71.25" x14ac:dyDescent="0.45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>
        <f>E1072/D1072*100</f>
        <v>121.2</v>
      </c>
      <c r="P1072" s="10">
        <f>E1072/L1072</f>
        <v>33.666666666666664</v>
      </c>
      <c r="Q1072" t="str">
        <f>LEFT(N1072,SEARCH("/",N1072)-1)</f>
        <v>theater</v>
      </c>
      <c r="R1072" t="str">
        <f>RIGHT(N1072, LEN(N1072)-SEARCH("/",N1072))</f>
        <v>plays</v>
      </c>
      <c r="S1072" s="11">
        <f>J1072/86400 + 25569 + (-5/24)</f>
        <v>42775.306608796294</v>
      </c>
      <c r="T1072" s="11">
        <f>I1072/86400 + 25569 + (-5/24)</f>
        <v>42805.306608796294</v>
      </c>
    </row>
    <row r="1073" spans="1:20" ht="42.75" x14ac:dyDescent="0.45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>
        <f>E1073/D1073*100</f>
        <v>116.05000000000001</v>
      </c>
      <c r="P1073" s="10">
        <f>E1073/L1073</f>
        <v>80.034482758620683</v>
      </c>
      <c r="Q1073" t="str">
        <f>LEFT(N1073,SEARCH("/",N1073)-1)</f>
        <v>theater</v>
      </c>
      <c r="R1073" t="str">
        <f>RIGHT(N1073, LEN(N1073)-SEARCH("/",N1073))</f>
        <v>plays</v>
      </c>
      <c r="S1073" s="11">
        <f>J1073/86400 + 25569 + (-5/24)</f>
        <v>42382.036076388882</v>
      </c>
      <c r="T1073" s="11">
        <f>I1073/86400 + 25569 + (-5/24)</f>
        <v>42395.833333333336</v>
      </c>
    </row>
    <row r="1074" spans="1:20" ht="28.5" x14ac:dyDescent="0.45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>
        <f>E1074/D1074*100</f>
        <v>125.6</v>
      </c>
      <c r="P1074" s="10">
        <f>E1074/L1074</f>
        <v>78.5</v>
      </c>
      <c r="Q1074" t="str">
        <f>LEFT(N1074,SEARCH("/",N1074)-1)</f>
        <v>theater</v>
      </c>
      <c r="R1074" t="str">
        <f>RIGHT(N1074, LEN(N1074)-SEARCH("/",N1074))</f>
        <v>plays</v>
      </c>
      <c r="S1074" s="11">
        <f>J1074/86400 + 25569 + (-5/24)</f>
        <v>42431.093668981477</v>
      </c>
      <c r="T1074" s="11">
        <f>I1074/86400 + 25569 + (-5/24)</f>
        <v>42470.895833333336</v>
      </c>
    </row>
    <row r="1075" spans="1:20" ht="42.75" x14ac:dyDescent="0.45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>
        <f>E1075/D1075*100</f>
        <v>119.44999999999999</v>
      </c>
      <c r="P1075" s="10">
        <f>E1075/L1075</f>
        <v>108.59090909090909</v>
      </c>
      <c r="Q1075" t="str">
        <f>LEFT(N1075,SEARCH("/",N1075)-1)</f>
        <v>theater</v>
      </c>
      <c r="R1075" t="str">
        <f>RIGHT(N1075, LEN(N1075)-SEARCH("/",N1075))</f>
        <v>plays</v>
      </c>
      <c r="S1075" s="11">
        <f>J1075/86400 + 25569 + (-5/24)</f>
        <v>42484.343217592592</v>
      </c>
      <c r="T1075" s="11">
        <f>I1075/86400 + 25569 + (-5/24)</f>
        <v>42498.666666666664</v>
      </c>
    </row>
    <row r="1076" spans="1:20" ht="42.75" x14ac:dyDescent="0.45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>
        <f>E1076/D1076*100</f>
        <v>101</v>
      </c>
      <c r="P1076" s="10">
        <f>E1076/L1076</f>
        <v>96.19047619047619</v>
      </c>
      <c r="Q1076" t="str">
        <f>LEFT(N1076,SEARCH("/",N1076)-1)</f>
        <v>theater</v>
      </c>
      <c r="R1076" t="str">
        <f>RIGHT(N1076, LEN(N1076)-SEARCH("/",N1076))</f>
        <v>plays</v>
      </c>
      <c r="S1076" s="11">
        <f>J1076/86400 + 25569 + (-5/24)</f>
        <v>41822.209606481476</v>
      </c>
      <c r="T1076" s="11">
        <f>I1076/86400 + 25569 + (-5/24)</f>
        <v>41852.209606481476</v>
      </c>
    </row>
    <row r="1077" spans="1:20" ht="42.75" x14ac:dyDescent="0.45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>
        <f>E1077/D1077*100</f>
        <v>100.25</v>
      </c>
      <c r="P1077" s="10">
        <f>E1077/L1077</f>
        <v>66.833333333333329</v>
      </c>
      <c r="Q1077" t="str">
        <f>LEFT(N1077,SEARCH("/",N1077)-1)</f>
        <v>theater</v>
      </c>
      <c r="R1077" t="str">
        <f>RIGHT(N1077, LEN(N1077)-SEARCH("/",N1077))</f>
        <v>plays</v>
      </c>
      <c r="S1077" s="11">
        <f>J1077/86400 + 25569 + (-5/24)</f>
        <v>42179.646296296291</v>
      </c>
      <c r="T1077" s="11">
        <f>I1077/86400 + 25569 + (-5/24)</f>
        <v>42203.458333333336</v>
      </c>
    </row>
    <row r="1078" spans="1:20" ht="42.75" x14ac:dyDescent="0.45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>
        <f>E1078/D1078*100</f>
        <v>103.64999999999999</v>
      </c>
      <c r="P1078" s="10">
        <f>E1078/L1078</f>
        <v>54.55263157894737</v>
      </c>
      <c r="Q1078" t="str">
        <f>LEFT(N1078,SEARCH("/",N1078)-1)</f>
        <v>theater</v>
      </c>
      <c r="R1078" t="str">
        <f>RIGHT(N1078, LEN(N1078)-SEARCH("/",N1078))</f>
        <v>plays</v>
      </c>
      <c r="S1078" s="11">
        <f>J1078/86400 + 25569 + (-5/24)</f>
        <v>42225.305555555555</v>
      </c>
      <c r="T1078" s="11">
        <f>I1078/86400 + 25569 + (-5/24)</f>
        <v>42242.749999999993</v>
      </c>
    </row>
    <row r="1079" spans="1:20" ht="42.75" x14ac:dyDescent="0.45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>
        <f>E1079/D1079*100</f>
        <v>100</v>
      </c>
      <c r="P1079" s="10">
        <f>E1079/L1079</f>
        <v>133.33333333333334</v>
      </c>
      <c r="Q1079" t="str">
        <f>LEFT(N1079,SEARCH("/",N1079)-1)</f>
        <v>theater</v>
      </c>
      <c r="R1079" t="str">
        <f>RIGHT(N1079, LEN(N1079)-SEARCH("/",N1079))</f>
        <v>plays</v>
      </c>
      <c r="S1079" s="11">
        <f>J1079/86400 + 25569 + (-5/24)</f>
        <v>41953.659166666665</v>
      </c>
      <c r="T1079" s="11">
        <f>I1079/86400 + 25569 + (-5/24)</f>
        <v>41983.659166666665</v>
      </c>
    </row>
    <row r="1080" spans="1:20" ht="42.75" x14ac:dyDescent="0.45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>
        <f>E1080/D1080*100</f>
        <v>105</v>
      </c>
      <c r="P1080" s="10">
        <f>E1080/L1080</f>
        <v>51.219512195121951</v>
      </c>
      <c r="Q1080" t="str">
        <f>LEFT(N1080,SEARCH("/",N1080)-1)</f>
        <v>theater</v>
      </c>
      <c r="R1080" t="str">
        <f>RIGHT(N1080, LEN(N1080)-SEARCH("/",N1080))</f>
        <v>plays</v>
      </c>
      <c r="S1080" s="11">
        <f>J1080/86400 + 25569 + (-5/24)</f>
        <v>41946.436412037037</v>
      </c>
      <c r="T1080" s="11">
        <f>I1080/86400 + 25569 + (-5/24)</f>
        <v>41976.436412037037</v>
      </c>
    </row>
    <row r="1081" spans="1:20" ht="42.75" x14ac:dyDescent="0.45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>
        <f>E1081/D1081*100</f>
        <v>100</v>
      </c>
      <c r="P1081" s="10">
        <f>E1081/L1081</f>
        <v>117.64705882352941</v>
      </c>
      <c r="Q1081" t="str">
        <f>LEFT(N1081,SEARCH("/",N1081)-1)</f>
        <v>theater</v>
      </c>
      <c r="R1081" t="str">
        <f>RIGHT(N1081, LEN(N1081)-SEARCH("/",N1081))</f>
        <v>plays</v>
      </c>
      <c r="S1081" s="11">
        <f>J1081/86400 + 25569 + (-5/24)</f>
        <v>42150.253749999996</v>
      </c>
      <c r="T1081" s="11">
        <f>I1081/86400 + 25569 + (-5/24)</f>
        <v>42180.253749999996</v>
      </c>
    </row>
    <row r="1082" spans="1:20" ht="57" x14ac:dyDescent="0.45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>
        <f>E1082/D1082*100</f>
        <v>107.1</v>
      </c>
      <c r="P1082" s="10">
        <f>E1082/L1082</f>
        <v>31.970149253731343</v>
      </c>
      <c r="Q1082" t="str">
        <f>LEFT(N1082,SEARCH("/",N1082)-1)</f>
        <v>theater</v>
      </c>
      <c r="R1082" t="str">
        <f>RIGHT(N1082, LEN(N1082)-SEARCH("/",N1082))</f>
        <v>plays</v>
      </c>
      <c r="S1082" s="11">
        <f>J1082/86400 + 25569 + (-5/24)</f>
        <v>41796.21399305555</v>
      </c>
      <c r="T1082" s="11">
        <f>I1082/86400 + 25569 + (-5/24)</f>
        <v>41826.21399305555</v>
      </c>
    </row>
    <row r="1083" spans="1:20" ht="42.75" x14ac:dyDescent="0.45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>
        <f>E1083/D1083*100</f>
        <v>102.75000000000001</v>
      </c>
      <c r="P1083" s="10">
        <f>E1083/L1083</f>
        <v>40.294117647058826</v>
      </c>
      <c r="Q1083" t="str">
        <f>LEFT(N1083,SEARCH("/",N1083)-1)</f>
        <v>theater</v>
      </c>
      <c r="R1083" t="str">
        <f>RIGHT(N1083, LEN(N1083)-SEARCH("/",N1083))</f>
        <v>plays</v>
      </c>
      <c r="S1083" s="11">
        <f>J1083/86400 + 25569 + (-5/24)</f>
        <v>42038.512118055551</v>
      </c>
      <c r="T1083" s="11">
        <f>I1083/86400 + 25569 + (-5/24)</f>
        <v>42063.499999999993</v>
      </c>
    </row>
    <row r="1084" spans="1:20" ht="42.75" x14ac:dyDescent="0.45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>
        <f>E1084/D1084*100</f>
        <v>108.54949999999999</v>
      </c>
      <c r="P1084" s="10">
        <f>E1084/L1084</f>
        <v>30.152638888888887</v>
      </c>
      <c r="Q1084" t="str">
        <f>LEFT(N1084,SEARCH("/",N1084)-1)</f>
        <v>theater</v>
      </c>
      <c r="R1084" t="str">
        <f>RIGHT(N1084, LEN(N1084)-SEARCH("/",N1084))</f>
        <v>plays</v>
      </c>
      <c r="S1084" s="11">
        <f>J1084/86400 + 25569 + (-5/24)</f>
        <v>41820.737280092588</v>
      </c>
      <c r="T1084" s="11">
        <f>I1084/86400 + 25569 + (-5/24)</f>
        <v>41850.737280092588</v>
      </c>
    </row>
    <row r="1085" spans="1:20" ht="42.75" x14ac:dyDescent="0.45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>
        <f>E1085/D1085*100</f>
        <v>100</v>
      </c>
      <c r="P1085" s="10">
        <f>E1085/L1085</f>
        <v>95.238095238095241</v>
      </c>
      <c r="Q1085" t="str">
        <f>LEFT(N1085,SEARCH("/",N1085)-1)</f>
        <v>theater</v>
      </c>
      <c r="R1085" t="str">
        <f>RIGHT(N1085, LEN(N1085)-SEARCH("/",N1085))</f>
        <v>plays</v>
      </c>
      <c r="S1085" s="11">
        <f>J1085/86400 + 25569 + (-5/24)</f>
        <v>41839.522604166668</v>
      </c>
      <c r="T1085" s="11">
        <f>I1085/86400 + 25569 + (-5/24)</f>
        <v>41869.522604166668</v>
      </c>
    </row>
    <row r="1086" spans="1:20" ht="42.75" x14ac:dyDescent="0.45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>
        <f>E1086/D1086*100</f>
        <v>109.65</v>
      </c>
      <c r="P1086" s="10">
        <f>E1086/L1086</f>
        <v>52.214285714285715</v>
      </c>
      <c r="Q1086" t="str">
        <f>LEFT(N1086,SEARCH("/",N1086)-1)</f>
        <v>theater</v>
      </c>
      <c r="R1086" t="str">
        <f>RIGHT(N1086, LEN(N1086)-SEARCH("/",N1086))</f>
        <v>plays</v>
      </c>
      <c r="S1086" s="11">
        <f>J1086/86400 + 25569 + (-5/24)</f>
        <v>42380.372847222221</v>
      </c>
      <c r="T1086" s="11">
        <f>I1086/86400 + 25569 + (-5/24)</f>
        <v>42405.708333333336</v>
      </c>
    </row>
    <row r="1087" spans="1:20" ht="42.75" x14ac:dyDescent="0.45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>
        <f>E1087/D1087*100</f>
        <v>100</v>
      </c>
      <c r="P1087" s="10">
        <f>E1087/L1087</f>
        <v>64.516129032258064</v>
      </c>
      <c r="Q1087" t="str">
        <f>LEFT(N1087,SEARCH("/",N1087)-1)</f>
        <v>theater</v>
      </c>
      <c r="R1087" t="str">
        <f>RIGHT(N1087, LEN(N1087)-SEARCH("/",N1087))</f>
        <v>plays</v>
      </c>
      <c r="S1087" s="11">
        <f>J1087/86400 + 25569 + (-5/24)</f>
        <v>42272.322175925925</v>
      </c>
      <c r="T1087" s="11">
        <f>I1087/86400 + 25569 + (-5/24)</f>
        <v>42300.322175925925</v>
      </c>
    </row>
    <row r="1088" spans="1:20" ht="28.5" x14ac:dyDescent="0.45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>
        <f>E1088/D1088*100</f>
        <v>140.19999999999999</v>
      </c>
      <c r="P1088" s="10">
        <f>E1088/L1088</f>
        <v>50.981818181818184</v>
      </c>
      <c r="Q1088" t="str">
        <f>LEFT(N1088,SEARCH("/",N1088)-1)</f>
        <v>theater</v>
      </c>
      <c r="R1088" t="str">
        <f>RIGHT(N1088, LEN(N1088)-SEARCH("/",N1088))</f>
        <v>plays</v>
      </c>
      <c r="S1088" s="11">
        <f>J1088/86400 + 25569 + (-5/24)</f>
        <v>42016.498344907406</v>
      </c>
      <c r="T1088" s="11">
        <f>I1088/86400 + 25569 + (-5/24)</f>
        <v>42047.040972222218</v>
      </c>
    </row>
    <row r="1089" spans="1:20" ht="42.75" x14ac:dyDescent="0.45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>
        <f>E1089/D1089*100</f>
        <v>103</v>
      </c>
      <c r="P1089" s="10">
        <f>E1089/L1089</f>
        <v>57.222222222222221</v>
      </c>
      <c r="Q1089" t="str">
        <f>LEFT(N1089,SEARCH("/",N1089)-1)</f>
        <v>theater</v>
      </c>
      <c r="R1089" t="str">
        <f>RIGHT(N1089, LEN(N1089)-SEARCH("/",N1089))</f>
        <v>plays</v>
      </c>
      <c r="S1089" s="11">
        <f>J1089/86400 + 25569 + (-5/24)</f>
        <v>42200.417499999996</v>
      </c>
      <c r="T1089" s="11">
        <f>I1089/86400 + 25569 + (-5/24)</f>
        <v>42225.458333333336</v>
      </c>
    </row>
    <row r="1090" spans="1:20" ht="42.75" x14ac:dyDescent="0.45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>
        <f>E1090/D1090*100</f>
        <v>102.05</v>
      </c>
      <c r="P1090" s="10">
        <f>E1090/L1090</f>
        <v>88.739130434782609</v>
      </c>
      <c r="Q1090" t="str">
        <f>LEFT(N1090,SEARCH("/",N1090)-1)</f>
        <v>theater</v>
      </c>
      <c r="R1090" t="str">
        <f>RIGHT(N1090, LEN(N1090)-SEARCH("/",N1090))</f>
        <v>plays</v>
      </c>
      <c r="S1090" s="11">
        <f>J1090/86400 + 25569 + (-5/24)</f>
        <v>41927.962164351848</v>
      </c>
      <c r="T1090" s="11">
        <f>I1090/86400 + 25569 + (-5/24)</f>
        <v>41949.040972222218</v>
      </c>
    </row>
    <row r="1091" spans="1:20" ht="42.75" x14ac:dyDescent="0.45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>
        <f>E1091/D1091*100</f>
        <v>101</v>
      </c>
      <c r="P1091" s="10">
        <f>E1091/L1091</f>
        <v>51.794871794871796</v>
      </c>
      <c r="Q1091" t="str">
        <f>LEFT(N1091,SEARCH("/",N1091)-1)</f>
        <v>theater</v>
      </c>
      <c r="R1091" t="str">
        <f>RIGHT(N1091, LEN(N1091)-SEARCH("/",N1091))</f>
        <v>plays</v>
      </c>
      <c r="S1091" s="11">
        <f>J1091/86400 + 25569 + (-5/24)</f>
        <v>42541.293182870366</v>
      </c>
      <c r="T1091" s="11">
        <f>I1091/86400 + 25569 + (-5/24)</f>
        <v>42571.293182870366</v>
      </c>
    </row>
    <row r="1092" spans="1:20" ht="42.75" x14ac:dyDescent="0.45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>
        <f>E1092/D1092*100</f>
        <v>112.85000000000001</v>
      </c>
      <c r="P1092" s="10">
        <f>E1092/L1092</f>
        <v>39.596491228070178</v>
      </c>
      <c r="Q1092" t="str">
        <f>LEFT(N1092,SEARCH("/",N1092)-1)</f>
        <v>theater</v>
      </c>
      <c r="R1092" t="str">
        <f>RIGHT(N1092, LEN(N1092)-SEARCH("/",N1092))</f>
        <v>plays</v>
      </c>
      <c r="S1092" s="11">
        <f>J1092/86400 + 25569 + (-5/24)</f>
        <v>42053.708587962959</v>
      </c>
      <c r="T1092" s="11">
        <f>I1092/86400 + 25569 + (-5/24)</f>
        <v>42079.666666666664</v>
      </c>
    </row>
    <row r="1093" spans="1:20" ht="42.75" x14ac:dyDescent="0.45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>
        <f>E1093/D1093*100</f>
        <v>127.75000000000001</v>
      </c>
      <c r="P1093" s="10">
        <f>E1093/L1093</f>
        <v>38.712121212121211</v>
      </c>
      <c r="Q1093" t="str">
        <f>LEFT(N1093,SEARCH("/",N1093)-1)</f>
        <v>theater</v>
      </c>
      <c r="R1093" t="str">
        <f>RIGHT(N1093, LEN(N1093)-SEARCH("/",N1093))</f>
        <v>plays</v>
      </c>
      <c r="S1093" s="11">
        <f>J1093/86400 + 25569 + (-5/24)</f>
        <v>42149.732083333329</v>
      </c>
      <c r="T1093" s="11">
        <f>I1093/86400 + 25569 + (-5/24)</f>
        <v>42179.732083333329</v>
      </c>
    </row>
    <row r="1094" spans="1:20" ht="42.75" x14ac:dyDescent="0.45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>
        <f>E1094/D1094*100</f>
        <v>105.5</v>
      </c>
      <c r="P1094" s="10">
        <f>E1094/L1094</f>
        <v>60.285714285714285</v>
      </c>
      <c r="Q1094" t="str">
        <f>LEFT(N1094,SEARCH("/",N1094)-1)</f>
        <v>theater</v>
      </c>
      <c r="R1094" t="str">
        <f>RIGHT(N1094, LEN(N1094)-SEARCH("/",N1094))</f>
        <v>plays</v>
      </c>
      <c r="S1094" s="11">
        <f>J1094/86400 + 25569 + (-5/24)</f>
        <v>42131.827835648146</v>
      </c>
      <c r="T1094" s="11">
        <f>I1094/86400 + 25569 + (-5/24)</f>
        <v>42186.082638888889</v>
      </c>
    </row>
    <row r="1095" spans="1:20" ht="42.75" x14ac:dyDescent="0.45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>
        <f>E1095/D1095*100</f>
        <v>101.35000000000001</v>
      </c>
      <c r="P1095" s="10">
        <f>E1095/L1095</f>
        <v>72.392857142857139</v>
      </c>
      <c r="Q1095" t="str">
        <f>LEFT(N1095,SEARCH("/",N1095)-1)</f>
        <v>theater</v>
      </c>
      <c r="R1095" t="str">
        <f>RIGHT(N1095, LEN(N1095)-SEARCH("/",N1095))</f>
        <v>plays</v>
      </c>
      <c r="S1095" s="11">
        <f>J1095/86400 + 25569 + (-5/24)</f>
        <v>42037.390624999993</v>
      </c>
      <c r="T1095" s="11">
        <f>I1095/86400 + 25569 + (-5/24)</f>
        <v>42067.390624999993</v>
      </c>
    </row>
    <row r="1096" spans="1:20" ht="28.5" x14ac:dyDescent="0.45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>
        <f>E1096/D1096*100</f>
        <v>100.75</v>
      </c>
      <c r="P1096" s="10">
        <f>E1096/L1096</f>
        <v>95.952380952380949</v>
      </c>
      <c r="Q1096" t="str">
        <f>LEFT(N1096,SEARCH("/",N1096)-1)</f>
        <v>theater</v>
      </c>
      <c r="R1096" t="str">
        <f>RIGHT(N1096, LEN(N1096)-SEARCH("/",N1096))</f>
        <v>plays</v>
      </c>
      <c r="S1096" s="11">
        <f>J1096/86400 + 25569 + (-5/24)</f>
        <v>42227.615879629629</v>
      </c>
      <c r="T1096" s="11">
        <f>I1096/86400 + 25569 + (-5/24)</f>
        <v>42253.365972222215</v>
      </c>
    </row>
    <row r="1097" spans="1:20" ht="42.75" x14ac:dyDescent="0.45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>
        <f>E1097/D1097*100</f>
        <v>103.15</v>
      </c>
      <c r="P1097" s="10">
        <f>E1097/L1097</f>
        <v>44.847826086956523</v>
      </c>
      <c r="Q1097" t="str">
        <f>LEFT(N1097,SEARCH("/",N1097)-1)</f>
        <v>theater</v>
      </c>
      <c r="R1097" t="str">
        <f>RIGHT(N1097, LEN(N1097)-SEARCH("/",N1097))</f>
        <v>plays</v>
      </c>
      <c r="S1097" s="11">
        <f>J1097/86400 + 25569 + (-5/24)</f>
        <v>42248.431828703702</v>
      </c>
      <c r="T1097" s="11">
        <f>I1097/86400 + 25569 + (-5/24)</f>
        <v>42279.541666666664</v>
      </c>
    </row>
    <row r="1098" spans="1:20" ht="42.75" x14ac:dyDescent="0.45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>
        <f>E1098/D1098*100</f>
        <v>128.44999999999999</v>
      </c>
      <c r="P1098" s="10">
        <f>E1098/L1098</f>
        <v>30.951807228915662</v>
      </c>
      <c r="Q1098" t="str">
        <f>LEFT(N1098,SEARCH("/",N1098)-1)</f>
        <v>theater</v>
      </c>
      <c r="R1098" t="str">
        <f>RIGHT(N1098, LEN(N1098)-SEARCH("/",N1098))</f>
        <v>plays</v>
      </c>
      <c r="S1098" s="11">
        <f>J1098/86400 + 25569 + (-5/24)</f>
        <v>42571.212268518517</v>
      </c>
      <c r="T1098" s="11">
        <f>I1098/86400 + 25569 + (-5/24)</f>
        <v>42599.212268518517</v>
      </c>
    </row>
    <row r="1099" spans="1:20" ht="42.75" x14ac:dyDescent="0.45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>
        <f>E1099/D1099*100</f>
        <v>104.75000000000001</v>
      </c>
      <c r="P1099" s="10">
        <f>E1099/L1099</f>
        <v>55.131578947368418</v>
      </c>
      <c r="Q1099" t="str">
        <f>LEFT(N1099,SEARCH("/",N1099)-1)</f>
        <v>theater</v>
      </c>
      <c r="R1099" t="str">
        <f>RIGHT(N1099, LEN(N1099)-SEARCH("/",N1099))</f>
        <v>plays</v>
      </c>
      <c r="S1099" s="11">
        <f>J1099/86400 + 25569 + (-5/24)</f>
        <v>41997.299571759257</v>
      </c>
      <c r="T1099" s="11">
        <f>I1099/86400 + 25569 + (-5/24)</f>
        <v>42027.299571759257</v>
      </c>
    </row>
    <row r="1100" spans="1:20" ht="42.75" x14ac:dyDescent="0.45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>
        <f>E1100/D1100*100</f>
        <v>114.35</v>
      </c>
      <c r="P1100" s="10">
        <f>E1100/L1100</f>
        <v>87.961538461538467</v>
      </c>
      <c r="Q1100" t="str">
        <f>LEFT(N1100,SEARCH("/",N1100)-1)</f>
        <v>theater</v>
      </c>
      <c r="R1100" t="str">
        <f>RIGHT(N1100, LEN(N1100)-SEARCH("/",N1100))</f>
        <v>plays</v>
      </c>
      <c r="S1100" s="11">
        <f>J1100/86400 + 25569 + (-5/24)</f>
        <v>41976.12364583333</v>
      </c>
      <c r="T1100" s="11">
        <f>I1100/86400 + 25569 + (-5/24)</f>
        <v>42004.083333333336</v>
      </c>
    </row>
    <row r="1101" spans="1:20" ht="42.75" x14ac:dyDescent="0.45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>
        <f>E1101/D1101*100</f>
        <v>127.25</v>
      </c>
      <c r="P1101" s="10">
        <f>E1101/L1101</f>
        <v>72.714285714285708</v>
      </c>
      <c r="Q1101" t="str">
        <f>LEFT(N1101,SEARCH("/",N1101)-1)</f>
        <v>theater</v>
      </c>
      <c r="R1101" t="str">
        <f>RIGHT(N1101, LEN(N1101)-SEARCH("/",N1101))</f>
        <v>plays</v>
      </c>
      <c r="S1101" s="11">
        <f>J1101/86400 + 25569 + (-5/24)</f>
        <v>41988.621608796289</v>
      </c>
      <c r="T1101" s="11">
        <f>I1101/86400 + 25569 + (-5/24)</f>
        <v>42045.999305555553</v>
      </c>
    </row>
    <row r="1102" spans="1:20" ht="42.75" x14ac:dyDescent="0.45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>
        <f>E1102/D1102*100</f>
        <v>104.35000000000001</v>
      </c>
      <c r="P1102" s="10">
        <f>E1102/L1102</f>
        <v>39.377358490566039</v>
      </c>
      <c r="Q1102" t="str">
        <f>LEFT(N1102,SEARCH("/",N1102)-1)</f>
        <v>theater</v>
      </c>
      <c r="R1102" t="str">
        <f>RIGHT(N1102, LEN(N1102)-SEARCH("/",N1102))</f>
        <v>plays</v>
      </c>
      <c r="S1102" s="11">
        <f>J1102/86400 + 25569 + (-5/24)</f>
        <v>41990.790300925924</v>
      </c>
      <c r="T1102" s="11">
        <f>I1102/86400 + 25569 + (-5/24)</f>
        <v>42020.790300925924</v>
      </c>
    </row>
    <row r="1103" spans="1:20" ht="42.75" x14ac:dyDescent="0.45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>
        <f>E1103/D1103*100</f>
        <v>101</v>
      </c>
      <c r="P1103" s="10">
        <f>E1103/L1103</f>
        <v>36.071428571428569</v>
      </c>
      <c r="Q1103" t="str">
        <f>LEFT(N1103,SEARCH("/",N1103)-1)</f>
        <v>theater</v>
      </c>
      <c r="R1103" t="str">
        <f>RIGHT(N1103, LEN(N1103)-SEARCH("/",N1103))</f>
        <v>plays</v>
      </c>
      <c r="S1103" s="11">
        <f>J1103/86400 + 25569 + (-5/24)</f>
        <v>42128.419560185182</v>
      </c>
      <c r="T1103" s="11">
        <f>I1103/86400 + 25569 + (-5/24)</f>
        <v>42158.419560185182</v>
      </c>
    </row>
    <row r="1104" spans="1:20" ht="42.75" x14ac:dyDescent="0.45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>
        <f>E1104/D1104*100</f>
        <v>100</v>
      </c>
      <c r="P1104" s="10">
        <f>E1104/L1104</f>
        <v>68.965517241379317</v>
      </c>
      <c r="Q1104" t="str">
        <f>LEFT(N1104,SEARCH("/",N1104)-1)</f>
        <v>theater</v>
      </c>
      <c r="R1104" t="str">
        <f>RIGHT(N1104, LEN(N1104)-SEARCH("/",N1104))</f>
        <v>plays</v>
      </c>
      <c r="S1104" s="11">
        <f>J1104/86400 + 25569 + (-5/24)</f>
        <v>42460.533414351848</v>
      </c>
      <c r="T1104" s="11">
        <f>I1104/86400 + 25569 + (-5/24)</f>
        <v>42510.957638888889</v>
      </c>
    </row>
    <row r="1105" spans="1:20" ht="42.75" x14ac:dyDescent="0.45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>
        <f>E1105/D1105*100</f>
        <v>100.49999999999999</v>
      </c>
      <c r="P1105" s="10">
        <f>E1105/L1105</f>
        <v>60.909090909090907</v>
      </c>
      <c r="Q1105" t="str">
        <f>LEFT(N1105,SEARCH("/",N1105)-1)</f>
        <v>theater</v>
      </c>
      <c r="R1105" t="str">
        <f>RIGHT(N1105, LEN(N1105)-SEARCH("/",N1105))</f>
        <v>plays</v>
      </c>
      <c r="S1105" s="11">
        <f>J1105/86400 + 25569 + (-5/24)</f>
        <v>42191.155173611107</v>
      </c>
      <c r="T1105" s="11">
        <f>I1105/86400 + 25569 + (-5/24)</f>
        <v>42221.155173611107</v>
      </c>
    </row>
    <row r="1106" spans="1:20" ht="42.75" x14ac:dyDescent="0.45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>
        <f>E1106/D1106*100</f>
        <v>110.75</v>
      </c>
      <c r="P1106" s="10">
        <f>E1106/L1106</f>
        <v>110.75</v>
      </c>
      <c r="Q1106" t="str">
        <f>LEFT(N1106,SEARCH("/",N1106)-1)</f>
        <v>theater</v>
      </c>
      <c r="R1106" t="str">
        <f>RIGHT(N1106, LEN(N1106)-SEARCH("/",N1106))</f>
        <v>plays</v>
      </c>
      <c r="S1106" s="11">
        <f>J1106/86400 + 25569 + (-5/24)</f>
        <v>42499.4215162037</v>
      </c>
      <c r="T1106" s="11">
        <f>I1106/86400 + 25569 + (-5/24)</f>
        <v>42522.695833333331</v>
      </c>
    </row>
    <row r="1107" spans="1:20" ht="28.5" x14ac:dyDescent="0.45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>
        <f>E1107/D1107*100</f>
        <v>102.49999999999999</v>
      </c>
      <c r="P1107" s="10">
        <f>E1107/L1107</f>
        <v>66.129032258064512</v>
      </c>
      <c r="Q1107" t="str">
        <f>LEFT(N1107,SEARCH("/",N1107)-1)</f>
        <v>theater</v>
      </c>
      <c r="R1107" t="str">
        <f>RIGHT(N1107, LEN(N1107)-SEARCH("/",N1107))</f>
        <v>plays</v>
      </c>
      <c r="S1107" s="11">
        <f>J1107/86400 + 25569 + (-5/24)</f>
        <v>42120.322893518511</v>
      </c>
      <c r="T1107" s="11">
        <f>I1107/86400 + 25569 + (-5/24)</f>
        <v>42155.322893518511</v>
      </c>
    </row>
    <row r="1108" spans="1:20" ht="42.75" x14ac:dyDescent="0.45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>
        <f>E1108/D1108*100</f>
        <v>110.1</v>
      </c>
      <c r="P1108" s="10">
        <f>E1108/L1108</f>
        <v>73.400000000000006</v>
      </c>
      <c r="Q1108" t="str">
        <f>LEFT(N1108,SEARCH("/",N1108)-1)</f>
        <v>theater</v>
      </c>
      <c r="R1108" t="str">
        <f>RIGHT(N1108, LEN(N1108)-SEARCH("/",N1108))</f>
        <v>plays</v>
      </c>
      <c r="S1108" s="11">
        <f>J1108/86400 + 25569 + (-5/24)</f>
        <v>41786.553020833329</v>
      </c>
      <c r="T1108" s="11">
        <f>I1108/86400 + 25569 + (-5/24)</f>
        <v>41820.999305555553</v>
      </c>
    </row>
    <row r="1109" spans="1:20" ht="42.75" x14ac:dyDescent="0.45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>
        <f>E1109/D1109*100</f>
        <v>155</v>
      </c>
      <c r="P1109" s="10">
        <f>E1109/L1109</f>
        <v>39.743589743589745</v>
      </c>
      <c r="Q1109" t="str">
        <f>LEFT(N1109,SEARCH("/",N1109)-1)</f>
        <v>theater</v>
      </c>
      <c r="R1109" t="str">
        <f>RIGHT(N1109, LEN(N1109)-SEARCH("/",N1109))</f>
        <v>plays</v>
      </c>
      <c r="S1109" s="11">
        <f>J1109/86400 + 25569 + (-5/24)</f>
        <v>41988.408749999995</v>
      </c>
      <c r="T1109" s="11">
        <f>I1109/86400 + 25569 + (-5/24)</f>
        <v>42048.408749999995</v>
      </c>
    </row>
    <row r="1110" spans="1:20" ht="42.75" x14ac:dyDescent="0.45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>
        <f>E1110/D1110*100</f>
        <v>108</v>
      </c>
      <c r="P1110" s="10">
        <f>E1110/L1110</f>
        <v>72</v>
      </c>
      <c r="Q1110" t="str">
        <f>LEFT(N1110,SEARCH("/",N1110)-1)</f>
        <v>theater</v>
      </c>
      <c r="R1110" t="str">
        <f>RIGHT(N1110, LEN(N1110)-SEARCH("/",N1110))</f>
        <v>plays</v>
      </c>
      <c r="S1110" s="11">
        <f>J1110/86400 + 25569 + (-5/24)</f>
        <v>42479.2575</v>
      </c>
      <c r="T1110" s="11">
        <f>I1110/86400 + 25569 + (-5/24)</f>
        <v>42500.2575</v>
      </c>
    </row>
    <row r="1111" spans="1:20" ht="42.75" x14ac:dyDescent="0.45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>
        <f>E1111/D1111*100</f>
        <v>101.49999999999999</v>
      </c>
      <c r="P1111" s="10">
        <f>E1111/L1111</f>
        <v>106.84210526315789</v>
      </c>
      <c r="Q1111" t="str">
        <f>LEFT(N1111,SEARCH("/",N1111)-1)</f>
        <v>theater</v>
      </c>
      <c r="R1111" t="str">
        <f>RIGHT(N1111, LEN(N1111)-SEARCH("/",N1111))</f>
        <v>plays</v>
      </c>
      <c r="S1111" s="11">
        <f>J1111/86400 + 25569 + (-5/24)</f>
        <v>42505.529699074068</v>
      </c>
      <c r="T1111" s="11">
        <f>I1111/86400 + 25569 + (-5/24)</f>
        <v>42525.529699074068</v>
      </c>
    </row>
    <row r="1112" spans="1:20" ht="42.75" x14ac:dyDescent="0.45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>
        <f>E1112/D1112*100</f>
        <v>100.75</v>
      </c>
      <c r="P1112" s="10">
        <f>E1112/L1112</f>
        <v>61.060606060606062</v>
      </c>
      <c r="Q1112" t="str">
        <f>LEFT(N1112,SEARCH("/",N1112)-1)</f>
        <v>theater</v>
      </c>
      <c r="R1112" t="str">
        <f>RIGHT(N1112, LEN(N1112)-SEARCH("/",N1112))</f>
        <v>plays</v>
      </c>
      <c r="S1112" s="11">
        <f>J1112/86400 + 25569 + (-5/24)</f>
        <v>42632.139976851853</v>
      </c>
      <c r="T1112" s="11">
        <f>I1112/86400 + 25569 + (-5/24)</f>
        <v>42662.996527777774</v>
      </c>
    </row>
    <row r="1113" spans="1:20" ht="42.75" x14ac:dyDescent="0.45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>
        <f>E1113/D1113*100</f>
        <v>17.899999999999999</v>
      </c>
      <c r="P1113" s="10">
        <f>E1113/L1113</f>
        <v>25.571428571428573</v>
      </c>
      <c r="Q1113" t="str">
        <f>LEFT(N1113,SEARCH("/",N1113)-1)</f>
        <v>theater</v>
      </c>
      <c r="R1113" t="str">
        <f>RIGHT(N1113, LEN(N1113)-SEARCH("/",N1113))</f>
        <v>plays</v>
      </c>
      <c r="S1113" s="11">
        <f>J1113/86400 + 25569 + (-5/24)</f>
        <v>41832.881423611107</v>
      </c>
      <c r="T1113" s="11">
        <f>I1113/86400 + 25569 + (-5/24)</f>
        <v>41862.870810185181</v>
      </c>
    </row>
    <row r="1114" spans="1:20" ht="42.75" x14ac:dyDescent="0.45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>
        <f>E1114/D1114*100</f>
        <v>116.75</v>
      </c>
      <c r="P1114" s="10">
        <f>E1114/L1114</f>
        <v>41.696428571428569</v>
      </c>
      <c r="Q1114" t="str">
        <f>LEFT(N1114,SEARCH("/",N1114)-1)</f>
        <v>theater</v>
      </c>
      <c r="R1114" t="str">
        <f>RIGHT(N1114, LEN(N1114)-SEARCH("/",N1114))</f>
        <v>musical</v>
      </c>
      <c r="S1114" s="11">
        <f>J1114/86400 + 25569 + (-5/24)</f>
        <v>42049.811307870368</v>
      </c>
      <c r="T1114" s="11">
        <f>I1114/86400 + 25569 + (-5/24)</f>
        <v>42063.999305555553</v>
      </c>
    </row>
    <row r="1115" spans="1:20" ht="42.75" x14ac:dyDescent="0.45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>
        <f>E1115/D1115*100</f>
        <v>100</v>
      </c>
      <c r="P1115" s="10">
        <f>E1115/L1115</f>
        <v>100</v>
      </c>
      <c r="Q1115" t="str">
        <f>LEFT(N1115,SEARCH("/",N1115)-1)</f>
        <v>theater</v>
      </c>
      <c r="R1115" t="str">
        <f>RIGHT(N1115, LEN(N1115)-SEARCH("/",N1115))</f>
        <v>musical</v>
      </c>
      <c r="S1115" s="11">
        <f>J1115/86400 + 25569 + (-5/24)</f>
        <v>42138.722337962965</v>
      </c>
      <c r="T1115" s="11">
        <f>I1115/86400 + 25569 + (-5/24)</f>
        <v>42168.722337962965</v>
      </c>
    </row>
    <row r="1116" spans="1:20" ht="42.75" x14ac:dyDescent="0.45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>
        <f>E1116/D1116*100</f>
        <v>100.25</v>
      </c>
      <c r="P1116" s="10">
        <f>E1116/L1116</f>
        <v>143.21428571428572</v>
      </c>
      <c r="Q1116" t="str">
        <f>LEFT(N1116,SEARCH("/",N1116)-1)</f>
        <v>theater</v>
      </c>
      <c r="R1116" t="str">
        <f>RIGHT(N1116, LEN(N1116)-SEARCH("/",N1116))</f>
        <v>musical</v>
      </c>
      <c r="S1116" s="11">
        <f>J1116/86400 + 25569 + (-5/24)</f>
        <v>42075.734293981477</v>
      </c>
      <c r="T1116" s="11">
        <f>I1116/86400 + 25569 + (-5/24)</f>
        <v>42102.958333333336</v>
      </c>
    </row>
    <row r="1117" spans="1:20" ht="42.75" x14ac:dyDescent="0.45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>
        <f>E1117/D1117*100</f>
        <v>143.19999999999999</v>
      </c>
      <c r="P1117" s="10">
        <f>E1117/L1117</f>
        <v>48.542372881355931</v>
      </c>
      <c r="Q1117" t="str">
        <f>LEFT(N1117,SEARCH("/",N1117)-1)</f>
        <v>theater</v>
      </c>
      <c r="R1117" t="str">
        <f>RIGHT(N1117, LEN(N1117)-SEARCH("/",N1117))</f>
        <v>musical</v>
      </c>
      <c r="S1117" s="11">
        <f>J1117/86400 + 25569 + (-5/24)</f>
        <v>41886.903020833335</v>
      </c>
      <c r="T1117" s="11">
        <f>I1117/86400 + 25569 + (-5/24)</f>
        <v>41908.958333333328</v>
      </c>
    </row>
    <row r="1118" spans="1:20" ht="42.75" x14ac:dyDescent="0.45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>
        <f>E1118/D1118*100</f>
        <v>101.75</v>
      </c>
      <c r="P1118" s="10">
        <f>E1118/L1118</f>
        <v>75.370370370370367</v>
      </c>
      <c r="Q1118" t="str">
        <f>LEFT(N1118,SEARCH("/",N1118)-1)</f>
        <v>theater</v>
      </c>
      <c r="R1118" t="str">
        <f>RIGHT(N1118, LEN(N1118)-SEARCH("/",N1118))</f>
        <v>musical</v>
      </c>
      <c r="S1118" s="11">
        <f>J1118/86400 + 25569 + (-5/24)</f>
        <v>42546.653900462959</v>
      </c>
      <c r="T1118" s="11">
        <f>I1118/86400 + 25569 + (-5/24)</f>
        <v>42575.749999999993</v>
      </c>
    </row>
    <row r="1119" spans="1:20" ht="42.75" x14ac:dyDescent="0.45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>
        <f>E1119/D1119*100</f>
        <v>150.75</v>
      </c>
      <c r="P1119" s="10">
        <f>E1119/L1119</f>
        <v>100.5</v>
      </c>
      <c r="Q1119" t="str">
        <f>LEFT(N1119,SEARCH("/",N1119)-1)</f>
        <v>theater</v>
      </c>
      <c r="R1119" t="str">
        <f>RIGHT(N1119, LEN(N1119)-SEARCH("/",N1119))</f>
        <v>musical</v>
      </c>
      <c r="S1119" s="11">
        <f>J1119/86400 + 25569 + (-5/24)</f>
        <v>42548.430196759255</v>
      </c>
      <c r="T1119" s="11">
        <f>I1119/86400 + 25569 + (-5/24)</f>
        <v>42584.210416666661</v>
      </c>
    </row>
    <row r="1120" spans="1:20" ht="42.75" x14ac:dyDescent="0.45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>
        <f>E1120/D1120*100</f>
        <v>101.25</v>
      </c>
      <c r="P1120" s="10">
        <f>E1120/L1120</f>
        <v>53.289473684210527</v>
      </c>
      <c r="Q1120" t="str">
        <f>LEFT(N1120,SEARCH("/",N1120)-1)</f>
        <v>theater</v>
      </c>
      <c r="R1120" t="str">
        <f>RIGHT(N1120, LEN(N1120)-SEARCH("/",N1120))</f>
        <v>plays</v>
      </c>
      <c r="S1120" s="11">
        <f>J1120/86400 + 25569 + (-5/24)</f>
        <v>41800.318368055552</v>
      </c>
      <c r="T1120" s="11">
        <f>I1120/86400 + 25569 + (-5/24)</f>
        <v>41850.75</v>
      </c>
    </row>
    <row r="1121" spans="1:20" ht="42.75" x14ac:dyDescent="0.45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>
        <f>E1121/D1121*100</f>
        <v>109.55</v>
      </c>
      <c r="P1121" s="10">
        <f>E1121/L1121</f>
        <v>199.18181818181819</v>
      </c>
      <c r="Q1121" t="str">
        <f>LEFT(N1121,SEARCH("/",N1121)-1)</f>
        <v>theater</v>
      </c>
      <c r="R1121" t="str">
        <f>RIGHT(N1121, LEN(N1121)-SEARCH("/",N1121))</f>
        <v>plays</v>
      </c>
      <c r="S1121" s="11">
        <f>J1121/86400 + 25569 + (-5/24)</f>
        <v>42109.542916666665</v>
      </c>
      <c r="T1121" s="11">
        <f>I1121/86400 + 25569 + (-5/24)</f>
        <v>42155.957638888889</v>
      </c>
    </row>
    <row r="1122" spans="1:20" ht="42.75" x14ac:dyDescent="0.45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>
        <f>E1122/D1122*100</f>
        <v>107.25</v>
      </c>
      <c r="P1122" s="10">
        <f>E1122/L1122</f>
        <v>107.25</v>
      </c>
      <c r="Q1122" t="str">
        <f>LEFT(N1122,SEARCH("/",N1122)-1)</f>
        <v>theater</v>
      </c>
      <c r="R1122" t="str">
        <f>RIGHT(N1122, LEN(N1122)-SEARCH("/",N1122))</f>
        <v>plays</v>
      </c>
      <c r="S1122" s="11">
        <f>J1122/86400 + 25569 + (-5/24)</f>
        <v>42284.488611111105</v>
      </c>
      <c r="T1122" s="11">
        <f>I1122/86400 + 25569 + (-5/24)</f>
        <v>42300.957638888889</v>
      </c>
    </row>
    <row r="1123" spans="1:20" ht="28.5" x14ac:dyDescent="0.45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>
        <f>E1123/D1123*100</f>
        <v>102.1</v>
      </c>
      <c r="P1123" s="10">
        <f>E1123/L1123</f>
        <v>120.11764705882354</v>
      </c>
      <c r="Q1123" t="str">
        <f>LEFT(N1123,SEARCH("/",N1123)-1)</f>
        <v>theater</v>
      </c>
      <c r="R1123" t="str">
        <f>RIGHT(N1123, LEN(N1123)-SEARCH("/",N1123))</f>
        <v>plays</v>
      </c>
      <c r="S1123" s="11">
        <f>J1123/86400 + 25569 + (-5/24)</f>
        <v>42152.557384259257</v>
      </c>
      <c r="T1123" s="11">
        <f>I1123/86400 + 25569 + (-5/24)</f>
        <v>42188.557384259257</v>
      </c>
    </row>
    <row r="1124" spans="1:20" ht="42.75" x14ac:dyDescent="0.45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>
        <f>E1124/D1124*100</f>
        <v>101.25</v>
      </c>
      <c r="P1124" s="10">
        <f>E1124/L1124</f>
        <v>63.28125</v>
      </c>
      <c r="Q1124" t="str">
        <f>LEFT(N1124,SEARCH("/",N1124)-1)</f>
        <v>theater</v>
      </c>
      <c r="R1124" t="str">
        <f>RIGHT(N1124, LEN(N1124)-SEARCH("/",N1124))</f>
        <v>plays</v>
      </c>
      <c r="S1124" s="11">
        <f>J1124/86400 + 25569 + (-5/24)</f>
        <v>42154.934305555558</v>
      </c>
      <c r="T1124" s="11">
        <f>I1124/86400 + 25569 + (-5/24)</f>
        <v>42214.934305555558</v>
      </c>
    </row>
    <row r="1125" spans="1:20" x14ac:dyDescent="0.45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>
        <f>E1125/D1125*100</f>
        <v>5</v>
      </c>
      <c r="P1125" s="10">
        <f>E1125/L1125</f>
        <v>100</v>
      </c>
      <c r="Q1125" t="str">
        <f>LEFT(N1125,SEARCH("/",N1125)-1)</f>
        <v>theater</v>
      </c>
      <c r="R1125" t="str">
        <f>RIGHT(N1125, LEN(N1125)-SEARCH("/",N1125))</f>
        <v>plays</v>
      </c>
      <c r="S1125" s="11">
        <f>J1125/86400 + 25569 + (-5/24)</f>
        <v>41914.381678240738</v>
      </c>
      <c r="T1125" s="11">
        <f>I1125/86400 + 25569 + (-5/24)</f>
        <v>41955.699305555558</v>
      </c>
    </row>
    <row r="1126" spans="1:20" ht="28.5" x14ac:dyDescent="0.45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>
        <f>E1126/D1126*100</f>
        <v>0.54999999999999993</v>
      </c>
      <c r="P1126" s="10">
        <f>E1126/L1126</f>
        <v>5.5</v>
      </c>
      <c r="Q1126" t="str">
        <f>LEFT(N1126,SEARCH("/",N1126)-1)</f>
        <v>theater</v>
      </c>
      <c r="R1126" t="str">
        <f>RIGHT(N1126, LEN(N1126)-SEARCH("/",N1126))</f>
        <v>plays</v>
      </c>
      <c r="S1126" s="11">
        <f>J1126/86400 + 25569 + (-5/24)</f>
        <v>42402.738668981481</v>
      </c>
      <c r="T1126" s="11">
        <f>I1126/86400 + 25569 + (-5/24)</f>
        <v>42451.936805555553</v>
      </c>
    </row>
    <row r="1127" spans="1:20" ht="42.75" x14ac:dyDescent="0.45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>
        <f>E1127/D1127*100</f>
        <v>12.55</v>
      </c>
      <c r="P1127" s="10">
        <f>E1127/L1127</f>
        <v>50.2</v>
      </c>
      <c r="Q1127" t="str">
        <f>LEFT(N1127,SEARCH("/",N1127)-1)</f>
        <v>theater</v>
      </c>
      <c r="R1127" t="str">
        <f>RIGHT(N1127, LEN(N1127)-SEARCH("/",N1127))</f>
        <v>plays</v>
      </c>
      <c r="S1127" s="11">
        <f>J1127/86400 + 25569 + (-5/24)</f>
        <v>42509.605775462966</v>
      </c>
      <c r="T1127" s="11">
        <f>I1127/86400 + 25569 + (-5/24)</f>
        <v>42539.605775462966</v>
      </c>
    </row>
    <row r="1128" spans="1:20" ht="42.75" x14ac:dyDescent="0.45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>
        <f>E1128/D1128*100</f>
        <v>1.7500000000000002</v>
      </c>
      <c r="P1128" s="10">
        <f>E1128/L1128</f>
        <v>17.5</v>
      </c>
      <c r="Q1128" t="str">
        <f>LEFT(N1128,SEARCH("/",N1128)-1)</f>
        <v>theater</v>
      </c>
      <c r="R1128" t="str">
        <f>RIGHT(N1128, LEN(N1128)-SEARCH("/",N1128))</f>
        <v>musical</v>
      </c>
      <c r="S1128" s="11">
        <f>J1128/86400 + 25569 + (-5/24)</f>
        <v>42079.649641203701</v>
      </c>
      <c r="T1128" s="11">
        <f>I1128/86400 + 25569 + (-5/24)</f>
        <v>42125.708333333336</v>
      </c>
    </row>
    <row r="1129" spans="1:20" ht="42.75" x14ac:dyDescent="0.45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>
        <f>E1129/D1129*100</f>
        <v>27.1</v>
      </c>
      <c r="P1129" s="10">
        <f>E1129/L1129</f>
        <v>38.714285714285715</v>
      </c>
      <c r="Q1129" t="str">
        <f>LEFT(N1129,SEARCH("/",N1129)-1)</f>
        <v>theater</v>
      </c>
      <c r="R1129" t="str">
        <f>RIGHT(N1129, LEN(N1129)-SEARCH("/",N1129))</f>
        <v>plays</v>
      </c>
      <c r="S1129" s="11">
        <f>J1129/86400 + 25569 + (-5/24)</f>
        <v>42762.337476851848</v>
      </c>
      <c r="T1129" s="11">
        <f>I1129/86400 + 25569 + (-5/24)</f>
        <v>42792.337476851848</v>
      </c>
    </row>
    <row r="1130" spans="1:20" ht="42.75" x14ac:dyDescent="0.45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>
        <f>E1130/D1130*100</f>
        <v>0</v>
      </c>
      <c r="P1130" s="10" t="e">
        <f>E1130/L1130</f>
        <v>#DIV/0!</v>
      </c>
      <c r="Q1130" t="str">
        <f>LEFT(N1130,SEARCH("/",N1130)-1)</f>
        <v>theater</v>
      </c>
      <c r="R1130" t="str">
        <f>RIGHT(N1130, LEN(N1130)-SEARCH("/",N1130))</f>
        <v>plays</v>
      </c>
      <c r="S1130" s="11">
        <f>J1130/86400 + 25569 + (-5/24)</f>
        <v>42494.263333333329</v>
      </c>
      <c r="T1130" s="11">
        <f>I1130/86400 + 25569 + (-5/24)</f>
        <v>42524.263333333329</v>
      </c>
    </row>
    <row r="1131" spans="1:20" ht="42.75" x14ac:dyDescent="0.45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>
        <f>E1131/D1131*100</f>
        <v>0.25</v>
      </c>
      <c r="P1131" s="10">
        <f>E1131/L1131</f>
        <v>5</v>
      </c>
      <c r="Q1131" t="str">
        <f>LEFT(N1131,SEARCH("/",N1131)-1)</f>
        <v>theater</v>
      </c>
      <c r="R1131" t="str">
        <f>RIGHT(N1131, LEN(N1131)-SEARCH("/",N1131))</f>
        <v>plays</v>
      </c>
      <c r="S1131" s="11">
        <f>J1131/86400 + 25569 + (-5/24)</f>
        <v>42109.593379629623</v>
      </c>
      <c r="T1131" s="11">
        <f>I1131/86400 + 25569 + (-5/24)</f>
        <v>42139.593379629623</v>
      </c>
    </row>
    <row r="1132" spans="1:20" ht="42.75" x14ac:dyDescent="0.45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>
        <f>E1132/D1132*100</f>
        <v>32.049999999999997</v>
      </c>
      <c r="P1132" s="10">
        <f>E1132/L1132</f>
        <v>40.0625</v>
      </c>
      <c r="Q1132" t="str">
        <f>LEFT(N1132,SEARCH("/",N1132)-1)</f>
        <v>theater</v>
      </c>
      <c r="R1132" t="str">
        <f>RIGHT(N1132, LEN(N1132)-SEARCH("/",N1132))</f>
        <v>plays</v>
      </c>
      <c r="S1132" s="11">
        <f>J1132/86400 + 25569 + (-5/24)</f>
        <v>41816.742037037031</v>
      </c>
      <c r="T1132" s="11">
        <f>I1132/86400 + 25569 + (-5/24)</f>
        <v>41853.375</v>
      </c>
    </row>
    <row r="1133" spans="1:20" ht="42.75" x14ac:dyDescent="0.45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>
        <f>E1133/D1133*100</f>
        <v>6.3</v>
      </c>
      <c r="P1133" s="10">
        <f>E1133/L1133</f>
        <v>42</v>
      </c>
      <c r="Q1133" t="str">
        <f>LEFT(N1133,SEARCH("/",N1133)-1)</f>
        <v>theater</v>
      </c>
      <c r="R1133" t="str">
        <f>RIGHT(N1133, LEN(N1133)-SEARCH("/",N1133))</f>
        <v>plays</v>
      </c>
      <c r="S1133" s="11">
        <f>J1133/86400 + 25569 + (-5/24)</f>
        <v>42053.513726851852</v>
      </c>
      <c r="T1133" s="11">
        <f>I1133/86400 + 25569 + (-5/24)</f>
        <v>42113.47206018518</v>
      </c>
    </row>
    <row r="1134" spans="1:20" ht="42.75" x14ac:dyDescent="0.45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>
        <f>E1134/D1134*100</f>
        <v>14.249999999999998</v>
      </c>
      <c r="P1134" s="10">
        <f>E1134/L1134</f>
        <v>71.25</v>
      </c>
      <c r="Q1134" t="str">
        <f>LEFT(N1134,SEARCH("/",N1134)-1)</f>
        <v>theater</v>
      </c>
      <c r="R1134" t="str">
        <f>RIGHT(N1134, LEN(N1134)-SEARCH("/",N1134))</f>
        <v>plays</v>
      </c>
      <c r="S1134" s="11">
        <f>J1134/86400 + 25569 + (-5/24)</f>
        <v>42414.027546296296</v>
      </c>
      <c r="T1134" s="11">
        <f>I1134/86400 + 25569 + (-5/24)</f>
        <v>42473.985879629625</v>
      </c>
    </row>
    <row r="1135" spans="1:20" ht="42.75" x14ac:dyDescent="0.45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>
        <f>E1135/D1135*100</f>
        <v>10.7</v>
      </c>
      <c r="P1135" s="10">
        <f>E1135/L1135</f>
        <v>26.75</v>
      </c>
      <c r="Q1135" t="str">
        <f>LEFT(N1135,SEARCH("/",N1135)-1)</f>
        <v>theater</v>
      </c>
      <c r="R1135" t="str">
        <f>RIGHT(N1135, LEN(N1135)-SEARCH("/",N1135))</f>
        <v>plays</v>
      </c>
      <c r="S1135" s="11">
        <f>J1135/86400 + 25569 + (-5/24)</f>
        <v>41975.434641203705</v>
      </c>
      <c r="T1135" s="11">
        <f>I1135/86400 + 25569 + (-5/24)</f>
        <v>42035.434641203705</v>
      </c>
    </row>
    <row r="1136" spans="1:20" ht="57" x14ac:dyDescent="0.45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>
        <f>E1136/D1136*100</f>
        <v>32.049999999999997</v>
      </c>
      <c r="P1136" s="10">
        <f>E1136/L1136</f>
        <v>33.736842105263158</v>
      </c>
      <c r="Q1136" t="str">
        <f>LEFT(N1136,SEARCH("/",N1136)-1)</f>
        <v>theater</v>
      </c>
      <c r="R1136" t="str">
        <f>RIGHT(N1136, LEN(N1136)-SEARCH("/",N1136))</f>
        <v>plays</v>
      </c>
      <c r="S1136" s="11">
        <f>J1136/86400 + 25569 + (-5/24)</f>
        <v>42399.499074074069</v>
      </c>
      <c r="T1136" s="11">
        <f>I1136/86400 + 25569 + (-5/24)</f>
        <v>42420.670138888883</v>
      </c>
    </row>
    <row r="1137" spans="1:20" ht="42.75" x14ac:dyDescent="0.45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>
        <f>E1137/D1137*100</f>
        <v>0.25</v>
      </c>
      <c r="P1137" s="10">
        <f>E1137/L1137</f>
        <v>5</v>
      </c>
      <c r="Q1137" t="str">
        <f>LEFT(N1137,SEARCH("/",N1137)-1)</f>
        <v>theater</v>
      </c>
      <c r="R1137" t="str">
        <f>RIGHT(N1137, LEN(N1137)-SEARCH("/",N1137))</f>
        <v>plays</v>
      </c>
      <c r="S1137" s="11">
        <f>J1137/86400 + 25569 + (-5/24)</f>
        <v>41809.181597222218</v>
      </c>
      <c r="T1137" s="11">
        <f>I1137/86400 + 25569 + (-5/24)</f>
        <v>41839.181597222218</v>
      </c>
    </row>
    <row r="1138" spans="1:20" ht="42.75" x14ac:dyDescent="0.45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>
        <f>E1138/D1138*100</f>
        <v>10.050000000000001</v>
      </c>
      <c r="P1138" s="10">
        <f>E1138/L1138</f>
        <v>100.5</v>
      </c>
      <c r="Q1138" t="str">
        <f>LEFT(N1138,SEARCH("/",N1138)-1)</f>
        <v>theater</v>
      </c>
      <c r="R1138" t="str">
        <f>RIGHT(N1138, LEN(N1138)-SEARCH("/",N1138))</f>
        <v>plays</v>
      </c>
      <c r="S1138" s="11">
        <f>J1138/86400 + 25569 + (-5/24)</f>
        <v>42020.379016203697</v>
      </c>
      <c r="T1138" s="11">
        <f>I1138/86400 + 25569 + (-5/24)</f>
        <v>42050.379016203697</v>
      </c>
    </row>
    <row r="1139" spans="1:20" ht="42.75" x14ac:dyDescent="0.45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>
        <f>E1139/D1139*100</f>
        <v>0.25</v>
      </c>
      <c r="P1139" s="10">
        <f>E1139/L1139</f>
        <v>5</v>
      </c>
      <c r="Q1139" t="str">
        <f>LEFT(N1139,SEARCH("/",N1139)-1)</f>
        <v>theater</v>
      </c>
      <c r="R1139" t="str">
        <f>RIGHT(N1139, LEN(N1139)-SEARCH("/",N1139))</f>
        <v>plays</v>
      </c>
      <c r="S1139" s="11">
        <f>J1139/86400 + 25569 + (-5/24)</f>
        <v>41848.564594907402</v>
      </c>
      <c r="T1139" s="11">
        <f>I1139/86400 + 25569 + (-5/24)</f>
        <v>41877.477777777771</v>
      </c>
    </row>
    <row r="1140" spans="1:20" ht="42.75" x14ac:dyDescent="0.45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>
        <f>E1140/D1140*100</f>
        <v>1.3</v>
      </c>
      <c r="P1140" s="10">
        <f>E1140/L1140</f>
        <v>13</v>
      </c>
      <c r="Q1140" t="str">
        <f>LEFT(N1140,SEARCH("/",N1140)-1)</f>
        <v>theater</v>
      </c>
      <c r="R1140" t="str">
        <f>RIGHT(N1140, LEN(N1140)-SEARCH("/",N1140))</f>
        <v>plays</v>
      </c>
      <c r="S1140" s="11">
        <f>J1140/86400 + 25569 + (-5/24)</f>
        <v>42021.092858796292</v>
      </c>
      <c r="T1140" s="11">
        <f>I1140/86400 + 25569 + (-5/24)</f>
        <v>42051.092858796292</v>
      </c>
    </row>
    <row r="1141" spans="1:20" ht="42.75" x14ac:dyDescent="0.45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>
        <f>E1141/D1141*100</f>
        <v>28.050000000000004</v>
      </c>
      <c r="P1141" s="10">
        <f>E1141/L1141</f>
        <v>51</v>
      </c>
      <c r="Q1141" t="str">
        <f>LEFT(N1141,SEARCH("/",N1141)-1)</f>
        <v>theater</v>
      </c>
      <c r="R1141" t="str">
        <f>RIGHT(N1141, LEN(N1141)-SEARCH("/",N1141))</f>
        <v>plays</v>
      </c>
      <c r="S1141" s="11">
        <f>J1141/86400 + 25569 + (-5/24)</f>
        <v>41765.730324074073</v>
      </c>
      <c r="T1141" s="11">
        <f>I1141/86400 + 25569 + (-5/24)</f>
        <v>41795.730324074073</v>
      </c>
    </row>
    <row r="1142" spans="1:20" ht="42.75" x14ac:dyDescent="0.45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>
        <f>E1142/D1142*100</f>
        <v>19.25</v>
      </c>
      <c r="P1142" s="10">
        <f>E1142/L1142</f>
        <v>64.166666666666671</v>
      </c>
      <c r="Q1142" t="str">
        <f>LEFT(N1142,SEARCH("/",N1142)-1)</f>
        <v>theater</v>
      </c>
      <c r="R1142" t="str">
        <f>RIGHT(N1142, LEN(N1142)-SEARCH("/",N1142))</f>
        <v>plays</v>
      </c>
      <c r="S1142" s="11">
        <f>J1142/86400 + 25569 + (-5/24)</f>
        <v>42093.379930555551</v>
      </c>
      <c r="T1142" s="11">
        <f>I1142/86400 + 25569 + (-5/24)</f>
        <v>42123.379930555551</v>
      </c>
    </row>
    <row r="1143" spans="1:20" ht="42.75" x14ac:dyDescent="0.45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>
        <f>E1143/D1143*100</f>
        <v>28.799999999999997</v>
      </c>
      <c r="P1143" s="10">
        <f>E1143/L1143</f>
        <v>44.307692307692307</v>
      </c>
      <c r="Q1143" t="str">
        <f>LEFT(N1143,SEARCH("/",N1143)-1)</f>
        <v>theater</v>
      </c>
      <c r="R1143" t="str">
        <f>RIGHT(N1143, LEN(N1143)-SEARCH("/",N1143))</f>
        <v>plays</v>
      </c>
      <c r="S1143" s="11">
        <f>J1143/86400 + 25569 + (-5/24)</f>
        <v>41778.837604166663</v>
      </c>
      <c r="T1143" s="11">
        <f>I1143/86400 + 25569 + (-5/24)</f>
        <v>41820.519444444442</v>
      </c>
    </row>
    <row r="1144" spans="1:20" ht="42.75" x14ac:dyDescent="0.45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>
        <f>E1144/D1144*100</f>
        <v>10.8</v>
      </c>
      <c r="P1144" s="10">
        <f>E1144/L1144</f>
        <v>72</v>
      </c>
      <c r="Q1144" t="str">
        <f>LEFT(N1144,SEARCH("/",N1144)-1)</f>
        <v>theater</v>
      </c>
      <c r="R1144" t="str">
        <f>RIGHT(N1144, LEN(N1144)-SEARCH("/",N1144))</f>
        <v>plays</v>
      </c>
      <c r="S1144" s="11">
        <f>J1144/86400 + 25569 + (-5/24)</f>
        <v>41990.40421296296</v>
      </c>
      <c r="T1144" s="11">
        <f>I1144/86400 + 25569 + (-5/24)</f>
        <v>42020.226388888885</v>
      </c>
    </row>
    <row r="1145" spans="1:20" ht="42.75" x14ac:dyDescent="0.45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>
        <f>E1145/D1145*100</f>
        <v>36.5</v>
      </c>
      <c r="P1145" s="10">
        <f>E1145/L1145</f>
        <v>91.25</v>
      </c>
      <c r="Q1145" t="str">
        <f>LEFT(N1145,SEARCH("/",N1145)-1)</f>
        <v>theater</v>
      </c>
      <c r="R1145" t="str">
        <f>RIGHT(N1145, LEN(N1145)-SEARCH("/",N1145))</f>
        <v>plays</v>
      </c>
      <c r="S1145" s="11">
        <f>J1145/86400 + 25569 + (-5/24)</f>
        <v>41889.878472222219</v>
      </c>
      <c r="T1145" s="11">
        <f>I1145/86400 + 25569 + (-5/24)</f>
        <v>41933.999305555553</v>
      </c>
    </row>
    <row r="1146" spans="1:20" ht="42.75" x14ac:dyDescent="0.45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>
        <f>E1146/D1146*100</f>
        <v>2.0500000000000003</v>
      </c>
      <c r="P1146" s="10">
        <f>E1146/L1146</f>
        <v>10.25</v>
      </c>
      <c r="Q1146" t="str">
        <f>LEFT(N1146,SEARCH("/",N1146)-1)</f>
        <v>theater</v>
      </c>
      <c r="R1146" t="str">
        <f>RIGHT(N1146, LEN(N1146)-SEARCH("/",N1146))</f>
        <v>plays</v>
      </c>
      <c r="S1146" s="11">
        <f>J1146/86400 + 25569 + (-5/24)</f>
        <v>41883.708344907405</v>
      </c>
      <c r="T1146" s="11">
        <f>I1146/86400 + 25569 + (-5/24)</f>
        <v>41906.708344907405</v>
      </c>
    </row>
    <row r="1147" spans="1:20" ht="42.75" x14ac:dyDescent="0.45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>
        <f>E1147/D1147*100</f>
        <v>169.76511744127936</v>
      </c>
      <c r="P1147" s="10">
        <f>E1147/L1147</f>
        <v>47.180555555555557</v>
      </c>
      <c r="Q1147" t="str">
        <f>LEFT(N1147,SEARCH("/",N1147)-1)</f>
        <v>technology</v>
      </c>
      <c r="R1147" t="str">
        <f>RIGHT(N1147, LEN(N1147)-SEARCH("/",N1147))</f>
        <v>space exploration</v>
      </c>
      <c r="S1147" s="11">
        <f>J1147/86400 + 25569 + (-5/24)</f>
        <v>42453.288935185185</v>
      </c>
      <c r="T1147" s="11">
        <f>I1147/86400 + 25569 + (-5/24)</f>
        <v>42490.291666666664</v>
      </c>
    </row>
    <row r="1148" spans="1:20" ht="42.75" x14ac:dyDescent="0.45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>
        <f>E1148/D1148*100</f>
        <v>30.666666666666664</v>
      </c>
      <c r="P1148" s="10">
        <f>E1148/L1148</f>
        <v>21.466666666666665</v>
      </c>
      <c r="Q1148" t="str">
        <f>LEFT(N1148,SEARCH("/",N1148)-1)</f>
        <v>music</v>
      </c>
      <c r="R1148" t="str">
        <f>RIGHT(N1148, LEN(N1148)-SEARCH("/",N1148))</f>
        <v>jazz</v>
      </c>
      <c r="S1148" s="11">
        <f>J1148/86400 + 25569 + (-5/24)</f>
        <v>41037.621585648143</v>
      </c>
      <c r="T1148" s="11">
        <f>I1148/86400 + 25569 + (-5/24)</f>
        <v>41058.621585648143</v>
      </c>
    </row>
    <row r="1149" spans="1:20" ht="42.75" x14ac:dyDescent="0.45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>
        <f>E1149/D1149*100</f>
        <v>0.23809523809523811</v>
      </c>
      <c r="P1149" s="10">
        <f>E1149/L1149</f>
        <v>5</v>
      </c>
      <c r="Q1149" t="str">
        <f>LEFT(N1149,SEARCH("/",N1149)-1)</f>
        <v>games</v>
      </c>
      <c r="R1149" t="str">
        <f>RIGHT(N1149, LEN(N1149)-SEARCH("/",N1149))</f>
        <v>video games</v>
      </c>
      <c r="S1149" s="11">
        <f>J1149/86400 + 25569 + (-5/24)</f>
        <v>41722.584074074075</v>
      </c>
      <c r="T1149" s="11">
        <f>I1149/86400 + 25569 + (-5/24)</f>
        <v>41735.584074074075</v>
      </c>
    </row>
    <row r="1150" spans="1:20" ht="42.75" x14ac:dyDescent="0.45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>
        <f>E1150/D1150*100</f>
        <v>128.09523809523807</v>
      </c>
      <c r="P1150" s="10">
        <f>E1150/L1150</f>
        <v>45.593220338983052</v>
      </c>
      <c r="Q1150" t="str">
        <f>LEFT(N1150,SEARCH("/",N1150)-1)</f>
        <v>music</v>
      </c>
      <c r="R1150" t="str">
        <f>RIGHT(N1150, LEN(N1150)-SEARCH("/",N1150))</f>
        <v>pop</v>
      </c>
      <c r="S1150" s="11">
        <f>J1150/86400 + 25569 + (-5/24)</f>
        <v>42039.670046296298</v>
      </c>
      <c r="T1150" s="11">
        <f>I1150/86400 + 25569 + (-5/24)</f>
        <v>42069.670046296298</v>
      </c>
    </row>
    <row r="1151" spans="1:20" ht="42.75" x14ac:dyDescent="0.45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>
        <f>E1151/D1151*100</f>
        <v>50.38095238095238</v>
      </c>
      <c r="P1151" s="10">
        <f>E1151/L1151</f>
        <v>117.55555555555556</v>
      </c>
      <c r="Q1151" t="str">
        <f>LEFT(N1151,SEARCH("/",N1151)-1)</f>
        <v>technology</v>
      </c>
      <c r="R1151" t="str">
        <f>RIGHT(N1151, LEN(N1151)-SEARCH("/",N1151))</f>
        <v>makerspaces</v>
      </c>
      <c r="S1151" s="11">
        <f>J1151/86400 + 25569 + (-5/24)</f>
        <v>42482.416365740741</v>
      </c>
      <c r="T1151" s="11">
        <f>I1151/86400 + 25569 + (-5/24)</f>
        <v>42512.416365740741</v>
      </c>
    </row>
    <row r="1152" spans="1:20" ht="42.75" x14ac:dyDescent="0.45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>
        <f>E1152/D1152*100</f>
        <v>109.76190476190477</v>
      </c>
      <c r="P1152" s="10">
        <f>E1152/L1152</f>
        <v>51.222222222222221</v>
      </c>
      <c r="Q1152" t="str">
        <f>LEFT(N1152,SEARCH("/",N1152)-1)</f>
        <v>theater</v>
      </c>
      <c r="R1152" t="str">
        <f>RIGHT(N1152, LEN(N1152)-SEARCH("/",N1152))</f>
        <v>plays</v>
      </c>
      <c r="S1152" s="11">
        <f>J1152/86400 + 25569 + (-5/24)</f>
        <v>41959.910752314812</v>
      </c>
      <c r="T1152" s="11">
        <f>I1152/86400 + 25569 + (-5/24)</f>
        <v>41989.910752314812</v>
      </c>
    </row>
    <row r="1153" spans="1:20" ht="42.75" x14ac:dyDescent="0.45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>
        <f>E1153/D1153*100</f>
        <v>101.9047619047619</v>
      </c>
      <c r="P1153" s="10">
        <f>E1153/L1153</f>
        <v>164.61538461538461</v>
      </c>
      <c r="Q1153" t="str">
        <f>LEFT(N1153,SEARCH("/",N1153)-1)</f>
        <v>theater</v>
      </c>
      <c r="R1153" t="str">
        <f>RIGHT(N1153, LEN(N1153)-SEARCH("/",N1153))</f>
        <v>plays</v>
      </c>
      <c r="S1153" s="11">
        <f>J1153/86400 + 25569 + (-5/24)</f>
        <v>42411.733958333331</v>
      </c>
      <c r="T1153" s="11">
        <f>I1153/86400 + 25569 + (-5/24)</f>
        <v>42433.833333333336</v>
      </c>
    </row>
    <row r="1154" spans="1:20" ht="42.75" x14ac:dyDescent="0.45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>
        <f>E1154/D1154*100</f>
        <v>100.95190476190474</v>
      </c>
      <c r="P1154" s="10">
        <f>E1154/L1154</f>
        <v>78.518148148148143</v>
      </c>
      <c r="Q1154" t="str">
        <f>LEFT(N1154,SEARCH("/",N1154)-1)</f>
        <v>theater</v>
      </c>
      <c r="R1154" t="str">
        <f>RIGHT(N1154, LEN(N1154)-SEARCH("/",N1154))</f>
        <v>plays</v>
      </c>
      <c r="S1154" s="11">
        <f>J1154/86400 + 25569 + (-5/24)</f>
        <v>42497.067372685182</v>
      </c>
      <c r="T1154" s="11">
        <f>I1154/86400 + 25569 + (-5/24)</f>
        <v>42535.696527777771</v>
      </c>
    </row>
    <row r="1155" spans="1:20" ht="42.75" x14ac:dyDescent="0.45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>
        <f>E1155/D1155*100</f>
        <v>108.40909090909091</v>
      </c>
      <c r="P1155" s="10">
        <f>E1155/L1155</f>
        <v>58.170731707317074</v>
      </c>
      <c r="Q1155" t="str">
        <f>LEFT(N1155,SEARCH("/",N1155)-1)</f>
        <v>film &amp; video</v>
      </c>
      <c r="R1155" t="str">
        <f>RIGHT(N1155, LEN(N1155)-SEARCH("/",N1155))</f>
        <v>shorts</v>
      </c>
      <c r="S1155" s="11">
        <f>J1155/86400 + 25569 + (-5/24)</f>
        <v>41207.801863425928</v>
      </c>
      <c r="T1155" s="11">
        <f>I1155/86400 + 25569 + (-5/24)</f>
        <v>41227.791666666664</v>
      </c>
    </row>
    <row r="1156" spans="1:20" ht="42.75" x14ac:dyDescent="0.45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>
        <f>E1156/D1156*100</f>
        <v>107.40909090909089</v>
      </c>
      <c r="P1156" s="10">
        <f>E1156/L1156</f>
        <v>39.383333333333333</v>
      </c>
      <c r="Q1156" t="str">
        <f>LEFT(N1156,SEARCH("/",N1156)-1)</f>
        <v>film &amp; video</v>
      </c>
      <c r="R1156" t="str">
        <f>RIGHT(N1156, LEN(N1156)-SEARCH("/",N1156))</f>
        <v>shorts</v>
      </c>
      <c r="S1156" s="11">
        <f>J1156/86400 + 25569 + (-5/24)</f>
        <v>42485.516435185178</v>
      </c>
      <c r="T1156" s="11">
        <f>I1156/86400 + 25569 + (-5/24)</f>
        <v>42503.791666666664</v>
      </c>
    </row>
    <row r="1157" spans="1:20" ht="42.75" x14ac:dyDescent="0.45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>
        <f>E1157/D1157*100</f>
        <v>0</v>
      </c>
      <c r="P1157" s="10" t="e">
        <f>E1157/L1157</f>
        <v>#DIV/0!</v>
      </c>
      <c r="Q1157" t="str">
        <f>LEFT(N1157,SEARCH("/",N1157)-1)</f>
        <v>publishing</v>
      </c>
      <c r="R1157" t="str">
        <f>RIGHT(N1157, LEN(N1157)-SEARCH("/",N1157))</f>
        <v>fiction</v>
      </c>
      <c r="S1157" s="11">
        <f>J1157/86400 + 25569 + (-5/24)</f>
        <v>42670.555706018517</v>
      </c>
      <c r="T1157" s="11">
        <f>I1157/86400 + 25569 + (-5/24)</f>
        <v>42700.597372685188</v>
      </c>
    </row>
    <row r="1158" spans="1:20" ht="42.75" x14ac:dyDescent="0.45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>
        <f>E1158/D1158*100</f>
        <v>2.0454545454545454</v>
      </c>
      <c r="P1158" s="10">
        <f>E1158/L1158</f>
        <v>22.5</v>
      </c>
      <c r="Q1158" t="str">
        <f>LEFT(N1158,SEARCH("/",N1158)-1)</f>
        <v>music</v>
      </c>
      <c r="R1158" t="str">
        <f>RIGHT(N1158, LEN(N1158)-SEARCH("/",N1158))</f>
        <v>jazz</v>
      </c>
      <c r="S1158" s="11">
        <f>J1158/86400 + 25569 + (-5/24)</f>
        <v>41230.564780092587</v>
      </c>
      <c r="T1158" s="11">
        <f>I1158/86400 + 25569 + (-5/24)</f>
        <v>41290.564780092587</v>
      </c>
    </row>
    <row r="1159" spans="1:20" ht="42.75" x14ac:dyDescent="0.45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>
        <f>E1159/D1159*100</f>
        <v>38.636363636363633</v>
      </c>
      <c r="P1159" s="10">
        <f>E1159/L1159</f>
        <v>40.476190476190474</v>
      </c>
      <c r="Q1159" t="str">
        <f>LEFT(N1159,SEARCH("/",N1159)-1)</f>
        <v>games</v>
      </c>
      <c r="R1159" t="str">
        <f>RIGHT(N1159, LEN(N1159)-SEARCH("/",N1159))</f>
        <v>video games</v>
      </c>
      <c r="S1159" s="11">
        <f>J1159/86400 + 25569 + (-5/24)</f>
        <v>41572.021516203698</v>
      </c>
      <c r="T1159" s="11">
        <f>I1159/86400 + 25569 + (-5/24)</f>
        <v>41604.06318287037</v>
      </c>
    </row>
    <row r="1160" spans="1:20" ht="42.75" x14ac:dyDescent="0.45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>
        <f>E1160/D1160*100</f>
        <v>111.40954545454547</v>
      </c>
      <c r="P1160" s="10">
        <f>E1160/L1160</f>
        <v>23.796213592233013</v>
      </c>
      <c r="Q1160" t="str">
        <f>LEFT(N1160,SEARCH("/",N1160)-1)</f>
        <v>photography</v>
      </c>
      <c r="R1160" t="str">
        <f>RIGHT(N1160, LEN(N1160)-SEARCH("/",N1160))</f>
        <v>photobooks</v>
      </c>
      <c r="S1160" s="11">
        <f>J1160/86400 + 25569 + (-5/24)</f>
        <v>42680.267222222225</v>
      </c>
      <c r="T1160" s="11">
        <f>I1160/86400 + 25569 + (-5/24)</f>
        <v>42707.791666666664</v>
      </c>
    </row>
    <row r="1161" spans="1:20" ht="42.75" x14ac:dyDescent="0.45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>
        <f>E1161/D1161*100</f>
        <v>212.40909090909091</v>
      </c>
      <c r="P1161" s="10">
        <f>E1161/L1161</f>
        <v>50.247311827956992</v>
      </c>
      <c r="Q1161" t="str">
        <f>LEFT(N1161,SEARCH("/",N1161)-1)</f>
        <v>music</v>
      </c>
      <c r="R1161" t="str">
        <f>RIGHT(N1161, LEN(N1161)-SEARCH("/",N1161))</f>
        <v>rock</v>
      </c>
      <c r="S1161" s="11">
        <f>J1161/86400 + 25569 + (-5/24)</f>
        <v>42706.866643518515</v>
      </c>
      <c r="T1161" s="11">
        <f>I1161/86400 + 25569 + (-5/24)</f>
        <v>42726.866643518515</v>
      </c>
    </row>
    <row r="1162" spans="1:20" ht="42.75" x14ac:dyDescent="0.45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>
        <f>E1162/D1162*100</f>
        <v>107.04545454545456</v>
      </c>
      <c r="P1162" s="10">
        <f>E1162/L1162</f>
        <v>53.522727272727273</v>
      </c>
      <c r="Q1162" t="str">
        <f>LEFT(N1162,SEARCH("/",N1162)-1)</f>
        <v>music</v>
      </c>
      <c r="R1162" t="str">
        <f>RIGHT(N1162, LEN(N1162)-SEARCH("/",N1162))</f>
        <v>indie rock</v>
      </c>
      <c r="S1162" s="11">
        <f>J1162/86400 + 25569 + (-5/24)</f>
        <v>41270.006643518514</v>
      </c>
      <c r="T1162" s="11">
        <f>I1162/86400 + 25569 + (-5/24)</f>
        <v>41300.006643518514</v>
      </c>
    </row>
    <row r="1163" spans="1:20" ht="28.5" x14ac:dyDescent="0.45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>
        <f>E1163/D1163*100</f>
        <v>146.5</v>
      </c>
      <c r="P1163" s="10">
        <f>E1163/L1163</f>
        <v>15.721951219512196</v>
      </c>
      <c r="Q1163" t="str">
        <f>LEFT(N1163,SEARCH("/",N1163)-1)</f>
        <v>games</v>
      </c>
      <c r="R1163" t="str">
        <f>RIGHT(N1163, LEN(N1163)-SEARCH("/",N1163))</f>
        <v>tabletop games</v>
      </c>
      <c r="S1163" s="11">
        <f>J1163/86400 + 25569 + (-5/24)</f>
        <v>42136.542673611104</v>
      </c>
      <c r="T1163" s="11">
        <f>I1163/86400 + 25569 + (-5/24)</f>
        <v>42166.542673611104</v>
      </c>
    </row>
    <row r="1164" spans="1:20" ht="42.75" x14ac:dyDescent="0.45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>
        <f>E1164/D1164*100</f>
        <v>105.95454545454545</v>
      </c>
      <c r="P1164" s="10">
        <f>E1164/L1164</f>
        <v>34.791044776119406</v>
      </c>
      <c r="Q1164" t="str">
        <f>LEFT(N1164,SEARCH("/",N1164)-1)</f>
        <v>theater</v>
      </c>
      <c r="R1164" t="str">
        <f>RIGHT(N1164, LEN(N1164)-SEARCH("/",N1164))</f>
        <v>plays</v>
      </c>
      <c r="S1164" s="11">
        <f>J1164/86400 + 25569 + (-5/24)</f>
        <v>41550.659340277773</v>
      </c>
      <c r="T1164" s="11">
        <f>I1164/86400 + 25569 + (-5/24)</f>
        <v>41580.659340277773</v>
      </c>
    </row>
    <row r="1165" spans="1:20" ht="42.75" x14ac:dyDescent="0.45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>
        <f>E1165/D1165*100</f>
        <v>100.45454545454547</v>
      </c>
      <c r="P1165" s="10">
        <f>E1165/L1165</f>
        <v>110.5</v>
      </c>
      <c r="Q1165" t="str">
        <f>LEFT(N1165,SEARCH("/",N1165)-1)</f>
        <v>theater</v>
      </c>
      <c r="R1165" t="str">
        <f>RIGHT(N1165, LEN(N1165)-SEARCH("/",N1165))</f>
        <v>plays</v>
      </c>
      <c r="S1165" s="11">
        <f>J1165/86400 + 25569 + (-5/24)</f>
        <v>41808.441249999996</v>
      </c>
      <c r="T1165" s="11">
        <f>I1165/86400 + 25569 + (-5/24)</f>
        <v>41868.441249999996</v>
      </c>
    </row>
    <row r="1166" spans="1:20" ht="28.5" x14ac:dyDescent="0.45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>
        <f>E1166/D1166*100</f>
        <v>0</v>
      </c>
      <c r="P1166" s="10" t="e">
        <f>E1166/L1166</f>
        <v>#DIV/0!</v>
      </c>
      <c r="Q1166" t="str">
        <f>LEFT(N1166,SEARCH("/",N1166)-1)</f>
        <v>theater</v>
      </c>
      <c r="R1166" t="str">
        <f>RIGHT(N1166, LEN(N1166)-SEARCH("/",N1166))</f>
        <v>plays</v>
      </c>
      <c r="S1166" s="11">
        <f>J1166/86400 + 25569 + (-5/24)</f>
        <v>41793.501898148148</v>
      </c>
      <c r="T1166" s="11">
        <f>I1166/86400 + 25569 + (-5/24)</f>
        <v>41823.501898148148</v>
      </c>
    </row>
    <row r="1167" spans="1:20" ht="42.75" x14ac:dyDescent="0.45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>
        <f>E1167/D1167*100</f>
        <v>179.09909909909908</v>
      </c>
      <c r="P1167" s="10">
        <f>E1167/L1167</f>
        <v>53.729729729729726</v>
      </c>
      <c r="Q1167" t="str">
        <f>LEFT(N1167,SEARCH("/",N1167)-1)</f>
        <v>publishing</v>
      </c>
      <c r="R1167" t="str">
        <f>RIGHT(N1167, LEN(N1167)-SEARCH("/",N1167))</f>
        <v>nonfiction</v>
      </c>
      <c r="S1167" s="11">
        <f>J1167/86400 + 25569 + (-5/24)</f>
        <v>41367.363946759258</v>
      </c>
      <c r="T1167" s="11">
        <f>I1167/86400 + 25569 + (-5/24)</f>
        <v>41397.363946759258</v>
      </c>
    </row>
    <row r="1168" spans="1:20" ht="42.75" x14ac:dyDescent="0.4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>
        <f>E1168/D1168*100</f>
        <v>15.737410071942445</v>
      </c>
      <c r="P1168" s="10">
        <f>E1168/L1168</f>
        <v>29.166666666666668</v>
      </c>
      <c r="Q1168" t="str">
        <f>LEFT(N1168,SEARCH("/",N1168)-1)</f>
        <v>theater</v>
      </c>
      <c r="R1168" t="str">
        <f>RIGHT(N1168, LEN(N1168)-SEARCH("/",N1168))</f>
        <v>plays</v>
      </c>
      <c r="S1168" s="11">
        <f>J1168/86400 + 25569 + (-5/24)</f>
        <v>42041.372974537029</v>
      </c>
      <c r="T1168" s="11">
        <f>I1168/86400 + 25569 + (-5/24)</f>
        <v>42071.331307870372</v>
      </c>
    </row>
    <row r="1169" spans="1:20" ht="42.75" x14ac:dyDescent="0.45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>
        <f>E1169/D1169*100</f>
        <v>0.44444444444444442</v>
      </c>
      <c r="P1169" s="10">
        <f>E1169/L1169</f>
        <v>10</v>
      </c>
      <c r="Q1169" t="str">
        <f>LEFT(N1169,SEARCH("/",N1169)-1)</f>
        <v>photography</v>
      </c>
      <c r="R1169" t="str">
        <f>RIGHT(N1169, LEN(N1169)-SEARCH("/",N1169))</f>
        <v>nature</v>
      </c>
      <c r="S1169" s="11">
        <f>J1169/86400 + 25569 + (-5/24)</f>
        <v>41935.301319444443</v>
      </c>
      <c r="T1169" s="11">
        <f>I1169/86400 + 25569 + (-5/24)</f>
        <v>41965.342986111107</v>
      </c>
    </row>
    <row r="1170" spans="1:20" ht="28.5" x14ac:dyDescent="0.45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>
        <f>E1170/D1170*100</f>
        <v>127.82222222222221</v>
      </c>
      <c r="P1170" s="10">
        <f>E1170/L1170</f>
        <v>57.52</v>
      </c>
      <c r="Q1170" t="str">
        <f>LEFT(N1170,SEARCH("/",N1170)-1)</f>
        <v>theater</v>
      </c>
      <c r="R1170" t="str">
        <f>RIGHT(N1170, LEN(N1170)-SEARCH("/",N1170))</f>
        <v>plays</v>
      </c>
      <c r="S1170" s="11">
        <f>J1170/86400 + 25569 + (-5/24)</f>
        <v>42590.264351851853</v>
      </c>
      <c r="T1170" s="11">
        <f>I1170/86400 + 25569 + (-5/24)</f>
        <v>42620.264351851853</v>
      </c>
    </row>
    <row r="1171" spans="1:20" ht="42.75" x14ac:dyDescent="0.45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>
        <f>E1171/D1171*100</f>
        <v>152.60869565217391</v>
      </c>
      <c r="P1171" s="10">
        <f>E1171/L1171</f>
        <v>57.540983606557376</v>
      </c>
      <c r="Q1171" t="str">
        <f>LEFT(N1171,SEARCH("/",N1171)-1)</f>
        <v>film &amp; video</v>
      </c>
      <c r="R1171" t="str">
        <f>RIGHT(N1171, LEN(N1171)-SEARCH("/",N1171))</f>
        <v>documentary</v>
      </c>
      <c r="S1171" s="11">
        <f>J1171/86400 + 25569 + (-5/24)</f>
        <v>40637.658217592594</v>
      </c>
      <c r="T1171" s="11">
        <f>I1171/86400 + 25569 + (-5/24)</f>
        <v>40687.958333333328</v>
      </c>
    </row>
    <row r="1172" spans="1:20" ht="42.75" x14ac:dyDescent="0.45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>
        <f>E1172/D1172*100</f>
        <v>123.2608695652174</v>
      </c>
      <c r="P1172" s="10">
        <f>E1172/L1172</f>
        <v>74.60526315789474</v>
      </c>
      <c r="Q1172" t="str">
        <f>LEFT(N1172,SEARCH("/",N1172)-1)</f>
        <v>music</v>
      </c>
      <c r="R1172" t="str">
        <f>RIGHT(N1172, LEN(N1172)-SEARCH("/",N1172))</f>
        <v>rock</v>
      </c>
      <c r="S1172" s="11">
        <f>J1172/86400 + 25569 + (-5/24)</f>
        <v>40665.741643518515</v>
      </c>
      <c r="T1172" s="11">
        <f>I1172/86400 + 25569 + (-5/24)</f>
        <v>40691.833333333328</v>
      </c>
    </row>
    <row r="1173" spans="1:20" ht="42.75" x14ac:dyDescent="0.45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>
        <f>E1173/D1173*100</f>
        <v>125.26086956521738</v>
      </c>
      <c r="P1173" s="10">
        <f>E1173/L1173</f>
        <v>32.011111111111113</v>
      </c>
      <c r="Q1173" t="str">
        <f>LEFT(N1173,SEARCH("/",N1173)-1)</f>
        <v>music</v>
      </c>
      <c r="R1173" t="str">
        <f>RIGHT(N1173, LEN(N1173)-SEARCH("/",N1173))</f>
        <v>pop</v>
      </c>
      <c r="S1173" s="11">
        <f>J1173/86400 + 25569 + (-5/24)</f>
        <v>40592.496319444443</v>
      </c>
      <c r="T1173" s="11">
        <f>I1173/86400 + 25569 + (-5/24)</f>
        <v>40622.454652777778</v>
      </c>
    </row>
    <row r="1174" spans="1:20" ht="42.75" x14ac:dyDescent="0.45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>
        <f>E1174/D1174*100</f>
        <v>170.65217391304347</v>
      </c>
      <c r="P1174" s="10">
        <f>E1174/L1174</f>
        <v>46.176470588235297</v>
      </c>
      <c r="Q1174" t="str">
        <f>LEFT(N1174,SEARCH("/",N1174)-1)</f>
        <v>music</v>
      </c>
      <c r="R1174" t="str">
        <f>RIGHT(N1174, LEN(N1174)-SEARCH("/",N1174))</f>
        <v>indie rock</v>
      </c>
      <c r="S1174" s="11">
        <f>J1174/86400 + 25569 + (-5/24)</f>
        <v>41605.660115740735</v>
      </c>
      <c r="T1174" s="11">
        <f>I1174/86400 + 25569 + (-5/24)</f>
        <v>41639.083333333328</v>
      </c>
    </row>
    <row r="1175" spans="1:20" ht="42.75" x14ac:dyDescent="0.45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>
        <f>E1175/D1175*100</f>
        <v>175.95744680851064</v>
      </c>
      <c r="P1175" s="10">
        <f>E1175/L1175</f>
        <v>56.643835616438359</v>
      </c>
      <c r="Q1175" t="str">
        <f>LEFT(N1175,SEARCH("/",N1175)-1)</f>
        <v>photography</v>
      </c>
      <c r="R1175" t="str">
        <f>RIGHT(N1175, LEN(N1175)-SEARCH("/",N1175))</f>
        <v>photobooks</v>
      </c>
      <c r="S1175" s="11">
        <f>J1175/86400 + 25569 + (-5/24)</f>
        <v>41941.594050925924</v>
      </c>
      <c r="T1175" s="11">
        <f>I1175/86400 + 25569 + (-5/24)</f>
        <v>41973.916666666664</v>
      </c>
    </row>
    <row r="1176" spans="1:20" ht="28.5" x14ac:dyDescent="0.45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>
        <f>E1176/D1176*100</f>
        <v>0</v>
      </c>
      <c r="P1176" s="10" t="e">
        <f>E1176/L1176</f>
        <v>#DIV/0!</v>
      </c>
      <c r="Q1176" t="str">
        <f>LEFT(N1176,SEARCH("/",N1176)-1)</f>
        <v>publishing</v>
      </c>
      <c r="R1176" t="str">
        <f>RIGHT(N1176, LEN(N1176)-SEARCH("/",N1176))</f>
        <v>fiction</v>
      </c>
      <c r="S1176" s="11">
        <f>J1176/86400 + 25569 + (-5/24)</f>
        <v>41411.658275462956</v>
      </c>
      <c r="T1176" s="11">
        <f>I1176/86400 + 25569 + (-5/24)</f>
        <v>41441.658275462956</v>
      </c>
    </row>
    <row r="1177" spans="1:20" x14ac:dyDescent="0.45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>
        <f>E1177/D1177*100</f>
        <v>100</v>
      </c>
      <c r="P1177" s="10">
        <f>E1177/L1177</f>
        <v>171.42857142857142</v>
      </c>
      <c r="Q1177" t="str">
        <f>LEFT(N1177,SEARCH("/",N1177)-1)</f>
        <v>music</v>
      </c>
      <c r="R1177" t="str">
        <f>RIGHT(N1177, LEN(N1177)-SEARCH("/",N1177))</f>
        <v>faith</v>
      </c>
      <c r="S1177" s="11">
        <f>J1177/86400 + 25569 + (-5/24)</f>
        <v>42780.734143518515</v>
      </c>
      <c r="T1177" s="11">
        <f>I1177/86400 + 25569 + (-5/24)</f>
        <v>42810.692476851851</v>
      </c>
    </row>
    <row r="1178" spans="1:20" ht="42.75" x14ac:dyDescent="0.45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>
        <f>E1178/D1178*100</f>
        <v>105.5</v>
      </c>
      <c r="P1178" s="10">
        <f>E1178/L1178</f>
        <v>45.214285714285715</v>
      </c>
      <c r="Q1178" t="str">
        <f>LEFT(N1178,SEARCH("/",N1178)-1)</f>
        <v>theater</v>
      </c>
      <c r="R1178" t="str">
        <f>RIGHT(N1178, LEN(N1178)-SEARCH("/",N1178))</f>
        <v>spaces</v>
      </c>
      <c r="S1178" s="11">
        <f>J1178/86400 + 25569 + (-5/24)</f>
        <v>42431.29173611111</v>
      </c>
      <c r="T1178" s="11">
        <f>I1178/86400 + 25569 + (-5/24)</f>
        <v>42491.250069444439</v>
      </c>
    </row>
    <row r="1179" spans="1:20" ht="42.75" x14ac:dyDescent="0.45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>
        <f>E1179/D1179*100</f>
        <v>100</v>
      </c>
      <c r="P1179" s="10">
        <f>E1179/L1179</f>
        <v>171.42857142857142</v>
      </c>
      <c r="Q1179" t="str">
        <f>LEFT(N1179,SEARCH("/",N1179)-1)</f>
        <v>theater</v>
      </c>
      <c r="R1179" t="str">
        <f>RIGHT(N1179, LEN(N1179)-SEARCH("/",N1179))</f>
        <v>plays</v>
      </c>
      <c r="S1179" s="11">
        <f>J1179/86400 + 25569 + (-5/24)</f>
        <v>42661.233726851853</v>
      </c>
      <c r="T1179" s="11">
        <f>I1179/86400 + 25569 + (-5/24)</f>
        <v>42691.275393518517</v>
      </c>
    </row>
    <row r="1180" spans="1:20" ht="28.5" x14ac:dyDescent="0.45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>
        <f>E1180/D1180*100</f>
        <v>105.04166666666667</v>
      </c>
      <c r="P1180" s="10">
        <f>E1180/L1180</f>
        <v>70.027777777777771</v>
      </c>
      <c r="Q1180" t="str">
        <f>LEFT(N1180,SEARCH("/",N1180)-1)</f>
        <v>theater</v>
      </c>
      <c r="R1180" t="str">
        <f>RIGHT(N1180, LEN(N1180)-SEARCH("/",N1180))</f>
        <v>musical</v>
      </c>
      <c r="S1180" s="11">
        <f>J1180/86400 + 25569 + (-5/24)</f>
        <v>41989.610879629625</v>
      </c>
      <c r="T1180" s="11">
        <f>I1180/86400 + 25569 + (-5/24)</f>
        <v>42049.610879629625</v>
      </c>
    </row>
    <row r="1181" spans="1:20" ht="42.75" x14ac:dyDescent="0.4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>
        <f>E1181/D1181*100</f>
        <v>26.937422295897225</v>
      </c>
      <c r="P1181" s="10">
        <f>E1181/L1181</f>
        <v>46.428571428571431</v>
      </c>
      <c r="Q1181" t="str">
        <f>LEFT(N1181,SEARCH("/",N1181)-1)</f>
        <v>theater</v>
      </c>
      <c r="R1181" t="str">
        <f>RIGHT(N1181, LEN(N1181)-SEARCH("/",N1181))</f>
        <v>plays</v>
      </c>
      <c r="S1181" s="11">
        <f>J1181/86400 + 25569 + (-5/24)</f>
        <v>41841.44326388889</v>
      </c>
      <c r="T1181" s="11">
        <f>I1181/86400 + 25569 + (-5/24)</f>
        <v>41881.020833333328</v>
      </c>
    </row>
    <row r="1182" spans="1:20" ht="42.75" x14ac:dyDescent="0.45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>
        <f>E1182/D1182*100</f>
        <v>105.9591836734694</v>
      </c>
      <c r="P1182" s="10">
        <f>E1182/L1182</f>
        <v>54.083333333333336</v>
      </c>
      <c r="Q1182" t="str">
        <f>LEFT(N1182,SEARCH("/",N1182)-1)</f>
        <v>film &amp; video</v>
      </c>
      <c r="R1182" t="str">
        <f>RIGHT(N1182, LEN(N1182)-SEARCH("/",N1182))</f>
        <v>documentary</v>
      </c>
      <c r="S1182" s="11">
        <f>J1182/86400 + 25569 + (-5/24)</f>
        <v>42576.244398148141</v>
      </c>
      <c r="T1182" s="11">
        <f>I1182/86400 + 25569 + (-5/24)</f>
        <v>42607.244398148141</v>
      </c>
    </row>
    <row r="1183" spans="1:20" ht="42.75" x14ac:dyDescent="0.45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>
        <f>E1183/D1183*100</f>
        <v>296.87520259319291</v>
      </c>
      <c r="P1183" s="10">
        <f>E1183/L1183</f>
        <v>7.1902649656526005</v>
      </c>
      <c r="Q1183" t="str">
        <f>LEFT(N1183,SEARCH("/",N1183)-1)</f>
        <v>technology</v>
      </c>
      <c r="R1183" t="str">
        <f>RIGHT(N1183, LEN(N1183)-SEARCH("/",N1183))</f>
        <v>hardware</v>
      </c>
      <c r="S1183" s="11">
        <f>J1183/86400 + 25569 + (-5/24)</f>
        <v>42199.118738425925</v>
      </c>
      <c r="T1183" s="11">
        <f>I1183/86400 + 25569 + (-5/24)</f>
        <v>42231.118738425925</v>
      </c>
    </row>
    <row r="1184" spans="1:20" ht="42.75" x14ac:dyDescent="0.45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>
        <f>E1184/D1184*100</f>
        <v>110.04</v>
      </c>
      <c r="P1184" s="10">
        <f>E1184/L1184</f>
        <v>41.68181818181818</v>
      </c>
      <c r="Q1184" t="str">
        <f>LEFT(N1184,SEARCH("/",N1184)-1)</f>
        <v>film &amp; video</v>
      </c>
      <c r="R1184" t="str">
        <f>RIGHT(N1184, LEN(N1184)-SEARCH("/",N1184))</f>
        <v>television</v>
      </c>
      <c r="S1184" s="11">
        <f>J1184/86400 + 25569 + (-5/24)</f>
        <v>41374.84888888889</v>
      </c>
      <c r="T1184" s="11">
        <f>I1184/86400 + 25569 + (-5/24)</f>
        <v>41404.84888888889</v>
      </c>
    </row>
    <row r="1185" spans="1:20" ht="42.75" x14ac:dyDescent="0.45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>
        <f>E1185/D1185*100</f>
        <v>104.60000000000001</v>
      </c>
      <c r="P1185" s="10">
        <f>E1185/L1185</f>
        <v>104.6</v>
      </c>
      <c r="Q1185" t="str">
        <f>LEFT(N1185,SEARCH("/",N1185)-1)</f>
        <v>film &amp; video</v>
      </c>
      <c r="R1185" t="str">
        <f>RIGHT(N1185, LEN(N1185)-SEARCH("/",N1185))</f>
        <v>shorts</v>
      </c>
      <c r="S1185" s="11">
        <f>J1185/86400 + 25569 + (-5/24)</f>
        <v>40322.331053240741</v>
      </c>
      <c r="T1185" s="11">
        <f>I1185/86400 + 25569 + (-5/24)</f>
        <v>40331.861805555549</v>
      </c>
    </row>
    <row r="1186" spans="1:20" ht="42.75" x14ac:dyDescent="0.45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>
        <f>E1186/D1186*100</f>
        <v>22.400000000000002</v>
      </c>
      <c r="P1186" s="10">
        <f>E1186/L1186</f>
        <v>56</v>
      </c>
      <c r="Q1186" t="str">
        <f>LEFT(N1186,SEARCH("/",N1186)-1)</f>
        <v>film &amp; video</v>
      </c>
      <c r="R1186" t="str">
        <f>RIGHT(N1186, LEN(N1186)-SEARCH("/",N1186))</f>
        <v>drama</v>
      </c>
      <c r="S1186" s="11">
        <f>J1186/86400 + 25569 + (-5/24)</f>
        <v>41900.296979166662</v>
      </c>
      <c r="T1186" s="11">
        <f>I1186/86400 + 25569 + (-5/24)</f>
        <v>41930.296979166662</v>
      </c>
    </row>
    <row r="1187" spans="1:20" ht="42.75" x14ac:dyDescent="0.45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>
        <f>E1187/D1187*100</f>
        <v>0.12</v>
      </c>
      <c r="P1187" s="10">
        <f>E1187/L1187</f>
        <v>1</v>
      </c>
      <c r="Q1187" t="str">
        <f>LEFT(N1187,SEARCH("/",N1187)-1)</f>
        <v>film &amp; video</v>
      </c>
      <c r="R1187" t="str">
        <f>RIGHT(N1187, LEN(N1187)-SEARCH("/",N1187))</f>
        <v>drama</v>
      </c>
      <c r="S1187" s="11">
        <f>J1187/86400 + 25569 + (-5/24)</f>
        <v>42375.788553240738</v>
      </c>
      <c r="T1187" s="11">
        <f>I1187/86400 + 25569 + (-5/24)</f>
        <v>42435.788553240738</v>
      </c>
    </row>
    <row r="1188" spans="1:20" ht="42.75" x14ac:dyDescent="0.45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>
        <f>E1188/D1188*100</f>
        <v>10.48</v>
      </c>
      <c r="P1188" s="10">
        <f>E1188/L1188</f>
        <v>32.75</v>
      </c>
      <c r="Q1188" t="str">
        <f>LEFT(N1188,SEARCH("/",N1188)-1)</f>
        <v>film &amp; video</v>
      </c>
      <c r="R1188" t="str">
        <f>RIGHT(N1188, LEN(N1188)-SEARCH("/",N1188))</f>
        <v>drama</v>
      </c>
      <c r="S1188" s="11">
        <f>J1188/86400 + 25569 + (-5/24)</f>
        <v>42741.640046296299</v>
      </c>
      <c r="T1188" s="11">
        <f>I1188/86400 + 25569 + (-5/24)</f>
        <v>42783.666666666664</v>
      </c>
    </row>
    <row r="1189" spans="1:20" ht="42.75" x14ac:dyDescent="0.45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>
        <f>E1189/D1189*100</f>
        <v>29.84</v>
      </c>
      <c r="P1189" s="10">
        <f>E1189/L1189</f>
        <v>93.25</v>
      </c>
      <c r="Q1189" t="str">
        <f>LEFT(N1189,SEARCH("/",N1189)-1)</f>
        <v>film &amp; video</v>
      </c>
      <c r="R1189" t="str">
        <f>RIGHT(N1189, LEN(N1189)-SEARCH("/",N1189))</f>
        <v>drama</v>
      </c>
      <c r="S1189" s="11">
        <f>J1189/86400 + 25569 + (-5/24)</f>
        <v>41973.639629629623</v>
      </c>
      <c r="T1189" s="11">
        <f>I1189/86400 + 25569 + (-5/24)</f>
        <v>42033.639629629623</v>
      </c>
    </row>
    <row r="1190" spans="1:20" ht="28.5" x14ac:dyDescent="0.45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>
        <f>E1190/D1190*100</f>
        <v>240</v>
      </c>
      <c r="P1190" s="10">
        <f>E1190/L1190</f>
        <v>41.379310344827587</v>
      </c>
      <c r="Q1190" t="str">
        <f>LEFT(N1190,SEARCH("/",N1190)-1)</f>
        <v>film &amp; video</v>
      </c>
      <c r="R1190" t="str">
        <f>RIGHT(N1190, LEN(N1190)-SEARCH("/",N1190))</f>
        <v>documentary</v>
      </c>
      <c r="S1190" s="11">
        <f>J1190/86400 + 25569 + (-5/24)</f>
        <v>40555.039675925924</v>
      </c>
      <c r="T1190" s="11">
        <f>I1190/86400 + 25569 + (-5/24)</f>
        <v>40600.039675925924</v>
      </c>
    </row>
    <row r="1191" spans="1:20" ht="42.75" x14ac:dyDescent="0.45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>
        <f>E1191/D1191*100</f>
        <v>126.84</v>
      </c>
      <c r="P1191" s="10">
        <f>E1191/L1191</f>
        <v>57.654545454545456</v>
      </c>
      <c r="Q1191" t="str">
        <f>LEFT(N1191,SEARCH("/",N1191)-1)</f>
        <v>film &amp; video</v>
      </c>
      <c r="R1191" t="str">
        <f>RIGHT(N1191, LEN(N1191)-SEARCH("/",N1191))</f>
        <v>documentary</v>
      </c>
      <c r="S1191" s="11">
        <f>J1191/86400 + 25569 + (-5/24)</f>
        <v>41099.534467592588</v>
      </c>
      <c r="T1191" s="11">
        <f>I1191/86400 + 25569 + (-5/24)</f>
        <v>41115.534467592588</v>
      </c>
    </row>
    <row r="1192" spans="1:20" ht="42.75" x14ac:dyDescent="0.45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>
        <f>E1192/D1192*100</f>
        <v>5</v>
      </c>
      <c r="P1192" s="10">
        <f>E1192/L1192</f>
        <v>62.5</v>
      </c>
      <c r="Q1192" t="str">
        <f>LEFT(N1192,SEARCH("/",N1192)-1)</f>
        <v>film &amp; video</v>
      </c>
      <c r="R1192" t="str">
        <f>RIGHT(N1192, LEN(N1192)-SEARCH("/",N1192))</f>
        <v>animation</v>
      </c>
      <c r="S1192" s="11">
        <f>J1192/86400 + 25569 + (-5/24)</f>
        <v>41576.626180555555</v>
      </c>
      <c r="T1192" s="11">
        <f>I1192/86400 + 25569 + (-5/24)</f>
        <v>41609.667847222219</v>
      </c>
    </row>
    <row r="1193" spans="1:20" ht="42.75" x14ac:dyDescent="0.45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>
        <f>E1193/D1193*100</f>
        <v>3.2804000000000002</v>
      </c>
      <c r="P1193" s="10">
        <f>E1193/L1193</f>
        <v>20.502500000000001</v>
      </c>
      <c r="Q1193" t="str">
        <f>LEFT(N1193,SEARCH("/",N1193)-1)</f>
        <v>film &amp; video</v>
      </c>
      <c r="R1193" t="str">
        <f>RIGHT(N1193, LEN(N1193)-SEARCH("/",N1193))</f>
        <v>animation</v>
      </c>
      <c r="S1193" s="11">
        <f>J1193/86400 + 25569 + (-5/24)</f>
        <v>41753.549710648142</v>
      </c>
      <c r="T1193" s="11">
        <f>I1193/86400 + 25569 + (-5/24)</f>
        <v>41773.549710648142</v>
      </c>
    </row>
    <row r="1194" spans="1:20" ht="57" x14ac:dyDescent="0.45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>
        <f>E1194/D1194*100</f>
        <v>2.7199999999999998</v>
      </c>
      <c r="P1194" s="10">
        <f>E1194/L1194</f>
        <v>8.5</v>
      </c>
      <c r="Q1194" t="str">
        <f>LEFT(N1194,SEARCH("/",N1194)-1)</f>
        <v>technology</v>
      </c>
      <c r="R1194" t="str">
        <f>RIGHT(N1194, LEN(N1194)-SEARCH("/",N1194))</f>
        <v>web</v>
      </c>
      <c r="S1194" s="11">
        <f>J1194/86400 + 25569 + (-5/24)</f>
        <v>42163.428495370368</v>
      </c>
      <c r="T1194" s="11">
        <f>I1194/86400 + 25569 + (-5/24)</f>
        <v>42193.428495370368</v>
      </c>
    </row>
    <row r="1195" spans="1:20" ht="42.75" x14ac:dyDescent="0.45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>
        <f>E1195/D1195*100</f>
        <v>0.8</v>
      </c>
      <c r="P1195" s="10">
        <f>E1195/L1195</f>
        <v>20</v>
      </c>
      <c r="Q1195" t="str">
        <f>LEFT(N1195,SEARCH("/",N1195)-1)</f>
        <v>technology</v>
      </c>
      <c r="R1195" t="str">
        <f>RIGHT(N1195, LEN(N1195)-SEARCH("/",N1195))</f>
        <v>web</v>
      </c>
      <c r="S1195" s="11">
        <f>J1195/86400 + 25569 + (-5/24)</f>
        <v>42340.639027777775</v>
      </c>
      <c r="T1195" s="11">
        <f>I1195/86400 + 25569 + (-5/24)</f>
        <v>42370.639027777775</v>
      </c>
    </row>
    <row r="1196" spans="1:20" ht="42.75" x14ac:dyDescent="0.45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>
        <f>E1196/D1196*100</f>
        <v>0</v>
      </c>
      <c r="P1196" s="10" t="e">
        <f>E1196/L1196</f>
        <v>#DIV/0!</v>
      </c>
      <c r="Q1196" t="str">
        <f>LEFT(N1196,SEARCH("/",N1196)-1)</f>
        <v>technology</v>
      </c>
      <c r="R1196" t="str">
        <f>RIGHT(N1196, LEN(N1196)-SEARCH("/",N1196))</f>
        <v>web</v>
      </c>
      <c r="S1196" s="11">
        <f>J1196/86400 + 25569 + (-5/24)</f>
        <v>42282.507962962962</v>
      </c>
      <c r="T1196" s="11">
        <f>I1196/86400 + 25569 + (-5/24)</f>
        <v>42312.549629629626</v>
      </c>
    </row>
    <row r="1197" spans="1:20" ht="28.5" x14ac:dyDescent="0.45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>
        <f>E1197/D1197*100</f>
        <v>34</v>
      </c>
      <c r="P1197" s="10">
        <f>E1197/L1197</f>
        <v>121.42857142857143</v>
      </c>
      <c r="Q1197" t="str">
        <f>LEFT(N1197,SEARCH("/",N1197)-1)</f>
        <v>technology</v>
      </c>
      <c r="R1197" t="str">
        <f>RIGHT(N1197, LEN(N1197)-SEARCH("/",N1197))</f>
        <v>web</v>
      </c>
      <c r="S1197" s="11">
        <f>J1197/86400 + 25569 + (-5/24)</f>
        <v>41947.793761574074</v>
      </c>
      <c r="T1197" s="11">
        <f>I1197/86400 + 25569 + (-5/24)</f>
        <v>41977.793761574074</v>
      </c>
    </row>
    <row r="1198" spans="1:20" ht="42.75" x14ac:dyDescent="0.45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>
        <f>E1198/D1198*100</f>
        <v>139.96</v>
      </c>
      <c r="P1198" s="10">
        <f>E1198/L1198</f>
        <v>42.670731707317074</v>
      </c>
      <c r="Q1198" t="str">
        <f>LEFT(N1198,SEARCH("/",N1198)-1)</f>
        <v>technology</v>
      </c>
      <c r="R1198" t="str">
        <f>RIGHT(N1198, LEN(N1198)-SEARCH("/",N1198))</f>
        <v>wearables</v>
      </c>
      <c r="S1198" s="11">
        <f>J1198/86400 + 25569 + (-5/24)</f>
        <v>41877.703854166662</v>
      </c>
      <c r="T1198" s="11">
        <f>I1198/86400 + 25569 + (-5/24)</f>
        <v>41898.703854166662</v>
      </c>
    </row>
    <row r="1199" spans="1:20" ht="42.75" x14ac:dyDescent="0.45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>
        <f>E1199/D1199*100</f>
        <v>0.04</v>
      </c>
      <c r="P1199" s="10">
        <f>E1199/L1199</f>
        <v>1</v>
      </c>
      <c r="Q1199" t="str">
        <f>LEFT(N1199,SEARCH("/",N1199)-1)</f>
        <v>technology</v>
      </c>
      <c r="R1199" t="str">
        <f>RIGHT(N1199, LEN(N1199)-SEARCH("/",N1199))</f>
        <v>wearables</v>
      </c>
      <c r="S1199" s="11">
        <f>J1199/86400 + 25569 + (-5/24)</f>
        <v>42639.597268518519</v>
      </c>
      <c r="T1199" s="11">
        <f>I1199/86400 + 25569 + (-5/24)</f>
        <v>42669.597268518519</v>
      </c>
    </row>
    <row r="1200" spans="1:20" ht="42.75" x14ac:dyDescent="0.45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>
        <f>E1200/D1200*100</f>
        <v>101.4</v>
      </c>
      <c r="P1200" s="10">
        <f>E1200/L1200</f>
        <v>72.428571428571431</v>
      </c>
      <c r="Q1200" t="str">
        <f>LEFT(N1200,SEARCH("/",N1200)-1)</f>
        <v>publishing</v>
      </c>
      <c r="R1200" t="str">
        <f>RIGHT(N1200, LEN(N1200)-SEARCH("/",N1200))</f>
        <v>nonfiction</v>
      </c>
      <c r="S1200" s="11">
        <f>J1200/86400 + 25569 + (-5/24)</f>
        <v>41345.834340277775</v>
      </c>
      <c r="T1200" s="11">
        <f>I1200/86400 + 25569 + (-5/24)</f>
        <v>41375.834340277775</v>
      </c>
    </row>
    <row r="1201" spans="1:20" ht="57" x14ac:dyDescent="0.45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>
        <f>E1201/D1201*100</f>
        <v>120.48</v>
      </c>
      <c r="P1201" s="10">
        <f>E1201/L1201</f>
        <v>17.822485207100591</v>
      </c>
      <c r="Q1201" t="str">
        <f>LEFT(N1201,SEARCH("/",N1201)-1)</f>
        <v>publishing</v>
      </c>
      <c r="R1201" t="str">
        <f>RIGHT(N1201, LEN(N1201)-SEARCH("/",N1201))</f>
        <v>nonfiction</v>
      </c>
      <c r="S1201" s="11">
        <f>J1201/86400 + 25569 + (-5/24)</f>
        <v>41598.211712962962</v>
      </c>
      <c r="T1201" s="11">
        <f>I1201/86400 + 25569 + (-5/24)</f>
        <v>41628.211712962962</v>
      </c>
    </row>
    <row r="1202" spans="1:20" ht="42.75" x14ac:dyDescent="0.45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>
        <f>E1202/D1202*100</f>
        <v>101.9076</v>
      </c>
      <c r="P1202" s="10">
        <f>E1202/L1202</f>
        <v>37.466029411764708</v>
      </c>
      <c r="Q1202" t="str">
        <f>LEFT(N1202,SEARCH("/",N1202)-1)</f>
        <v>publishing</v>
      </c>
      <c r="R1202" t="str">
        <f>RIGHT(N1202, LEN(N1202)-SEARCH("/",N1202))</f>
        <v>nonfiction</v>
      </c>
      <c r="S1202" s="11">
        <f>J1202/86400 + 25569 + (-5/24)</f>
        <v>41383.396724537037</v>
      </c>
      <c r="T1202" s="11">
        <f>I1202/86400 + 25569 + (-5/24)</f>
        <v>41413.820138888885</v>
      </c>
    </row>
    <row r="1203" spans="1:20" ht="28.5" x14ac:dyDescent="0.45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>
        <f>E1203/D1203*100</f>
        <v>102</v>
      </c>
      <c r="P1203" s="10">
        <f>E1203/L1203</f>
        <v>134.21052631578948</v>
      </c>
      <c r="Q1203" t="str">
        <f>LEFT(N1203,SEARCH("/",N1203)-1)</f>
        <v>publishing</v>
      </c>
      <c r="R1203" t="str">
        <f>RIGHT(N1203, LEN(N1203)-SEARCH("/",N1203))</f>
        <v>nonfiction</v>
      </c>
      <c r="S1203" s="11">
        <f>J1203/86400 + 25569 + (-5/24)</f>
        <v>40429.628101851849</v>
      </c>
      <c r="T1203" s="11">
        <f>I1203/86400 + 25569 + (-5/24)</f>
        <v>40459.628101851849</v>
      </c>
    </row>
    <row r="1204" spans="1:20" ht="42.75" x14ac:dyDescent="0.45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>
        <f>E1204/D1204*100</f>
        <v>0</v>
      </c>
      <c r="P1204" s="10" t="e">
        <f>E1204/L1204</f>
        <v>#DIV/0!</v>
      </c>
      <c r="Q1204" t="str">
        <f>LEFT(N1204,SEARCH("/",N1204)-1)</f>
        <v>publishing</v>
      </c>
      <c r="R1204" t="str">
        <f>RIGHT(N1204, LEN(N1204)-SEARCH("/",N1204))</f>
        <v>fiction</v>
      </c>
      <c r="S1204" s="11">
        <f>J1204/86400 + 25569 + (-5/24)</f>
        <v>41593.998726851853</v>
      </c>
      <c r="T1204" s="11">
        <f>I1204/86400 + 25569 + (-5/24)</f>
        <v>41623.998726851853</v>
      </c>
    </row>
    <row r="1205" spans="1:20" ht="28.5" x14ac:dyDescent="0.45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>
        <f>E1205/D1205*100</f>
        <v>100.44440000000002</v>
      </c>
      <c r="P1205" s="10">
        <f>E1205/L1205</f>
        <v>41.851833333333339</v>
      </c>
      <c r="Q1205" t="str">
        <f>LEFT(N1205,SEARCH("/",N1205)-1)</f>
        <v>music</v>
      </c>
      <c r="R1205" t="str">
        <f>RIGHT(N1205, LEN(N1205)-SEARCH("/",N1205))</f>
        <v>rock</v>
      </c>
      <c r="S1205" s="11">
        <f>J1205/86400 + 25569 + (-5/24)</f>
        <v>41555.665312499994</v>
      </c>
      <c r="T1205" s="11">
        <f>I1205/86400 + 25569 + (-5/24)</f>
        <v>41585.706979166665</v>
      </c>
    </row>
    <row r="1206" spans="1:20" ht="28.5" x14ac:dyDescent="0.45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>
        <f>E1206/D1206*100</f>
        <v>121.8</v>
      </c>
      <c r="P1206" s="10">
        <f>E1206/L1206</f>
        <v>49.112903225806448</v>
      </c>
      <c r="Q1206" t="str">
        <f>LEFT(N1206,SEARCH("/",N1206)-1)</f>
        <v>music</v>
      </c>
      <c r="R1206" t="str">
        <f>RIGHT(N1206, LEN(N1206)-SEARCH("/",N1206))</f>
        <v>rock</v>
      </c>
      <c r="S1206" s="11">
        <f>J1206/86400 + 25569 + (-5/24)</f>
        <v>41730.79006944444</v>
      </c>
      <c r="T1206" s="11">
        <f>I1206/86400 + 25569 + (-5/24)</f>
        <v>41760.79006944444</v>
      </c>
    </row>
    <row r="1207" spans="1:20" ht="42.75" x14ac:dyDescent="0.45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>
        <f>E1207/D1207*100</f>
        <v>104.32</v>
      </c>
      <c r="P1207" s="10">
        <f>E1207/L1207</f>
        <v>66.871794871794876</v>
      </c>
      <c r="Q1207" t="str">
        <f>LEFT(N1207,SEARCH("/",N1207)-1)</f>
        <v>music</v>
      </c>
      <c r="R1207" t="str">
        <f>RIGHT(N1207, LEN(N1207)-SEARCH("/",N1207))</f>
        <v>metal</v>
      </c>
      <c r="S1207" s="11">
        <f>J1207/86400 + 25569 + (-5/24)</f>
        <v>41526.384062499994</v>
      </c>
      <c r="T1207" s="11">
        <f>I1207/86400 + 25569 + (-5/24)</f>
        <v>41560.957638888889</v>
      </c>
    </row>
    <row r="1208" spans="1:20" ht="42.75" x14ac:dyDescent="0.45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>
        <f>E1208/D1208*100</f>
        <v>2.8000000000000003</v>
      </c>
      <c r="P1208" s="10">
        <f>E1208/L1208</f>
        <v>35</v>
      </c>
      <c r="Q1208" t="str">
        <f>LEFT(N1208,SEARCH("/",N1208)-1)</f>
        <v>music</v>
      </c>
      <c r="R1208" t="str">
        <f>RIGHT(N1208, LEN(N1208)-SEARCH("/",N1208))</f>
        <v>indie rock</v>
      </c>
      <c r="S1208" s="11">
        <f>J1208/86400 + 25569 + (-5/24)</f>
        <v>40878.549884259257</v>
      </c>
      <c r="T1208" s="11">
        <f>I1208/86400 + 25569 + (-5/24)</f>
        <v>40923.549884259257</v>
      </c>
    </row>
    <row r="1209" spans="1:20" ht="42.75" x14ac:dyDescent="0.45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>
        <f>E1209/D1209*100</f>
        <v>0</v>
      </c>
      <c r="P1209" s="10" t="e">
        <f>E1209/L1209</f>
        <v>#DIV/0!</v>
      </c>
      <c r="Q1209" t="str">
        <f>LEFT(N1209,SEARCH("/",N1209)-1)</f>
        <v>music</v>
      </c>
      <c r="R1209" t="str">
        <f>RIGHT(N1209, LEN(N1209)-SEARCH("/",N1209))</f>
        <v>jazz</v>
      </c>
      <c r="S1209" s="11">
        <f>J1209/86400 + 25569 + (-5/24)</f>
        <v>40340.593229166661</v>
      </c>
      <c r="T1209" s="11">
        <f>I1209/86400 + 25569 + (-5/24)</f>
        <v>40385.999305555553</v>
      </c>
    </row>
    <row r="1210" spans="1:20" ht="42.75" x14ac:dyDescent="0.45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>
        <f>E1210/D1210*100</f>
        <v>28.48</v>
      </c>
      <c r="P1210" s="10">
        <f>E1210/L1210</f>
        <v>19.243243243243242</v>
      </c>
      <c r="Q1210" t="str">
        <f>LEFT(N1210,SEARCH("/",N1210)-1)</f>
        <v>technology</v>
      </c>
      <c r="R1210" t="str">
        <f>RIGHT(N1210, LEN(N1210)-SEARCH("/",N1210))</f>
        <v>wearables</v>
      </c>
      <c r="S1210" s="11">
        <f>J1210/86400 + 25569 + (-5/24)</f>
        <v>42373.504085648143</v>
      </c>
      <c r="T1210" s="11">
        <f>I1210/86400 + 25569 + (-5/24)</f>
        <v>42411.504085648143</v>
      </c>
    </row>
    <row r="1211" spans="1:20" ht="28.5" x14ac:dyDescent="0.45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>
        <f>E1211/D1211*100</f>
        <v>0</v>
      </c>
      <c r="P1211" s="10" t="e">
        <f>E1211/L1211</f>
        <v>#DIV/0!</v>
      </c>
      <c r="Q1211" t="str">
        <f>LEFT(N1211,SEARCH("/",N1211)-1)</f>
        <v>journalism</v>
      </c>
      <c r="R1211" t="str">
        <f>RIGHT(N1211, LEN(N1211)-SEARCH("/",N1211))</f>
        <v>audio</v>
      </c>
      <c r="S1211" s="11">
        <f>J1211/86400 + 25569 + (-5/24)</f>
        <v>42231.588854166665</v>
      </c>
      <c r="T1211" s="11">
        <f>I1211/86400 + 25569 + (-5/24)</f>
        <v>42261.588854166665</v>
      </c>
    </row>
    <row r="1212" spans="1:20" ht="42.75" x14ac:dyDescent="0.45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>
        <f>E1212/D1212*100</f>
        <v>0</v>
      </c>
      <c r="P1212" s="10" t="e">
        <f>E1212/L1212</f>
        <v>#DIV/0!</v>
      </c>
      <c r="Q1212" t="str">
        <f>LEFT(N1212,SEARCH("/",N1212)-1)</f>
        <v>journalism</v>
      </c>
      <c r="R1212" t="str">
        <f>RIGHT(N1212, LEN(N1212)-SEARCH("/",N1212))</f>
        <v>audio</v>
      </c>
      <c r="S1212" s="11">
        <f>J1212/86400 + 25569 + (-5/24)</f>
        <v>41831.643506944441</v>
      </c>
      <c r="T1212" s="11">
        <f>I1212/86400 + 25569 + (-5/24)</f>
        <v>41861.708333333328</v>
      </c>
    </row>
    <row r="1213" spans="1:20" ht="42.75" x14ac:dyDescent="0.45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>
        <f>E1213/D1213*100</f>
        <v>0.04</v>
      </c>
      <c r="P1213" s="10">
        <f>E1213/L1213</f>
        <v>1</v>
      </c>
      <c r="Q1213" t="str">
        <f>LEFT(N1213,SEARCH("/",N1213)-1)</f>
        <v>games</v>
      </c>
      <c r="R1213" t="str">
        <f>RIGHT(N1213, LEN(N1213)-SEARCH("/",N1213))</f>
        <v>video games</v>
      </c>
      <c r="S1213" s="11">
        <f>J1213/86400 + 25569 + (-5/24)</f>
        <v>42346.995254629626</v>
      </c>
      <c r="T1213" s="11">
        <f>I1213/86400 + 25569 + (-5/24)</f>
        <v>42376.995254629626</v>
      </c>
    </row>
    <row r="1214" spans="1:20" ht="28.5" x14ac:dyDescent="0.45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>
        <f>E1214/D1214*100</f>
        <v>10.08</v>
      </c>
      <c r="P1214" s="10">
        <f>E1214/L1214</f>
        <v>42</v>
      </c>
      <c r="Q1214" t="str">
        <f>LEFT(N1214,SEARCH("/",N1214)-1)</f>
        <v>food</v>
      </c>
      <c r="R1214" t="str">
        <f>RIGHT(N1214, LEN(N1214)-SEARCH("/",N1214))</f>
        <v>food trucks</v>
      </c>
      <c r="S1214" s="11">
        <f>J1214/86400 + 25569 + (-5/24)</f>
        <v>42317.74623842592</v>
      </c>
      <c r="T1214" s="11">
        <f>I1214/86400 + 25569 + (-5/24)</f>
        <v>42377.74623842592</v>
      </c>
    </row>
    <row r="1215" spans="1:20" ht="42.75" x14ac:dyDescent="0.45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>
        <f>E1215/D1215*100</f>
        <v>4</v>
      </c>
      <c r="P1215" s="10">
        <f>E1215/L1215</f>
        <v>33.333333333333336</v>
      </c>
      <c r="Q1215" t="str">
        <f>LEFT(N1215,SEARCH("/",N1215)-1)</f>
        <v>food</v>
      </c>
      <c r="R1215" t="str">
        <f>RIGHT(N1215, LEN(N1215)-SEARCH("/",N1215))</f>
        <v>food trucks</v>
      </c>
      <c r="S1215" s="11">
        <f>J1215/86400 + 25569 + (-5/24)</f>
        <v>42656.653043981474</v>
      </c>
      <c r="T1215" s="11">
        <f>I1215/86400 + 25569 + (-5/24)</f>
        <v>42675.957638888889</v>
      </c>
    </row>
    <row r="1216" spans="1:20" ht="42.75" x14ac:dyDescent="0.45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>
        <f>E1216/D1216*100</f>
        <v>129.04</v>
      </c>
      <c r="P1216" s="10">
        <f>E1216/L1216</f>
        <v>38.867469879518069</v>
      </c>
      <c r="Q1216" t="str">
        <f>LEFT(N1216,SEARCH("/",N1216)-1)</f>
        <v>photography</v>
      </c>
      <c r="R1216" t="str">
        <f>RIGHT(N1216, LEN(N1216)-SEARCH("/",N1216))</f>
        <v>photobooks</v>
      </c>
      <c r="S1216" s="11">
        <f>J1216/86400 + 25569 + (-5/24)</f>
        <v>42318.741840277777</v>
      </c>
      <c r="T1216" s="11">
        <f>I1216/86400 + 25569 + (-5/24)</f>
        <v>42334.833333333336</v>
      </c>
    </row>
    <row r="1217" spans="1:20" x14ac:dyDescent="0.45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>
        <f>E1217/D1217*100</f>
        <v>0</v>
      </c>
      <c r="P1217" s="10" t="e">
        <f>E1217/L1217</f>
        <v>#DIV/0!</v>
      </c>
      <c r="Q1217" t="str">
        <f>LEFT(N1217,SEARCH("/",N1217)-1)</f>
        <v>music</v>
      </c>
      <c r="R1217" t="str">
        <f>RIGHT(N1217, LEN(N1217)-SEARCH("/",N1217))</f>
        <v>world music</v>
      </c>
      <c r="S1217" s="11">
        <f>J1217/86400 + 25569 + (-5/24)</f>
        <v>41110.47180555555</v>
      </c>
      <c r="T1217" s="11">
        <f>I1217/86400 + 25569 + (-5/24)</f>
        <v>41118.458333333328</v>
      </c>
    </row>
    <row r="1218" spans="1:20" ht="28.5" x14ac:dyDescent="0.45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>
        <f>E1218/D1218*100</f>
        <v>0</v>
      </c>
      <c r="P1218" s="10" t="e">
        <f>E1218/L1218</f>
        <v>#DIV/0!</v>
      </c>
      <c r="Q1218" t="str">
        <f>LEFT(N1218,SEARCH("/",N1218)-1)</f>
        <v>music</v>
      </c>
      <c r="R1218" t="str">
        <f>RIGHT(N1218, LEN(N1218)-SEARCH("/",N1218))</f>
        <v>world music</v>
      </c>
      <c r="S1218" s="11">
        <f>J1218/86400 + 25569 + (-5/24)</f>
        <v>40883.754247685181</v>
      </c>
      <c r="T1218" s="11">
        <f>I1218/86400 + 25569 + (-5/24)</f>
        <v>40913.754247685181</v>
      </c>
    </row>
    <row r="1219" spans="1:20" ht="28.5" x14ac:dyDescent="0.45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>
        <f>E1219/D1219*100</f>
        <v>151.63999999999999</v>
      </c>
      <c r="P1219" s="10">
        <f>E1219/L1219</f>
        <v>64.254237288135599</v>
      </c>
      <c r="Q1219" t="str">
        <f>LEFT(N1219,SEARCH("/",N1219)-1)</f>
        <v>music</v>
      </c>
      <c r="R1219" t="str">
        <f>RIGHT(N1219, LEN(N1219)-SEARCH("/",N1219))</f>
        <v>rock</v>
      </c>
      <c r="S1219" s="11">
        <f>J1219/86400 + 25569 + (-5/24)</f>
        <v>41767.448530092588</v>
      </c>
      <c r="T1219" s="11">
        <f>I1219/86400 + 25569 + (-5/24)</f>
        <v>41803.082638888889</v>
      </c>
    </row>
    <row r="1220" spans="1:20" ht="28.5" x14ac:dyDescent="0.45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>
        <f>E1220/D1220*100</f>
        <v>104.24</v>
      </c>
      <c r="P1220" s="10">
        <f>E1220/L1220</f>
        <v>27.145833333333332</v>
      </c>
      <c r="Q1220" t="str">
        <f>LEFT(N1220,SEARCH("/",N1220)-1)</f>
        <v>music</v>
      </c>
      <c r="R1220" t="str">
        <f>RIGHT(N1220, LEN(N1220)-SEARCH("/",N1220))</f>
        <v>rock</v>
      </c>
      <c r="S1220" s="11">
        <f>J1220/86400 + 25569 + (-5/24)</f>
        <v>41766.762314814812</v>
      </c>
      <c r="T1220" s="11">
        <f>I1220/86400 + 25569 + (-5/24)</f>
        <v>41798.957638888889</v>
      </c>
    </row>
    <row r="1221" spans="1:20" ht="42.75" x14ac:dyDescent="0.45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>
        <f>E1221/D1221*100</f>
        <v>101.96000000000001</v>
      </c>
      <c r="P1221" s="10">
        <f>E1221/L1221</f>
        <v>39.828125</v>
      </c>
      <c r="Q1221" t="str">
        <f>LEFT(N1221,SEARCH("/",N1221)-1)</f>
        <v>theater</v>
      </c>
      <c r="R1221" t="str">
        <f>RIGHT(N1221, LEN(N1221)-SEARCH("/",N1221))</f>
        <v>plays</v>
      </c>
      <c r="S1221" s="11">
        <f>J1221/86400 + 25569 + (-5/24)</f>
        <v>42184.364548611113</v>
      </c>
      <c r="T1221" s="11">
        <f>I1221/86400 + 25569 + (-5/24)</f>
        <v>42214.499999999993</v>
      </c>
    </row>
    <row r="1222" spans="1:20" ht="42.75" x14ac:dyDescent="0.45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>
        <f>E1222/D1222*100</f>
        <v>100</v>
      </c>
      <c r="P1222" s="10">
        <f>E1222/L1222</f>
        <v>50</v>
      </c>
      <c r="Q1222" t="str">
        <f>LEFT(N1222,SEARCH("/",N1222)-1)</f>
        <v>theater</v>
      </c>
      <c r="R1222" t="str">
        <f>RIGHT(N1222, LEN(N1222)-SEARCH("/",N1222))</f>
        <v>plays</v>
      </c>
      <c r="S1222" s="11">
        <f>J1222/86400 + 25569 + (-5/24)</f>
        <v>42674.849664351852</v>
      </c>
      <c r="T1222" s="11">
        <f>I1222/86400 + 25569 + (-5/24)</f>
        <v>42704.891331018516</v>
      </c>
    </row>
    <row r="1223" spans="1:20" ht="42.75" x14ac:dyDescent="0.45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>
        <f>E1223/D1223*100</f>
        <v>0</v>
      </c>
      <c r="P1223" s="10" t="e">
        <f>E1223/L1223</f>
        <v>#DIV/0!</v>
      </c>
      <c r="Q1223" t="str">
        <f>LEFT(N1223,SEARCH("/",N1223)-1)</f>
        <v>technology</v>
      </c>
      <c r="R1223" t="str">
        <f>RIGHT(N1223, LEN(N1223)-SEARCH("/",N1223))</f>
        <v>wearables</v>
      </c>
      <c r="S1223" s="11">
        <f>J1223/86400 + 25569 + (-5/24)</f>
        <v>41805.8984375</v>
      </c>
      <c r="T1223" s="11">
        <f>I1223/86400 + 25569 + (-5/24)</f>
        <v>41835.8984375</v>
      </c>
    </row>
    <row r="1224" spans="1:20" ht="42.75" x14ac:dyDescent="0.45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>
        <f>E1224/D1224*100</f>
        <v>102.2</v>
      </c>
      <c r="P1224" s="10">
        <f>E1224/L1224</f>
        <v>82.41935483870968</v>
      </c>
      <c r="Q1224" t="str">
        <f>LEFT(N1224,SEARCH("/",N1224)-1)</f>
        <v>publishing</v>
      </c>
      <c r="R1224" t="str">
        <f>RIGHT(N1224, LEN(N1224)-SEARCH("/",N1224))</f>
        <v>nonfiction</v>
      </c>
      <c r="S1224" s="11">
        <f>J1224/86400 + 25569 + (-5/24)</f>
        <v>42040.429687499993</v>
      </c>
      <c r="T1224" s="11">
        <f>I1224/86400 + 25569 + (-5/24)</f>
        <v>42070.429687499993</v>
      </c>
    </row>
    <row r="1225" spans="1:20" ht="57" x14ac:dyDescent="0.45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>
        <f>E1225/D1225*100</f>
        <v>122.67999999999999</v>
      </c>
      <c r="P1225" s="10">
        <f>E1225/L1225</f>
        <v>25.347107438016529</v>
      </c>
      <c r="Q1225" t="str">
        <f>LEFT(N1225,SEARCH("/",N1225)-1)</f>
        <v>publishing</v>
      </c>
      <c r="R1225" t="str">
        <f>RIGHT(N1225, LEN(N1225)-SEARCH("/",N1225))</f>
        <v>nonfiction</v>
      </c>
      <c r="S1225" s="11">
        <f>J1225/86400 + 25569 + (-5/24)</f>
        <v>41213.046354166661</v>
      </c>
      <c r="T1225" s="11">
        <f>I1225/86400 + 25569 + (-5/24)</f>
        <v>41243.208333333328</v>
      </c>
    </row>
    <row r="1226" spans="1:20" ht="42.75" x14ac:dyDescent="0.45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>
        <f>E1226/D1226*100</f>
        <v>113.64000000000001</v>
      </c>
      <c r="P1226" s="10">
        <f>E1226/L1226</f>
        <v>27.317307692307693</v>
      </c>
      <c r="Q1226" t="str">
        <f>LEFT(N1226,SEARCH("/",N1226)-1)</f>
        <v>music</v>
      </c>
      <c r="R1226" t="str">
        <f>RIGHT(N1226, LEN(N1226)-SEARCH("/",N1226))</f>
        <v>rock</v>
      </c>
      <c r="S1226" s="11">
        <f>J1226/86400 + 25569 + (-5/24)</f>
        <v>42400.946597222217</v>
      </c>
      <c r="T1226" s="11">
        <f>I1226/86400 + 25569 + (-5/24)</f>
        <v>42431.946597222217</v>
      </c>
    </row>
    <row r="1227" spans="1:20" ht="42.75" x14ac:dyDescent="0.45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>
        <f>E1227/D1227*100</f>
        <v>496.52000000000004</v>
      </c>
      <c r="P1227" s="10">
        <f>E1227/L1227</f>
        <v>51.720833333333331</v>
      </c>
      <c r="Q1227" t="str">
        <f>LEFT(N1227,SEARCH("/",N1227)-1)</f>
        <v>music</v>
      </c>
      <c r="R1227" t="str">
        <f>RIGHT(N1227, LEN(N1227)-SEARCH("/",N1227))</f>
        <v>rock</v>
      </c>
      <c r="S1227" s="11">
        <f>J1227/86400 + 25569 + (-5/24)</f>
        <v>41399.787893518514</v>
      </c>
      <c r="T1227" s="11">
        <f>I1227/86400 + 25569 + (-5/24)</f>
        <v>41420.787893518514</v>
      </c>
    </row>
    <row r="1228" spans="1:20" ht="42.75" x14ac:dyDescent="0.45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>
        <f>E1228/D1228*100</f>
        <v>109.16</v>
      </c>
      <c r="P1228" s="10">
        <f>E1228/L1228</f>
        <v>24.150442477876105</v>
      </c>
      <c r="Q1228" t="str">
        <f>LEFT(N1228,SEARCH("/",N1228)-1)</f>
        <v>music</v>
      </c>
      <c r="R1228" t="str">
        <f>RIGHT(N1228, LEN(N1228)-SEARCH("/",N1228))</f>
        <v>rock</v>
      </c>
      <c r="S1228" s="11">
        <f>J1228/86400 + 25569 + (-5/24)</f>
        <v>42064.845034722217</v>
      </c>
      <c r="T1228" s="11">
        <f>I1228/86400 + 25569 + (-5/24)</f>
        <v>42124.803368055553</v>
      </c>
    </row>
    <row r="1229" spans="1:20" ht="42.75" x14ac:dyDescent="0.45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>
        <f>E1229/D1229*100</f>
        <v>4</v>
      </c>
      <c r="P1229" s="10">
        <f>E1229/L1229</f>
        <v>100</v>
      </c>
      <c r="Q1229" t="str">
        <f>LEFT(N1229,SEARCH("/",N1229)-1)</f>
        <v>photography</v>
      </c>
      <c r="R1229" t="str">
        <f>RIGHT(N1229, LEN(N1229)-SEARCH("/",N1229))</f>
        <v>nature</v>
      </c>
      <c r="S1229" s="11">
        <f>J1229/86400 + 25569 + (-5/24)</f>
        <v>41871.444826388884</v>
      </c>
      <c r="T1229" s="11">
        <f>I1229/86400 + 25569 + (-5/24)</f>
        <v>41902.444826388884</v>
      </c>
    </row>
    <row r="1230" spans="1:20" ht="42.75" x14ac:dyDescent="0.45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>
        <f>E1230/D1230*100</f>
        <v>3.7600000000000002</v>
      </c>
      <c r="P1230" s="10">
        <f>E1230/L1230</f>
        <v>23.5</v>
      </c>
      <c r="Q1230" t="str">
        <f>LEFT(N1230,SEARCH("/",N1230)-1)</f>
        <v>photography</v>
      </c>
      <c r="R1230" t="str">
        <f>RIGHT(N1230, LEN(N1230)-SEARCH("/",N1230))</f>
        <v>nature</v>
      </c>
      <c r="S1230" s="11">
        <f>J1230/86400 + 25569 + (-5/24)</f>
        <v>41935.812418981477</v>
      </c>
      <c r="T1230" s="11">
        <f>I1230/86400 + 25569 + (-5/24)</f>
        <v>41955.854085648149</v>
      </c>
    </row>
    <row r="1231" spans="1:20" ht="42.75" x14ac:dyDescent="0.45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>
        <f>E1231/D1231*100</f>
        <v>5</v>
      </c>
      <c r="P1231" s="10">
        <f>E1231/L1231</f>
        <v>41.666666666666664</v>
      </c>
      <c r="Q1231" t="str">
        <f>LEFT(N1231,SEARCH("/",N1231)-1)</f>
        <v>publishing</v>
      </c>
      <c r="R1231" t="str">
        <f>RIGHT(N1231, LEN(N1231)-SEARCH("/",N1231))</f>
        <v>art books</v>
      </c>
      <c r="S1231" s="11">
        <f>J1231/86400 + 25569 + (-5/24)</f>
        <v>42403.824756944443</v>
      </c>
      <c r="T1231" s="11">
        <f>I1231/86400 + 25569 + (-5/24)</f>
        <v>42428.790972222218</v>
      </c>
    </row>
    <row r="1232" spans="1:20" ht="42.75" x14ac:dyDescent="0.45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>
        <f>E1232/D1232*100</f>
        <v>108.2492</v>
      </c>
      <c r="P1232" s="10">
        <f>E1232/L1232</f>
        <v>48.325535714285714</v>
      </c>
      <c r="Q1232" t="str">
        <f>LEFT(N1232,SEARCH("/",N1232)-1)</f>
        <v>music</v>
      </c>
      <c r="R1232" t="str">
        <f>RIGHT(N1232, LEN(N1232)-SEARCH("/",N1232))</f>
        <v>rock</v>
      </c>
      <c r="S1232" s="11">
        <f>J1232/86400 + 25569 + (-5/24)</f>
        <v>40637.884641203702</v>
      </c>
      <c r="T1232" s="11">
        <f>I1232/86400 + 25569 + (-5/24)</f>
        <v>40667.884641203702</v>
      </c>
    </row>
    <row r="1233" spans="1:20" ht="28.5" x14ac:dyDescent="0.45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>
        <f>E1233/D1233*100</f>
        <v>101.4</v>
      </c>
      <c r="P1233" s="10">
        <f>E1233/L1233</f>
        <v>97.5</v>
      </c>
      <c r="Q1233" t="str">
        <f>LEFT(N1233,SEARCH("/",N1233)-1)</f>
        <v>music</v>
      </c>
      <c r="R1233" t="str">
        <f>RIGHT(N1233, LEN(N1233)-SEARCH("/",N1233))</f>
        <v>pop</v>
      </c>
      <c r="S1233" s="11">
        <f>J1233/86400 + 25569 + (-5/24)</f>
        <v>41962.388240740744</v>
      </c>
      <c r="T1233" s="11">
        <f>I1233/86400 + 25569 + (-5/24)</f>
        <v>41992.388240740744</v>
      </c>
    </row>
    <row r="1234" spans="1:20" ht="42.75" x14ac:dyDescent="0.45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>
        <f>E1234/D1234*100</f>
        <v>122.40879999999999</v>
      </c>
      <c r="P1234" s="10">
        <f>E1234/L1234</f>
        <v>34.384494382022467</v>
      </c>
      <c r="Q1234" t="str">
        <f>LEFT(N1234,SEARCH("/",N1234)-1)</f>
        <v>music</v>
      </c>
      <c r="R1234" t="str">
        <f>RIGHT(N1234, LEN(N1234)-SEARCH("/",N1234))</f>
        <v>pop</v>
      </c>
      <c r="S1234" s="11">
        <f>J1234/86400 + 25569 + (-5/24)</f>
        <v>40939.553449074076</v>
      </c>
      <c r="T1234" s="11">
        <f>I1234/86400 + 25569 + (-5/24)</f>
        <v>40983.957638888889</v>
      </c>
    </row>
    <row r="1235" spans="1:20" ht="42.75" x14ac:dyDescent="0.45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>
        <f>E1235/D1235*100</f>
        <v>160.88</v>
      </c>
      <c r="P1235" s="10">
        <f>E1235/L1235</f>
        <v>41.04081632653061</v>
      </c>
      <c r="Q1235" t="str">
        <f>LEFT(N1235,SEARCH("/",N1235)-1)</f>
        <v>music</v>
      </c>
      <c r="R1235" t="str">
        <f>RIGHT(N1235, LEN(N1235)-SEARCH("/",N1235))</f>
        <v>pop</v>
      </c>
      <c r="S1235" s="11">
        <f>J1235/86400 + 25569 + (-5/24)</f>
        <v>41331.04482638889</v>
      </c>
      <c r="T1235" s="11">
        <f>I1235/86400 + 25569 + (-5/24)</f>
        <v>41361.003159722219</v>
      </c>
    </row>
    <row r="1236" spans="1:20" ht="42.75" x14ac:dyDescent="0.45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>
        <f>E1236/D1236*100</f>
        <v>25.4</v>
      </c>
      <c r="P1236" s="10">
        <f>E1236/L1236</f>
        <v>57.727272727272727</v>
      </c>
      <c r="Q1236" t="str">
        <f>LEFT(N1236,SEARCH("/",N1236)-1)</f>
        <v>music</v>
      </c>
      <c r="R1236" t="str">
        <f>RIGHT(N1236, LEN(N1236)-SEARCH("/",N1236))</f>
        <v>faith</v>
      </c>
      <c r="S1236" s="11">
        <f>J1236/86400 + 25569 + (-5/24)</f>
        <v>42801.222708333335</v>
      </c>
      <c r="T1236" s="11">
        <f>I1236/86400 + 25569 + (-5/24)</f>
        <v>42831.181041666663</v>
      </c>
    </row>
    <row r="1237" spans="1:20" ht="42.75" x14ac:dyDescent="0.45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>
        <f>E1237/D1237*100</f>
        <v>45.92</v>
      </c>
      <c r="P1237" s="10">
        <f>E1237/L1237</f>
        <v>88.307692307692307</v>
      </c>
      <c r="Q1237" t="str">
        <f>LEFT(N1237,SEARCH("/",N1237)-1)</f>
        <v>photography</v>
      </c>
      <c r="R1237" t="str">
        <f>RIGHT(N1237, LEN(N1237)-SEARCH("/",N1237))</f>
        <v>photobooks</v>
      </c>
      <c r="S1237" s="11">
        <f>J1237/86400 + 25569 + (-5/24)</f>
        <v>41930.010324074072</v>
      </c>
      <c r="T1237" s="11">
        <f>I1237/86400 + 25569 + (-5/24)</f>
        <v>41972.415972222218</v>
      </c>
    </row>
    <row r="1238" spans="1:20" ht="42.75" x14ac:dyDescent="0.45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>
        <f>E1238/D1238*100</f>
        <v>134.88999999999999</v>
      </c>
      <c r="P1238" s="10">
        <f>E1238/L1238</f>
        <v>59.162280701754383</v>
      </c>
      <c r="Q1238" t="str">
        <f>LEFT(N1238,SEARCH("/",N1238)-1)</f>
        <v>music</v>
      </c>
      <c r="R1238" t="str">
        <f>RIGHT(N1238, LEN(N1238)-SEARCH("/",N1238))</f>
        <v>rock</v>
      </c>
      <c r="S1238" s="11">
        <f>J1238/86400 + 25569 + (-5/24)</f>
        <v>40926.110729166663</v>
      </c>
      <c r="T1238" s="11">
        <f>I1238/86400 + 25569 + (-5/24)</f>
        <v>40971.110729166663</v>
      </c>
    </row>
    <row r="1239" spans="1:20" ht="42.75" x14ac:dyDescent="0.45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>
        <f>E1239/D1239*100</f>
        <v>120.88000000000001</v>
      </c>
      <c r="P1239" s="10">
        <f>E1239/L1239</f>
        <v>79.526315789473685</v>
      </c>
      <c r="Q1239" t="str">
        <f>LEFT(N1239,SEARCH("/",N1239)-1)</f>
        <v>music</v>
      </c>
      <c r="R1239" t="str">
        <f>RIGHT(N1239, LEN(N1239)-SEARCH("/",N1239))</f>
        <v>rock</v>
      </c>
      <c r="S1239" s="11">
        <f>J1239/86400 + 25569 + (-5/24)</f>
        <v>42094.028148148143</v>
      </c>
      <c r="T1239" s="11">
        <f>I1239/86400 + 25569 + (-5/24)</f>
        <v>42115.028148148143</v>
      </c>
    </row>
    <row r="1240" spans="1:20" ht="42.75" x14ac:dyDescent="0.45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>
        <f>E1240/D1240*100</f>
        <v>0.4</v>
      </c>
      <c r="P1240" s="10">
        <f>E1240/L1240</f>
        <v>5</v>
      </c>
      <c r="Q1240" t="str">
        <f>LEFT(N1240,SEARCH("/",N1240)-1)</f>
        <v>games</v>
      </c>
      <c r="R1240" t="str">
        <f>RIGHT(N1240, LEN(N1240)-SEARCH("/",N1240))</f>
        <v>mobile games</v>
      </c>
      <c r="S1240" s="11">
        <f>J1240/86400 + 25569 + (-5/24)</f>
        <v>41772.588946759257</v>
      </c>
      <c r="T1240" s="11">
        <f>I1240/86400 + 25569 + (-5/24)</f>
        <v>41802.588946759257</v>
      </c>
    </row>
    <row r="1241" spans="1:20" ht="42.75" x14ac:dyDescent="0.45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>
        <f>E1241/D1241*100</f>
        <v>166.08</v>
      </c>
      <c r="P1241" s="10">
        <f>E1241/L1241</f>
        <v>46.651685393258425</v>
      </c>
      <c r="Q1241" t="str">
        <f>LEFT(N1241,SEARCH("/",N1241)-1)</f>
        <v>music</v>
      </c>
      <c r="R1241" t="str">
        <f>RIGHT(N1241, LEN(N1241)-SEARCH("/",N1241))</f>
        <v>indie rock</v>
      </c>
      <c r="S1241" s="11">
        <f>J1241/86400 + 25569 + (-5/24)</f>
        <v>40299.03162037037</v>
      </c>
      <c r="T1241" s="11">
        <f>I1241/86400 + 25569 + (-5/24)</f>
        <v>40329.999305555553</v>
      </c>
    </row>
    <row r="1242" spans="1:20" ht="42.75" x14ac:dyDescent="0.45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>
        <f>E1242/D1242*100</f>
        <v>104</v>
      </c>
      <c r="P1242" s="10">
        <f>E1242/L1242</f>
        <v>57.777777777777779</v>
      </c>
      <c r="Q1242" t="str">
        <f>LEFT(N1242,SEARCH("/",N1242)-1)</f>
        <v>music</v>
      </c>
      <c r="R1242" t="str">
        <f>RIGHT(N1242, LEN(N1242)-SEARCH("/",N1242))</f>
        <v>indie rock</v>
      </c>
      <c r="S1242" s="11">
        <f>J1242/86400 + 25569 + (-5/24)</f>
        <v>40632.733622685184</v>
      </c>
      <c r="T1242" s="11">
        <f>I1242/86400 + 25569 + (-5/24)</f>
        <v>40648.957638888889</v>
      </c>
    </row>
    <row r="1243" spans="1:20" ht="42.75" x14ac:dyDescent="0.45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>
        <f>E1243/D1243*100</f>
        <v>109.3644</v>
      </c>
      <c r="P1243" s="10">
        <f>E1243/L1243</f>
        <v>50.631666666666668</v>
      </c>
      <c r="Q1243" t="str">
        <f>LEFT(N1243,SEARCH("/",N1243)-1)</f>
        <v>music</v>
      </c>
      <c r="R1243" t="str">
        <f>RIGHT(N1243, LEN(N1243)-SEARCH("/",N1243))</f>
        <v>indie rock</v>
      </c>
      <c r="S1243" s="11">
        <f>J1243/86400 + 25569 + (-5/24)</f>
        <v>41160.663553240738</v>
      </c>
      <c r="T1243" s="11">
        <f>I1243/86400 + 25569 + (-5/24)</f>
        <v>41188.207638888889</v>
      </c>
    </row>
    <row r="1244" spans="1:20" ht="42.75" x14ac:dyDescent="0.45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>
        <f>E1244/D1244*100</f>
        <v>108.4</v>
      </c>
      <c r="P1244" s="10">
        <f>E1244/L1244</f>
        <v>54.2</v>
      </c>
      <c r="Q1244" t="str">
        <f>LEFT(N1244,SEARCH("/",N1244)-1)</f>
        <v>music</v>
      </c>
      <c r="R1244" t="str">
        <f>RIGHT(N1244, LEN(N1244)-SEARCH("/",N1244))</f>
        <v>indie rock</v>
      </c>
      <c r="S1244" s="11">
        <f>J1244/86400 + 25569 + (-5/24)</f>
        <v>41773.724201388883</v>
      </c>
      <c r="T1244" s="11">
        <f>I1244/86400 + 25569 + (-5/24)</f>
        <v>41810.999305555553</v>
      </c>
    </row>
    <row r="1245" spans="1:20" ht="42.75" x14ac:dyDescent="0.45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>
        <f>E1245/D1245*100</f>
        <v>674.48</v>
      </c>
      <c r="P1245" s="10">
        <f>E1245/L1245</f>
        <v>70.848739495798313</v>
      </c>
      <c r="Q1245" t="str">
        <f>LEFT(N1245,SEARCH("/",N1245)-1)</f>
        <v>technology</v>
      </c>
      <c r="R1245" t="str">
        <f>RIGHT(N1245, LEN(N1245)-SEARCH("/",N1245))</f>
        <v>hardware</v>
      </c>
      <c r="S1245" s="11">
        <f>J1245/86400 + 25569 + (-5/24)</f>
        <v>41200.803749999999</v>
      </c>
      <c r="T1245" s="11">
        <f>I1245/86400 + 25569 + (-5/24)</f>
        <v>41230.845416666663</v>
      </c>
    </row>
    <row r="1246" spans="1:20" ht="42.75" x14ac:dyDescent="0.45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>
        <f>E1246/D1246*100</f>
        <v>26.200000000000003</v>
      </c>
      <c r="P1246" s="10">
        <f>E1246/L1246</f>
        <v>218.33333333333334</v>
      </c>
      <c r="Q1246" t="str">
        <f>LEFT(N1246,SEARCH("/",N1246)-1)</f>
        <v>photography</v>
      </c>
      <c r="R1246" t="str">
        <f>RIGHT(N1246, LEN(N1246)-SEARCH("/",N1246))</f>
        <v>people</v>
      </c>
      <c r="S1246" s="11">
        <f>J1246/86400 + 25569 + (-5/24)</f>
        <v>41806.910162037035</v>
      </c>
      <c r="T1246" s="11">
        <f>I1246/86400 + 25569 + (-5/24)</f>
        <v>41851.910162037035</v>
      </c>
    </row>
    <row r="1247" spans="1:20" ht="42.75" x14ac:dyDescent="0.45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>
        <f>E1247/D1247*100</f>
        <v>361.2</v>
      </c>
      <c r="P1247" s="10">
        <f>E1247/L1247</f>
        <v>96.063829787234042</v>
      </c>
      <c r="Q1247" t="str">
        <f>LEFT(N1247,SEARCH("/",N1247)-1)</f>
        <v>technology</v>
      </c>
      <c r="R1247" t="str">
        <f>RIGHT(N1247, LEN(N1247)-SEARCH("/",N1247))</f>
        <v>hardware</v>
      </c>
      <c r="S1247" s="11">
        <f>J1247/86400 + 25569 + (-5/24)</f>
        <v>41847.813437500001</v>
      </c>
      <c r="T1247" s="11">
        <f>I1247/86400 + 25569 + (-5/24)</f>
        <v>41877.813437500001</v>
      </c>
    </row>
    <row r="1248" spans="1:20" ht="28.5" x14ac:dyDescent="0.45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>
        <f>E1248/D1248*100</f>
        <v>120.4004</v>
      </c>
      <c r="P1248" s="10">
        <f>E1248/L1248</f>
        <v>48.54854838709678</v>
      </c>
      <c r="Q1248" t="str">
        <f>LEFT(N1248,SEARCH("/",N1248)-1)</f>
        <v>music</v>
      </c>
      <c r="R1248" t="str">
        <f>RIGHT(N1248, LEN(N1248)-SEARCH("/",N1248))</f>
        <v>indie rock</v>
      </c>
      <c r="S1248" s="11">
        <f>J1248/86400 + 25569 + (-5/24)</f>
        <v>41452.867986111109</v>
      </c>
      <c r="T1248" s="11">
        <f>I1248/86400 + 25569 + (-5/24)</f>
        <v>41487.867986111109</v>
      </c>
    </row>
    <row r="1249" spans="1:20" ht="42.75" x14ac:dyDescent="0.45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>
        <f>E1249/D1249*100</f>
        <v>100</v>
      </c>
      <c r="P1249" s="10">
        <f>E1249/L1249</f>
        <v>113.63636363636364</v>
      </c>
      <c r="Q1249" t="str">
        <f>LEFT(N1249,SEARCH("/",N1249)-1)</f>
        <v>music</v>
      </c>
      <c r="R1249" t="str">
        <f>RIGHT(N1249, LEN(N1249)-SEARCH("/",N1249))</f>
        <v>indie rock</v>
      </c>
      <c r="S1249" s="11">
        <f>J1249/86400 + 25569 + (-5/24)</f>
        <v>40758.525150462963</v>
      </c>
      <c r="T1249" s="11">
        <f>I1249/86400 + 25569 + (-5/24)</f>
        <v>40818.525150462963</v>
      </c>
    </row>
    <row r="1250" spans="1:20" ht="42.75" x14ac:dyDescent="0.45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>
        <f>E1250/D1250*100</f>
        <v>132.20000000000002</v>
      </c>
      <c r="P1250" s="10">
        <f>E1250/L1250</f>
        <v>75.11363636363636</v>
      </c>
      <c r="Q1250" t="str">
        <f>LEFT(N1250,SEARCH("/",N1250)-1)</f>
        <v>music</v>
      </c>
      <c r="R1250" t="str">
        <f>RIGHT(N1250, LEN(N1250)-SEARCH("/",N1250))</f>
        <v>rock</v>
      </c>
      <c r="S1250" s="11">
        <f>J1250/86400 + 25569 + (-5/24)</f>
        <v>42111.691203703704</v>
      </c>
      <c r="T1250" s="11">
        <f>I1250/86400 + 25569 + (-5/24)</f>
        <v>42162.951388888883</v>
      </c>
    </row>
    <row r="1251" spans="1:20" ht="42.75" x14ac:dyDescent="0.45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>
        <f>E1251/D1251*100</f>
        <v>138.64000000000001</v>
      </c>
      <c r="P1251" s="10">
        <f>E1251/L1251</f>
        <v>29.623931623931625</v>
      </c>
      <c r="Q1251" t="str">
        <f>LEFT(N1251,SEARCH("/",N1251)-1)</f>
        <v>music</v>
      </c>
      <c r="R1251" t="str">
        <f>RIGHT(N1251, LEN(N1251)-SEARCH("/",N1251))</f>
        <v>rock</v>
      </c>
      <c r="S1251" s="11">
        <f>J1251/86400 + 25569 + (-5/24)</f>
        <v>42438.458738425928</v>
      </c>
      <c r="T1251" s="11">
        <f>I1251/86400 + 25569 + (-5/24)</f>
        <v>42468.417071759257</v>
      </c>
    </row>
    <row r="1252" spans="1:20" ht="57" x14ac:dyDescent="0.45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>
        <f>E1252/D1252*100</f>
        <v>100.12</v>
      </c>
      <c r="P1252" s="10">
        <f>E1252/L1252</f>
        <v>65.868421052631575</v>
      </c>
      <c r="Q1252" t="str">
        <f>LEFT(N1252,SEARCH("/",N1252)-1)</f>
        <v>music</v>
      </c>
      <c r="R1252" t="str">
        <f>RIGHT(N1252, LEN(N1252)-SEARCH("/",N1252))</f>
        <v>rock</v>
      </c>
      <c r="S1252" s="11">
        <f>J1252/86400 + 25569 + (-5/24)</f>
        <v>42502.042442129627</v>
      </c>
      <c r="T1252" s="11">
        <f>I1252/86400 + 25569 + (-5/24)</f>
        <v>42527.042442129627</v>
      </c>
    </row>
    <row r="1253" spans="1:20" ht="42.75" x14ac:dyDescent="0.45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>
        <f>E1253/D1253*100</f>
        <v>195.6</v>
      </c>
      <c r="P1253" s="10">
        <f>E1253/L1253</f>
        <v>40.75</v>
      </c>
      <c r="Q1253" t="str">
        <f>LEFT(N1253,SEARCH("/",N1253)-1)</f>
        <v>music</v>
      </c>
      <c r="R1253" t="str">
        <f>RIGHT(N1253, LEN(N1253)-SEARCH("/",N1253))</f>
        <v>electronic music</v>
      </c>
      <c r="S1253" s="11">
        <f>J1253/86400 + 25569 + (-5/24)</f>
        <v>41716.576678240737</v>
      </c>
      <c r="T1253" s="11">
        <f>I1253/86400 + 25569 + (-5/24)</f>
        <v>41739.082638888889</v>
      </c>
    </row>
    <row r="1254" spans="1:20" ht="42.75" x14ac:dyDescent="0.45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>
        <f>E1254/D1254*100</f>
        <v>1212.1296000000002</v>
      </c>
      <c r="P1254" s="10">
        <f>E1254/L1254</f>
        <v>27.226630727762803</v>
      </c>
      <c r="Q1254" t="str">
        <f>LEFT(N1254,SEARCH("/",N1254)-1)</f>
        <v>games</v>
      </c>
      <c r="R1254" t="str">
        <f>RIGHT(N1254, LEN(N1254)-SEARCH("/",N1254))</f>
        <v>tabletop games</v>
      </c>
      <c r="S1254" s="11">
        <f>J1254/86400 + 25569 + (-5/24)</f>
        <v>41423.702557870369</v>
      </c>
      <c r="T1254" s="11">
        <f>I1254/86400 + 25569 + (-5/24)</f>
        <v>41450</v>
      </c>
    </row>
    <row r="1255" spans="1:20" ht="42.75" x14ac:dyDescent="0.45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>
        <f>E1255/D1255*100</f>
        <v>332.03999999999996</v>
      </c>
      <c r="P1255" s="10">
        <f>E1255/L1255</f>
        <v>21.230179028132991</v>
      </c>
      <c r="Q1255" t="str">
        <f>LEFT(N1255,SEARCH("/",N1255)-1)</f>
        <v>games</v>
      </c>
      <c r="R1255" t="str">
        <f>RIGHT(N1255, LEN(N1255)-SEARCH("/",N1255))</f>
        <v>tabletop games</v>
      </c>
      <c r="S1255" s="11">
        <f>J1255/86400 + 25569 + (-5/24)</f>
        <v>42331.170590277776</v>
      </c>
      <c r="T1255" s="11">
        <f>I1255/86400 + 25569 + (-5/24)</f>
        <v>42351.791666666664</v>
      </c>
    </row>
    <row r="1256" spans="1:20" ht="42.75" x14ac:dyDescent="0.45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>
        <f>E1256/D1256*100</f>
        <v>100.12</v>
      </c>
      <c r="P1256" s="10">
        <f>E1256/L1256</f>
        <v>43.912280701754383</v>
      </c>
      <c r="Q1256" t="str">
        <f>LEFT(N1256,SEARCH("/",N1256)-1)</f>
        <v>games</v>
      </c>
      <c r="R1256" t="str">
        <f>RIGHT(N1256, LEN(N1256)-SEARCH("/",N1256))</f>
        <v>tabletop games</v>
      </c>
      <c r="S1256" s="11">
        <f>J1256/86400 + 25569 + (-5/24)</f>
        <v>42221.583449074074</v>
      </c>
      <c r="T1256" s="11">
        <f>I1256/86400 + 25569 + (-5/24)</f>
        <v>42251.583449074074</v>
      </c>
    </row>
    <row r="1257" spans="1:20" ht="42.75" x14ac:dyDescent="0.45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>
        <f>E1257/D1257*100</f>
        <v>636.14</v>
      </c>
      <c r="P1257" s="10">
        <f>E1257/L1257</f>
        <v>94.103550295857985</v>
      </c>
      <c r="Q1257" t="str">
        <f>LEFT(N1257,SEARCH("/",N1257)-1)</f>
        <v>games</v>
      </c>
      <c r="R1257" t="str">
        <f>RIGHT(N1257, LEN(N1257)-SEARCH("/",N1257))</f>
        <v>tabletop games</v>
      </c>
      <c r="S1257" s="11">
        <f>J1257/86400 + 25569 + (-5/24)</f>
        <v>42505.728344907409</v>
      </c>
      <c r="T1257" s="11">
        <f>I1257/86400 + 25569 + (-5/24)</f>
        <v>42540.749999999993</v>
      </c>
    </row>
    <row r="1258" spans="1:20" ht="42.75" x14ac:dyDescent="0.45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>
        <f>E1258/D1258*100</f>
        <v>326.92</v>
      </c>
      <c r="P1258" s="10">
        <f>E1258/L1258</f>
        <v>97.297619047619051</v>
      </c>
      <c r="Q1258" t="str">
        <f>LEFT(N1258,SEARCH("/",N1258)-1)</f>
        <v>games</v>
      </c>
      <c r="R1258" t="str">
        <f>RIGHT(N1258, LEN(N1258)-SEARCH("/",N1258))</f>
        <v>tabletop games</v>
      </c>
      <c r="S1258" s="11">
        <f>J1258/86400 + 25569 + (-5/24)</f>
        <v>41694.808449074073</v>
      </c>
      <c r="T1258" s="11">
        <f>I1258/86400 + 25569 + (-5/24)</f>
        <v>41724.766782407409</v>
      </c>
    </row>
    <row r="1259" spans="1:20" ht="42.75" x14ac:dyDescent="0.45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>
        <f>E1259/D1259*100</f>
        <v>1801.64</v>
      </c>
      <c r="P1259" s="10">
        <f>E1259/L1259</f>
        <v>49.934589800443462</v>
      </c>
      <c r="Q1259" t="str">
        <f>LEFT(N1259,SEARCH("/",N1259)-1)</f>
        <v>games</v>
      </c>
      <c r="R1259" t="str">
        <f>RIGHT(N1259, LEN(N1259)-SEARCH("/",N1259))</f>
        <v>tabletop games</v>
      </c>
      <c r="S1259" s="11">
        <f>J1259/86400 + 25569 + (-5/24)</f>
        <v>42776.496099537035</v>
      </c>
      <c r="T1259" s="11">
        <f>I1259/86400 + 25569 + (-5/24)</f>
        <v>42800.999999999993</v>
      </c>
    </row>
    <row r="1260" spans="1:20" ht="42.75" x14ac:dyDescent="0.45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>
        <f>E1260/D1260*100</f>
        <v>220.35999999999999</v>
      </c>
      <c r="P1260" s="10">
        <f>E1260/L1260</f>
        <v>37.476190476190474</v>
      </c>
      <c r="Q1260" t="str">
        <f>LEFT(N1260,SEARCH("/",N1260)-1)</f>
        <v>games</v>
      </c>
      <c r="R1260" t="str">
        <f>RIGHT(N1260, LEN(N1260)-SEARCH("/",N1260))</f>
        <v>tabletop games</v>
      </c>
      <c r="S1260" s="11">
        <f>J1260/86400 + 25569 + (-5/24)</f>
        <v>42781.340763888882</v>
      </c>
      <c r="T1260" s="11">
        <f>I1260/86400 + 25569 + (-5/24)</f>
        <v>42806.299097222225</v>
      </c>
    </row>
    <row r="1261" spans="1:20" ht="57" x14ac:dyDescent="0.45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>
        <f>E1261/D1261*100</f>
        <v>119.6</v>
      </c>
      <c r="P1261" s="10">
        <f>E1261/L1261</f>
        <v>30.202020202020201</v>
      </c>
      <c r="Q1261" t="str">
        <f>LEFT(N1261,SEARCH("/",N1261)-1)</f>
        <v>games</v>
      </c>
      <c r="R1261" t="str">
        <f>RIGHT(N1261, LEN(N1261)-SEARCH("/",N1261))</f>
        <v>tabletop games</v>
      </c>
      <c r="S1261" s="11">
        <f>J1261/86400 + 25569 + (-5/24)</f>
        <v>41663.292326388888</v>
      </c>
      <c r="T1261" s="11">
        <f>I1261/86400 + 25569 + (-5/24)</f>
        <v>41693.292326388888</v>
      </c>
    </row>
    <row r="1262" spans="1:20" ht="42.75" x14ac:dyDescent="0.45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>
        <f>E1262/D1262*100</f>
        <v>172.8</v>
      </c>
      <c r="P1262" s="10">
        <f>E1262/L1262</f>
        <v>100.46511627906976</v>
      </c>
      <c r="Q1262" t="str">
        <f>LEFT(N1262,SEARCH("/",N1262)-1)</f>
        <v>music</v>
      </c>
      <c r="R1262" t="str">
        <f>RIGHT(N1262, LEN(N1262)-SEARCH("/",N1262))</f>
        <v>rock</v>
      </c>
      <c r="S1262" s="11">
        <f>J1262/86400 + 25569 + (-5/24)</f>
        <v>40987.768726851849</v>
      </c>
      <c r="T1262" s="11">
        <f>I1262/86400 + 25569 + (-5/24)</f>
        <v>41021.958333333328</v>
      </c>
    </row>
    <row r="1263" spans="1:20" ht="42.75" x14ac:dyDescent="0.45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>
        <f>E1263/D1263*100</f>
        <v>102.60000000000001</v>
      </c>
      <c r="P1263" s="10">
        <f>E1263/L1263</f>
        <v>40.078125</v>
      </c>
      <c r="Q1263" t="str">
        <f>LEFT(N1263,SEARCH("/",N1263)-1)</f>
        <v>music</v>
      </c>
      <c r="R1263" t="str">
        <f>RIGHT(N1263, LEN(N1263)-SEARCH("/",N1263))</f>
        <v>indie rock</v>
      </c>
      <c r="S1263" s="11">
        <f>J1263/86400 + 25569 + (-5/24)</f>
        <v>41004.517858796295</v>
      </c>
      <c r="T1263" s="11">
        <f>I1263/86400 + 25569 + (-5/24)</f>
        <v>41034.517858796295</v>
      </c>
    </row>
    <row r="1264" spans="1:20" ht="42.75" x14ac:dyDescent="0.45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>
        <f>E1264/D1264*100</f>
        <v>0</v>
      </c>
      <c r="P1264" s="10" t="e">
        <f>E1264/L1264</f>
        <v>#DIV/0!</v>
      </c>
      <c r="Q1264" t="str">
        <f>LEFT(N1264,SEARCH("/",N1264)-1)</f>
        <v>technology</v>
      </c>
      <c r="R1264" t="str">
        <f>RIGHT(N1264, LEN(N1264)-SEARCH("/",N1264))</f>
        <v>web</v>
      </c>
      <c r="S1264" s="11">
        <f>J1264/86400 + 25569 + (-5/24)</f>
        <v>42669.661840277775</v>
      </c>
      <c r="T1264" s="11">
        <f>I1264/86400 + 25569 + (-5/24)</f>
        <v>42699.703506944446</v>
      </c>
    </row>
    <row r="1265" spans="1:20" ht="42.75" x14ac:dyDescent="0.45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>
        <f>E1265/D1265*100</f>
        <v>427.20000000000005</v>
      </c>
      <c r="P1265" s="10">
        <f>E1265/L1265</f>
        <v>31.691394658753708</v>
      </c>
      <c r="Q1265" t="str">
        <f>LEFT(N1265,SEARCH("/",N1265)-1)</f>
        <v>food</v>
      </c>
      <c r="R1265" t="str">
        <f>RIGHT(N1265, LEN(N1265)-SEARCH("/",N1265))</f>
        <v>small batch</v>
      </c>
      <c r="S1265" s="11">
        <f>J1265/86400 + 25569 + (-5/24)</f>
        <v>42654.26149305555</v>
      </c>
      <c r="T1265" s="11">
        <f>I1265/86400 + 25569 + (-5/24)</f>
        <v>42685.958333333336</v>
      </c>
    </row>
    <row r="1266" spans="1:20" ht="42.75" x14ac:dyDescent="0.45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>
        <f>E1266/D1266*100</f>
        <v>100</v>
      </c>
      <c r="P1266" s="10">
        <f>E1266/L1266</f>
        <v>48.07692307692308</v>
      </c>
      <c r="Q1266" t="str">
        <f>LEFT(N1266,SEARCH("/",N1266)-1)</f>
        <v>music</v>
      </c>
      <c r="R1266" t="str">
        <f>RIGHT(N1266, LEN(N1266)-SEARCH("/",N1266))</f>
        <v>indie rock</v>
      </c>
      <c r="S1266" s="11">
        <f>J1266/86400 + 25569 + (-5/24)</f>
        <v>41372.894131944442</v>
      </c>
      <c r="T1266" s="11">
        <f>I1266/86400 + 25569 + (-5/24)</f>
        <v>41402.894131944442</v>
      </c>
    </row>
    <row r="1267" spans="1:20" ht="28.5" x14ac:dyDescent="0.45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>
        <f>E1267/D1267*100</f>
        <v>104.71999999999998</v>
      </c>
      <c r="P1267" s="10">
        <f>E1267/L1267</f>
        <v>32.320987654320987</v>
      </c>
      <c r="Q1267" t="str">
        <f>LEFT(N1267,SEARCH("/",N1267)-1)</f>
        <v>music</v>
      </c>
      <c r="R1267" t="str">
        <f>RIGHT(N1267, LEN(N1267)-SEARCH("/",N1267))</f>
        <v>indie rock</v>
      </c>
      <c r="S1267" s="11">
        <f>J1267/86400 + 25569 + (-5/24)</f>
        <v>40310.079340277771</v>
      </c>
      <c r="T1267" s="11">
        <f>I1267/86400 + 25569 + (-5/24)</f>
        <v>40369.708333333328</v>
      </c>
    </row>
    <row r="1268" spans="1:20" ht="42.75" x14ac:dyDescent="0.45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>
        <f>E1268/D1268*100</f>
        <v>103.4</v>
      </c>
      <c r="P1268" s="10">
        <f>E1268/L1268</f>
        <v>95.740740740740748</v>
      </c>
      <c r="Q1268" t="str">
        <f>LEFT(N1268,SEARCH("/",N1268)-1)</f>
        <v>music</v>
      </c>
      <c r="R1268" t="str">
        <f>RIGHT(N1268, LEN(N1268)-SEARCH("/",N1268))</f>
        <v>classical music</v>
      </c>
      <c r="S1268" s="11">
        <f>J1268/86400 + 25569 + (-5/24)</f>
        <v>40785.466678240737</v>
      </c>
      <c r="T1268" s="11">
        <f>I1268/86400 + 25569 + (-5/24)</f>
        <v>40845.466678240737</v>
      </c>
    </row>
    <row r="1269" spans="1:20" ht="42.75" x14ac:dyDescent="0.45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>
        <f>E1269/D1269*100</f>
        <v>112.00000000000001</v>
      </c>
      <c r="P1269" s="10">
        <f>E1269/L1269</f>
        <v>56</v>
      </c>
      <c r="Q1269" t="str">
        <f>LEFT(N1269,SEARCH("/",N1269)-1)</f>
        <v>technology</v>
      </c>
      <c r="R1269" t="str">
        <f>RIGHT(N1269, LEN(N1269)-SEARCH("/",N1269))</f>
        <v>space exploration</v>
      </c>
      <c r="S1269" s="11">
        <f>J1269/86400 + 25569 + (-5/24)</f>
        <v>42128.41978009259</v>
      </c>
      <c r="T1269" s="11">
        <f>I1269/86400 + 25569 + (-5/24)</f>
        <v>42158.41978009259</v>
      </c>
    </row>
    <row r="1270" spans="1:20" ht="42.75" x14ac:dyDescent="0.45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>
        <f>E1270/D1270*100</f>
        <v>1.44</v>
      </c>
      <c r="P1270" s="10">
        <f>E1270/L1270</f>
        <v>12</v>
      </c>
      <c r="Q1270" t="str">
        <f>LEFT(N1270,SEARCH("/",N1270)-1)</f>
        <v>technology</v>
      </c>
      <c r="R1270" t="str">
        <f>RIGHT(N1270, LEN(N1270)-SEARCH("/",N1270))</f>
        <v>space exploration</v>
      </c>
      <c r="S1270" s="11">
        <f>J1270/86400 + 25569 + (-5/24)</f>
        <v>42200.053460648145</v>
      </c>
      <c r="T1270" s="11">
        <f>I1270/86400 + 25569 + (-5/24)</f>
        <v>42230.053460648145</v>
      </c>
    </row>
    <row r="1271" spans="1:20" ht="42.75" x14ac:dyDescent="0.45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>
        <f>E1271/D1271*100</f>
        <v>29.24</v>
      </c>
      <c r="P1271" s="10">
        <f>E1271/L1271</f>
        <v>40.611111111111114</v>
      </c>
      <c r="Q1271" t="str">
        <f>LEFT(N1271,SEARCH("/",N1271)-1)</f>
        <v>publishing</v>
      </c>
      <c r="R1271" t="str">
        <f>RIGHT(N1271, LEN(N1271)-SEARCH("/",N1271))</f>
        <v>children's books</v>
      </c>
      <c r="S1271" s="11">
        <f>J1271/86400 + 25569 + (-5/24)</f>
        <v>41030.511423611111</v>
      </c>
      <c r="T1271" s="11">
        <f>I1271/86400 + 25569 + (-5/24)</f>
        <v>41044.511423611111</v>
      </c>
    </row>
    <row r="1272" spans="1:20" ht="42.75" x14ac:dyDescent="0.45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>
        <f>E1272/D1272*100</f>
        <v>2.12</v>
      </c>
      <c r="P1272" s="10">
        <f>E1272/L1272</f>
        <v>53</v>
      </c>
      <c r="Q1272" t="str">
        <f>LEFT(N1272,SEARCH("/",N1272)-1)</f>
        <v>publishing</v>
      </c>
      <c r="R1272" t="str">
        <f>RIGHT(N1272, LEN(N1272)-SEARCH("/",N1272))</f>
        <v>children's books</v>
      </c>
      <c r="S1272" s="11">
        <f>J1272/86400 + 25569 + (-5/24)</f>
        <v>42300.377557870372</v>
      </c>
      <c r="T1272" s="11">
        <f>I1272/86400 + 25569 + (-5/24)</f>
        <v>42330.419224537036</v>
      </c>
    </row>
    <row r="1273" spans="1:20" ht="28.5" x14ac:dyDescent="0.45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>
        <f>E1273/D1273*100</f>
        <v>117.83999999999999</v>
      </c>
      <c r="P1273" s="10">
        <f>E1273/L1273</f>
        <v>39.810810810810814</v>
      </c>
      <c r="Q1273" t="str">
        <f>LEFT(N1273,SEARCH("/",N1273)-1)</f>
        <v>theater</v>
      </c>
      <c r="R1273" t="str">
        <f>RIGHT(N1273, LEN(N1273)-SEARCH("/",N1273))</f>
        <v>plays</v>
      </c>
      <c r="S1273" s="11">
        <f>J1273/86400 + 25569 + (-5/24)</f>
        <v>41815.360879629625</v>
      </c>
      <c r="T1273" s="11">
        <f>I1273/86400 + 25569 + (-5/24)</f>
        <v>41829.360879629625</v>
      </c>
    </row>
    <row r="1274" spans="1:20" ht="42.75" x14ac:dyDescent="0.45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>
        <f>E1274/D1274*100</f>
        <v>102.4</v>
      </c>
      <c r="P1274" s="10">
        <f>E1274/L1274</f>
        <v>121.9047619047619</v>
      </c>
      <c r="Q1274" t="str">
        <f>LEFT(N1274,SEARCH("/",N1274)-1)</f>
        <v>theater</v>
      </c>
      <c r="R1274" t="str">
        <f>RIGHT(N1274, LEN(N1274)-SEARCH("/",N1274))</f>
        <v>plays</v>
      </c>
      <c r="S1274" s="11">
        <f>J1274/86400 + 25569 + (-5/24)</f>
        <v>42451.288483796299</v>
      </c>
      <c r="T1274" s="11">
        <f>I1274/86400 + 25569 + (-5/24)</f>
        <v>42459.402083333327</v>
      </c>
    </row>
    <row r="1275" spans="1:20" ht="42.75" x14ac:dyDescent="0.45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>
        <f>E1275/D1275*100</f>
        <v>108.2</v>
      </c>
      <c r="P1275" s="10">
        <f>E1275/L1275</f>
        <v>47.456140350877192</v>
      </c>
      <c r="Q1275" t="str">
        <f>LEFT(N1275,SEARCH("/",N1275)-1)</f>
        <v>theater</v>
      </c>
      <c r="R1275" t="str">
        <f>RIGHT(N1275, LEN(N1275)-SEARCH("/",N1275))</f>
        <v>plays</v>
      </c>
      <c r="S1275" s="11">
        <f>J1275/86400 + 25569 + (-5/24)</f>
        <v>41758.931296296294</v>
      </c>
      <c r="T1275" s="11">
        <f>I1275/86400 + 25569 + (-5/24)</f>
        <v>41790.957638888889</v>
      </c>
    </row>
    <row r="1276" spans="1:20" ht="42.75" x14ac:dyDescent="0.45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>
        <f>E1276/D1276*100</f>
        <v>106.52</v>
      </c>
      <c r="P1276" s="10">
        <f>E1276/L1276</f>
        <v>35.039473684210527</v>
      </c>
      <c r="Q1276" t="str">
        <f>LEFT(N1276,SEARCH("/",N1276)-1)</f>
        <v>theater</v>
      </c>
      <c r="R1276" t="str">
        <f>RIGHT(N1276, LEN(N1276)-SEARCH("/",N1276))</f>
        <v>plays</v>
      </c>
      <c r="S1276" s="11">
        <f>J1276/86400 + 25569 + (-5/24)</f>
        <v>42495.225902777776</v>
      </c>
      <c r="T1276" s="11">
        <f>I1276/86400 + 25569 + (-5/24)</f>
        <v>42523.225902777776</v>
      </c>
    </row>
    <row r="1277" spans="1:20" ht="42.75" x14ac:dyDescent="0.45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>
        <f>E1277/D1277*100</f>
        <v>114.71959999999999</v>
      </c>
      <c r="P1277" s="10">
        <f>E1277/L1277</f>
        <v>30.189368421052631</v>
      </c>
      <c r="Q1277" t="str">
        <f>LEFT(N1277,SEARCH("/",N1277)-1)</f>
        <v>theater</v>
      </c>
      <c r="R1277" t="str">
        <f>RIGHT(N1277, LEN(N1277)-SEARCH("/",N1277))</f>
        <v>plays</v>
      </c>
      <c r="S1277" s="11">
        <f>J1277/86400 + 25569 + (-5/24)</f>
        <v>41938.501087962963</v>
      </c>
      <c r="T1277" s="11">
        <f>I1277/86400 + 25569 + (-5/24)</f>
        <v>41966.708333333336</v>
      </c>
    </row>
    <row r="1278" spans="1:20" ht="57" x14ac:dyDescent="0.45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>
        <f>E1278/D1278*100</f>
        <v>104</v>
      </c>
      <c r="P1278" s="10">
        <f>E1278/L1278</f>
        <v>19.696969696969695</v>
      </c>
      <c r="Q1278" t="str">
        <f>LEFT(N1278,SEARCH("/",N1278)-1)</f>
        <v>theater</v>
      </c>
      <c r="R1278" t="str">
        <f>RIGHT(N1278, LEN(N1278)-SEARCH("/",N1278))</f>
        <v>plays</v>
      </c>
      <c r="S1278" s="11">
        <f>J1278/86400 + 25569 + (-5/24)</f>
        <v>42059.827303240738</v>
      </c>
      <c r="T1278" s="11">
        <f>I1278/86400 + 25569 + (-5/24)</f>
        <v>42081.499999999993</v>
      </c>
    </row>
    <row r="1279" spans="1:20" x14ac:dyDescent="0.45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>
        <f>E1279/D1279*100</f>
        <v>1.6</v>
      </c>
      <c r="P1279" s="10">
        <f>E1279/L1279</f>
        <v>13.333333333333334</v>
      </c>
      <c r="Q1279" t="str">
        <f>LEFT(N1279,SEARCH("/",N1279)-1)</f>
        <v>theater</v>
      </c>
      <c r="R1279" t="str">
        <f>RIGHT(N1279, LEN(N1279)-SEARCH("/",N1279))</f>
        <v>plays</v>
      </c>
      <c r="S1279" s="11">
        <f>J1279/86400 + 25569 + (-5/24)</f>
        <v>42172.405173611107</v>
      </c>
      <c r="T1279" s="11">
        <f>I1279/86400 + 25569 + (-5/24)</f>
        <v>42202.345833333333</v>
      </c>
    </row>
    <row r="1280" spans="1:20" ht="42.75" x14ac:dyDescent="0.45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>
        <f>E1280/D1280*100</f>
        <v>20.16</v>
      </c>
      <c r="P1280" s="10">
        <f>E1280/L1280</f>
        <v>50.4</v>
      </c>
      <c r="Q1280" t="str">
        <f>LEFT(N1280,SEARCH("/",N1280)-1)</f>
        <v>theater</v>
      </c>
      <c r="R1280" t="str">
        <f>RIGHT(N1280, LEN(N1280)-SEARCH("/",N1280))</f>
        <v>plays</v>
      </c>
      <c r="S1280" s="11">
        <f>J1280/86400 + 25569 + (-5/24)</f>
        <v>42530.986944444441</v>
      </c>
      <c r="T1280" s="11">
        <f>I1280/86400 + 25569 + (-5/24)</f>
        <v>42554.958333333336</v>
      </c>
    </row>
    <row r="1281" spans="1:20" ht="42.75" x14ac:dyDescent="0.45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>
        <f>E1281/D1281*100</f>
        <v>38.119999999999997</v>
      </c>
      <c r="P1281" s="10">
        <f>E1281/L1281</f>
        <v>119.125</v>
      </c>
      <c r="Q1281" t="str">
        <f>LEFT(N1281,SEARCH("/",N1281)-1)</f>
        <v>theater</v>
      </c>
      <c r="R1281" t="str">
        <f>RIGHT(N1281, LEN(N1281)-SEARCH("/",N1281))</f>
        <v>plays</v>
      </c>
      <c r="S1281" s="11">
        <f>J1281/86400 + 25569 + (-5/24)</f>
        <v>42002.609155092585</v>
      </c>
      <c r="T1281" s="11">
        <f>I1281/86400 + 25569 + (-5/24)</f>
        <v>42032.609155092585</v>
      </c>
    </row>
    <row r="1282" spans="1:20" ht="42.75" x14ac:dyDescent="0.45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>
        <f>E1282/D1282*100</f>
        <v>0.08</v>
      </c>
      <c r="P1282" s="10">
        <f>E1282/L1282</f>
        <v>1</v>
      </c>
      <c r="Q1282" t="str">
        <f>LEFT(N1282,SEARCH("/",N1282)-1)</f>
        <v>theater</v>
      </c>
      <c r="R1282" t="str">
        <f>RIGHT(N1282, LEN(N1282)-SEARCH("/",N1282))</f>
        <v>plays</v>
      </c>
      <c r="S1282" s="11">
        <f>J1282/86400 + 25569 + (-5/24)</f>
        <v>42444.669409722221</v>
      </c>
      <c r="T1282" s="11">
        <f>I1282/86400 + 25569 + (-5/24)</f>
        <v>42504.669409722221</v>
      </c>
    </row>
    <row r="1283" spans="1:20" ht="42.75" x14ac:dyDescent="0.45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>
        <f>E1283/D1283*100</f>
        <v>26.840000000000003</v>
      </c>
      <c r="P1283" s="10">
        <f>E1283/L1283</f>
        <v>51.615384615384613</v>
      </c>
      <c r="Q1283" t="str">
        <f>LEFT(N1283,SEARCH("/",N1283)-1)</f>
        <v>theater</v>
      </c>
      <c r="R1283" t="str">
        <f>RIGHT(N1283, LEN(N1283)-SEARCH("/",N1283))</f>
        <v>plays</v>
      </c>
      <c r="S1283" s="11">
        <f>J1283/86400 + 25569 + (-5/24)</f>
        <v>42058.584143518521</v>
      </c>
      <c r="T1283" s="11">
        <f>I1283/86400 + 25569 + (-5/24)</f>
        <v>42088.54247685185</v>
      </c>
    </row>
    <row r="1284" spans="1:20" ht="42.75" x14ac:dyDescent="0.45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>
        <f>E1284/D1284*100</f>
        <v>102.76</v>
      </c>
      <c r="P1284" s="10">
        <f>E1284/L1284</f>
        <v>47.574074074074076</v>
      </c>
      <c r="Q1284" t="str">
        <f>LEFT(N1284,SEARCH("/",N1284)-1)</f>
        <v>theater</v>
      </c>
      <c r="R1284" t="str">
        <f>RIGHT(N1284, LEN(N1284)-SEARCH("/",N1284))</f>
        <v>musical</v>
      </c>
      <c r="S1284" s="11">
        <f>J1284/86400 + 25569 + (-5/24)</f>
        <v>42495.748298611106</v>
      </c>
      <c r="T1284" s="11">
        <f>I1284/86400 + 25569 + (-5/24)</f>
        <v>42525.748298611106</v>
      </c>
    </row>
    <row r="1285" spans="1:20" ht="42.75" x14ac:dyDescent="0.45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>
        <f>E1285/D1285*100</f>
        <v>108</v>
      </c>
      <c r="P1285" s="10">
        <f>E1285/L1285</f>
        <v>72.972972972972968</v>
      </c>
      <c r="Q1285" t="str">
        <f>LEFT(N1285,SEARCH("/",N1285)-1)</f>
        <v>theater</v>
      </c>
      <c r="R1285" t="str">
        <f>RIGHT(N1285, LEN(N1285)-SEARCH("/",N1285))</f>
        <v>musical</v>
      </c>
      <c r="S1285" s="11">
        <f>J1285/86400 + 25569 + (-5/24)</f>
        <v>41775.427824074075</v>
      </c>
      <c r="T1285" s="11">
        <f>I1285/86400 + 25569 + (-5/24)</f>
        <v>41805.427824074075</v>
      </c>
    </row>
    <row r="1286" spans="1:20" ht="42.75" x14ac:dyDescent="0.45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>
        <f>E1286/D1286*100</f>
        <v>107.24000000000001</v>
      </c>
      <c r="P1286" s="10">
        <f>E1286/L1286</f>
        <v>81.242424242424249</v>
      </c>
      <c r="Q1286" t="str">
        <f>LEFT(N1286,SEARCH("/",N1286)-1)</f>
        <v>theater</v>
      </c>
      <c r="R1286" t="str">
        <f>RIGHT(N1286, LEN(N1286)-SEARCH("/",N1286))</f>
        <v>musical</v>
      </c>
      <c r="S1286" s="11">
        <f>J1286/86400 + 25569 + (-5/24)</f>
        <v>41982.565023148149</v>
      </c>
      <c r="T1286" s="11">
        <f>I1286/86400 + 25569 + (-5/24)</f>
        <v>42022.565023148149</v>
      </c>
    </row>
    <row r="1287" spans="1:20" ht="42.75" x14ac:dyDescent="0.45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>
        <f>E1287/D1287*100</f>
        <v>302.2</v>
      </c>
      <c r="P1287" s="10">
        <f>E1287/L1287</f>
        <v>52.103448275862071</v>
      </c>
      <c r="Q1287" t="str">
        <f>LEFT(N1287,SEARCH("/",N1287)-1)</f>
        <v>theater</v>
      </c>
      <c r="R1287" t="str">
        <f>RIGHT(N1287, LEN(N1287)-SEARCH("/",N1287))</f>
        <v>spaces</v>
      </c>
      <c r="S1287" s="11">
        <f>J1287/86400 + 25569 + (-5/24)</f>
        <v>41761.301076388889</v>
      </c>
      <c r="T1287" s="11">
        <f>I1287/86400 + 25569 + (-5/24)</f>
        <v>41789.458333333328</v>
      </c>
    </row>
    <row r="1288" spans="1:20" ht="57" x14ac:dyDescent="0.45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>
        <f>E1288/D1288*100</f>
        <v>12</v>
      </c>
      <c r="P1288" s="10">
        <f>E1288/L1288</f>
        <v>25</v>
      </c>
      <c r="Q1288" t="str">
        <f>LEFT(N1288,SEARCH("/",N1288)-1)</f>
        <v>theater</v>
      </c>
      <c r="R1288" t="str">
        <f>RIGHT(N1288, LEN(N1288)-SEARCH("/",N1288))</f>
        <v>spaces</v>
      </c>
      <c r="S1288" s="11">
        <f>J1288/86400 + 25569 + (-5/24)</f>
        <v>42171.175196759257</v>
      </c>
      <c r="T1288" s="11">
        <f>I1288/86400 + 25569 + (-5/24)</f>
        <v>42201.12222222222</v>
      </c>
    </row>
    <row r="1289" spans="1:20" ht="42.75" x14ac:dyDescent="0.45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>
        <f>E1289/D1289*100</f>
        <v>106.76</v>
      </c>
      <c r="P1289" s="10">
        <f>E1289/L1289</f>
        <v>37.591549295774648</v>
      </c>
      <c r="Q1289" t="str">
        <f>LEFT(N1289,SEARCH("/",N1289)-1)</f>
        <v>theater</v>
      </c>
      <c r="R1289" t="str">
        <f>RIGHT(N1289, LEN(N1289)-SEARCH("/",N1289))</f>
        <v>plays</v>
      </c>
      <c r="S1289" s="11">
        <f>J1289/86400 + 25569 + (-5/24)</f>
        <v>41766.597395833327</v>
      </c>
      <c r="T1289" s="11">
        <f>I1289/86400 + 25569 + (-5/24)</f>
        <v>41799.597395833327</v>
      </c>
    </row>
    <row r="1290" spans="1:20" ht="42.75" x14ac:dyDescent="0.45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>
        <f>E1290/D1290*100</f>
        <v>124.2</v>
      </c>
      <c r="P1290" s="10">
        <f>E1290/L1290</f>
        <v>50.901639344262293</v>
      </c>
      <c r="Q1290" t="str">
        <f>LEFT(N1290,SEARCH("/",N1290)-1)</f>
        <v>theater</v>
      </c>
      <c r="R1290" t="str">
        <f>RIGHT(N1290, LEN(N1290)-SEARCH("/",N1290))</f>
        <v>plays</v>
      </c>
      <c r="S1290" s="11">
        <f>J1290/86400 + 25569 + (-5/24)</f>
        <v>41771.897604166668</v>
      </c>
      <c r="T1290" s="11">
        <f>I1290/86400 + 25569 + (-5/24)</f>
        <v>41803.708333333328</v>
      </c>
    </row>
    <row r="1291" spans="1:20" ht="42.75" x14ac:dyDescent="0.45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>
        <f>E1291/D1291*100</f>
        <v>117.39999999999999</v>
      </c>
      <c r="P1291" s="10">
        <f>E1291/L1291</f>
        <v>57.549019607843135</v>
      </c>
      <c r="Q1291" t="str">
        <f>LEFT(N1291,SEARCH("/",N1291)-1)</f>
        <v>theater</v>
      </c>
      <c r="R1291" t="str">
        <f>RIGHT(N1291, LEN(N1291)-SEARCH("/",N1291))</f>
        <v>plays</v>
      </c>
      <c r="S1291" s="11">
        <f>J1291/86400 + 25569 + (-5/24)</f>
        <v>41781.458437499998</v>
      </c>
      <c r="T1291" s="11">
        <f>I1291/86400 + 25569 + (-5/24)</f>
        <v>41811.458437499998</v>
      </c>
    </row>
    <row r="1292" spans="1:20" ht="42.75" x14ac:dyDescent="0.45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>
        <f>E1292/D1292*100</f>
        <v>109.00000000000001</v>
      </c>
      <c r="P1292" s="10">
        <f>E1292/L1292</f>
        <v>40.073529411764703</v>
      </c>
      <c r="Q1292" t="str">
        <f>LEFT(N1292,SEARCH("/",N1292)-1)</f>
        <v>theater</v>
      </c>
      <c r="R1292" t="str">
        <f>RIGHT(N1292, LEN(N1292)-SEARCH("/",N1292))</f>
        <v>plays</v>
      </c>
      <c r="S1292" s="11">
        <f>J1292/86400 + 25569 + (-5/24)</f>
        <v>41491.586446759255</v>
      </c>
      <c r="T1292" s="11">
        <f>I1292/86400 + 25569 + (-5/24)</f>
        <v>41509.586446759255</v>
      </c>
    </row>
    <row r="1293" spans="1:20" ht="42.75" x14ac:dyDescent="0.45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>
        <f>E1293/D1293*100</f>
        <v>124.8</v>
      </c>
      <c r="P1293" s="10">
        <f>E1293/L1293</f>
        <v>37.142857142857146</v>
      </c>
      <c r="Q1293" t="str">
        <f>LEFT(N1293,SEARCH("/",N1293)-1)</f>
        <v>theater</v>
      </c>
      <c r="R1293" t="str">
        <f>RIGHT(N1293, LEN(N1293)-SEARCH("/",N1293))</f>
        <v>plays</v>
      </c>
      <c r="S1293" s="11">
        <f>J1293/86400 + 25569 + (-5/24)</f>
        <v>42270.373807870368</v>
      </c>
      <c r="T1293" s="11">
        <f>I1293/86400 + 25569 + (-5/24)</f>
        <v>42301.686805555553</v>
      </c>
    </row>
    <row r="1294" spans="1:20" ht="42.75" x14ac:dyDescent="0.45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>
        <f>E1294/D1294*100</f>
        <v>105.86</v>
      </c>
      <c r="P1294" s="10">
        <f>E1294/L1294</f>
        <v>46.429824561403507</v>
      </c>
      <c r="Q1294" t="str">
        <f>LEFT(N1294,SEARCH("/",N1294)-1)</f>
        <v>theater</v>
      </c>
      <c r="R1294" t="str">
        <f>RIGHT(N1294, LEN(N1294)-SEARCH("/",N1294))</f>
        <v>plays</v>
      </c>
      <c r="S1294" s="11">
        <f>J1294/86400 + 25569 + (-5/24)</f>
        <v>42167.22583333333</v>
      </c>
      <c r="T1294" s="11">
        <f>I1294/86400 + 25569 + (-5/24)</f>
        <v>42197.22583333333</v>
      </c>
    </row>
    <row r="1295" spans="1:20" ht="28.5" x14ac:dyDescent="0.45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>
        <f>E1295/D1295*100</f>
        <v>112.1664</v>
      </c>
      <c r="P1295" s="10">
        <f>E1295/L1295</f>
        <v>41.237647058823526</v>
      </c>
      <c r="Q1295" t="str">
        <f>LEFT(N1295,SEARCH("/",N1295)-1)</f>
        <v>theater</v>
      </c>
      <c r="R1295" t="str">
        <f>RIGHT(N1295, LEN(N1295)-SEARCH("/",N1295))</f>
        <v>plays</v>
      </c>
      <c r="S1295" s="11">
        <f>J1295/86400 + 25569 + (-5/24)</f>
        <v>42284.30773148148</v>
      </c>
      <c r="T1295" s="11">
        <f>I1295/86400 + 25569 + (-5/24)</f>
        <v>42307.666666666664</v>
      </c>
    </row>
    <row r="1296" spans="1:20" ht="28.5" x14ac:dyDescent="0.45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>
        <f>E1296/D1296*100</f>
        <v>103</v>
      </c>
      <c r="P1296" s="10">
        <f>E1296/L1296</f>
        <v>52.551020408163268</v>
      </c>
      <c r="Q1296" t="str">
        <f>LEFT(N1296,SEARCH("/",N1296)-1)</f>
        <v>theater</v>
      </c>
      <c r="R1296" t="str">
        <f>RIGHT(N1296, LEN(N1296)-SEARCH("/",N1296))</f>
        <v>plays</v>
      </c>
      <c r="S1296" s="11">
        <f>J1296/86400 + 25569 + (-5/24)</f>
        <v>42016.591874999998</v>
      </c>
      <c r="T1296" s="11">
        <f>I1296/86400 + 25569 + (-5/24)</f>
        <v>42032.708333333336</v>
      </c>
    </row>
    <row r="1297" spans="1:20" ht="42.75" x14ac:dyDescent="0.45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>
        <f>E1297/D1297*100</f>
        <v>103.4</v>
      </c>
      <c r="P1297" s="10">
        <f>E1297/L1297</f>
        <v>76.029411764705884</v>
      </c>
      <c r="Q1297" t="str">
        <f>LEFT(N1297,SEARCH("/",N1297)-1)</f>
        <v>theater</v>
      </c>
      <c r="R1297" t="str">
        <f>RIGHT(N1297, LEN(N1297)-SEARCH("/",N1297))</f>
        <v>plays</v>
      </c>
      <c r="S1297" s="11">
        <f>J1297/86400 + 25569 + (-5/24)</f>
        <v>42124.640081018515</v>
      </c>
      <c r="T1297" s="11">
        <f>I1297/86400 + 25569 + (-5/24)</f>
        <v>42154.640081018515</v>
      </c>
    </row>
    <row r="1298" spans="1:20" ht="28.5" x14ac:dyDescent="0.45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>
        <f>E1298/D1298*100</f>
        <v>100</v>
      </c>
      <c r="P1298" s="10">
        <f>E1298/L1298</f>
        <v>73.529411764705884</v>
      </c>
      <c r="Q1298" t="str">
        <f>LEFT(N1298,SEARCH("/",N1298)-1)</f>
        <v>theater</v>
      </c>
      <c r="R1298" t="str">
        <f>RIGHT(N1298, LEN(N1298)-SEARCH("/",N1298))</f>
        <v>plays</v>
      </c>
      <c r="S1298" s="11">
        <f>J1298/86400 + 25569 + (-5/24)</f>
        <v>42311.541990740741</v>
      </c>
      <c r="T1298" s="11">
        <f>I1298/86400 + 25569 + (-5/24)</f>
        <v>42336.541990740741</v>
      </c>
    </row>
    <row r="1299" spans="1:20" ht="42.75" x14ac:dyDescent="0.45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>
        <f>E1299/D1299*100</f>
        <v>109.84</v>
      </c>
      <c r="P1299" s="10">
        <f>E1299/L1299</f>
        <v>61.022222222222226</v>
      </c>
      <c r="Q1299" t="str">
        <f>LEFT(N1299,SEARCH("/",N1299)-1)</f>
        <v>theater</v>
      </c>
      <c r="R1299" t="str">
        <f>RIGHT(N1299, LEN(N1299)-SEARCH("/",N1299))</f>
        <v>plays</v>
      </c>
      <c r="S1299" s="11">
        <f>J1299/86400 + 25569 + (-5/24)</f>
        <v>42264.083449074074</v>
      </c>
      <c r="T1299" s="11">
        <f>I1299/86400 + 25569 + (-5/24)</f>
        <v>42294.083449074074</v>
      </c>
    </row>
    <row r="1300" spans="1:20" ht="42.75" x14ac:dyDescent="0.45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>
        <f>E1300/D1300*100</f>
        <v>100.03999999999999</v>
      </c>
      <c r="P1300" s="10">
        <f>E1300/L1300</f>
        <v>61</v>
      </c>
      <c r="Q1300" t="str">
        <f>LEFT(N1300,SEARCH("/",N1300)-1)</f>
        <v>theater</v>
      </c>
      <c r="R1300" t="str">
        <f>RIGHT(N1300, LEN(N1300)-SEARCH("/",N1300))</f>
        <v>plays</v>
      </c>
      <c r="S1300" s="11">
        <f>J1300/86400 + 25569 + (-5/24)</f>
        <v>42664.601226851846</v>
      </c>
      <c r="T1300" s="11">
        <f>I1300/86400 + 25569 + (-5/24)</f>
        <v>42685.708333333336</v>
      </c>
    </row>
    <row r="1301" spans="1:20" ht="42.75" x14ac:dyDescent="0.45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>
        <f>E1301/D1301*100</f>
        <v>101</v>
      </c>
      <c r="P1301" s="10">
        <f>E1301/L1301</f>
        <v>66.44736842105263</v>
      </c>
      <c r="Q1301" t="str">
        <f>LEFT(N1301,SEARCH("/",N1301)-1)</f>
        <v>theater</v>
      </c>
      <c r="R1301" t="str">
        <f>RIGHT(N1301, LEN(N1301)-SEARCH("/",N1301))</f>
        <v>plays</v>
      </c>
      <c r="S1301" s="11">
        <f>J1301/86400 + 25569 + (-5/24)</f>
        <v>42512.837465277778</v>
      </c>
      <c r="T1301" s="11">
        <f>I1301/86400 + 25569 + (-5/24)</f>
        <v>42542.837465277778</v>
      </c>
    </row>
    <row r="1302" spans="1:20" ht="42.75" x14ac:dyDescent="0.45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>
        <f>E1302/D1302*100</f>
        <v>110.2</v>
      </c>
      <c r="P1302" s="10">
        <f>E1302/L1302</f>
        <v>81.029411764705884</v>
      </c>
      <c r="Q1302" t="str">
        <f>LEFT(N1302,SEARCH("/",N1302)-1)</f>
        <v>theater</v>
      </c>
      <c r="R1302" t="str">
        <f>RIGHT(N1302, LEN(N1302)-SEARCH("/",N1302))</f>
        <v>plays</v>
      </c>
      <c r="S1302" s="11">
        <f>J1302/86400 + 25569 + (-5/24)</f>
        <v>41901.073692129627</v>
      </c>
      <c r="T1302" s="11">
        <f>I1302/86400 + 25569 + (-5/24)</f>
        <v>41922.666666666664</v>
      </c>
    </row>
    <row r="1303" spans="1:20" ht="42.75" x14ac:dyDescent="0.45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>
        <f>E1303/D1303*100</f>
        <v>104</v>
      </c>
      <c r="P1303" s="10">
        <f>E1303/L1303</f>
        <v>866.66666666666663</v>
      </c>
      <c r="Q1303" t="str">
        <f>LEFT(N1303,SEARCH("/",N1303)-1)</f>
        <v>theater</v>
      </c>
      <c r="R1303" t="str">
        <f>RIGHT(N1303, LEN(N1303)-SEARCH("/",N1303))</f>
        <v>plays</v>
      </c>
      <c r="S1303" s="11">
        <f>J1303/86400 + 25569 + (-5/24)</f>
        <v>42320.893425925919</v>
      </c>
      <c r="T1303" s="11">
        <f>I1303/86400 + 25569 + (-5/24)</f>
        <v>42350.893425925919</v>
      </c>
    </row>
    <row r="1304" spans="1:20" ht="42.75" x14ac:dyDescent="0.45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>
        <f>E1304/D1304*100</f>
        <v>104.2</v>
      </c>
      <c r="P1304" s="10">
        <f>E1304/L1304</f>
        <v>186.07142857142858</v>
      </c>
      <c r="Q1304" t="str">
        <f>LEFT(N1304,SEARCH("/",N1304)-1)</f>
        <v>theater</v>
      </c>
      <c r="R1304" t="str">
        <f>RIGHT(N1304, LEN(N1304)-SEARCH("/",N1304))</f>
        <v>plays</v>
      </c>
      <c r="S1304" s="11">
        <f>J1304/86400 + 25569 + (-5/24)</f>
        <v>42100.719525462962</v>
      </c>
      <c r="T1304" s="11">
        <f>I1304/86400 + 25569 + (-5/24)</f>
        <v>42126.666666666664</v>
      </c>
    </row>
    <row r="1305" spans="1:20" ht="42.75" x14ac:dyDescent="0.45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>
        <f>E1305/D1305*100</f>
        <v>102.60000000000001</v>
      </c>
      <c r="P1305" s="10">
        <f>E1305/L1305</f>
        <v>59.651162790697676</v>
      </c>
      <c r="Q1305" t="str">
        <f>LEFT(N1305,SEARCH("/",N1305)-1)</f>
        <v>theater</v>
      </c>
      <c r="R1305" t="str">
        <f>RIGHT(N1305, LEN(N1305)-SEARCH("/",N1305))</f>
        <v>plays</v>
      </c>
      <c r="S1305" s="11">
        <f>J1305/86400 + 25569 + (-5/24)</f>
        <v>42294.221307870372</v>
      </c>
      <c r="T1305" s="11">
        <f>I1305/86400 + 25569 + (-5/24)</f>
        <v>42321.636805555558</v>
      </c>
    </row>
    <row r="1306" spans="1:20" ht="42.75" x14ac:dyDescent="0.45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>
        <f>E1306/D1306*100</f>
        <v>114.24000000000001</v>
      </c>
      <c r="P1306" s="10">
        <f>E1306/L1306</f>
        <v>64.909090909090907</v>
      </c>
      <c r="Q1306" t="str">
        <f>LEFT(N1306,SEARCH("/",N1306)-1)</f>
        <v>theater</v>
      </c>
      <c r="R1306" t="str">
        <f>RIGHT(N1306, LEN(N1306)-SEARCH("/",N1306))</f>
        <v>plays</v>
      </c>
      <c r="S1306" s="11">
        <f>J1306/86400 + 25569 + (-5/24)</f>
        <v>42506.552071759252</v>
      </c>
      <c r="T1306" s="11">
        <f>I1306/86400 + 25569 + (-5/24)</f>
        <v>42536.552071759252</v>
      </c>
    </row>
    <row r="1307" spans="1:20" ht="42.75" x14ac:dyDescent="0.45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>
        <f>E1307/D1307*100</f>
        <v>107.55999999999999</v>
      </c>
      <c r="P1307" s="10">
        <f>E1307/L1307</f>
        <v>70.763157894736835</v>
      </c>
      <c r="Q1307" t="str">
        <f>LEFT(N1307,SEARCH("/",N1307)-1)</f>
        <v>theater</v>
      </c>
      <c r="R1307" t="str">
        <f>RIGHT(N1307, LEN(N1307)-SEARCH("/",N1307))</f>
        <v>plays</v>
      </c>
      <c r="S1307" s="11">
        <f>J1307/86400 + 25569 + (-5/24)</f>
        <v>42545.27</v>
      </c>
      <c r="T1307" s="11">
        <f>I1307/86400 + 25569 + (-5/24)</f>
        <v>42575.27</v>
      </c>
    </row>
    <row r="1308" spans="1:20" ht="85.5" x14ac:dyDescent="0.45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>
        <f>E1308/D1308*100</f>
        <v>103.76</v>
      </c>
      <c r="P1308" s="10">
        <f>E1308/L1308</f>
        <v>66.512820512820511</v>
      </c>
      <c r="Q1308" t="str">
        <f>LEFT(N1308,SEARCH("/",N1308)-1)</f>
        <v>theater</v>
      </c>
      <c r="R1308" t="str">
        <f>RIGHT(N1308, LEN(N1308)-SEARCH("/",N1308))</f>
        <v>plays</v>
      </c>
      <c r="S1308" s="11">
        <f>J1308/86400 + 25569 + (-5/24)</f>
        <v>41760.727372685185</v>
      </c>
      <c r="T1308" s="11">
        <f>I1308/86400 + 25569 + (-5/24)</f>
        <v>41771.958333333328</v>
      </c>
    </row>
    <row r="1309" spans="1:20" ht="42.75" x14ac:dyDescent="0.45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>
        <f>E1309/D1309*100</f>
        <v>100</v>
      </c>
      <c r="P1309" s="10">
        <f>E1309/L1309</f>
        <v>227.27272727272728</v>
      </c>
      <c r="Q1309" t="str">
        <f>LEFT(N1309,SEARCH("/",N1309)-1)</f>
        <v>theater</v>
      </c>
      <c r="R1309" t="str">
        <f>RIGHT(N1309, LEN(N1309)-SEARCH("/",N1309))</f>
        <v>plays</v>
      </c>
      <c r="S1309" s="11">
        <f>J1309/86400 + 25569 + (-5/24)</f>
        <v>41855.801736111105</v>
      </c>
      <c r="T1309" s="11">
        <f>I1309/86400 + 25569 + (-5/24)</f>
        <v>41889.916666666664</v>
      </c>
    </row>
    <row r="1310" spans="1:20" ht="28.5" x14ac:dyDescent="0.45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>
        <f>E1310/D1310*100</f>
        <v>100</v>
      </c>
      <c r="P1310" s="10">
        <f>E1310/L1310</f>
        <v>104.16666666666667</v>
      </c>
      <c r="Q1310" t="str">
        <f>LEFT(N1310,SEARCH("/",N1310)-1)</f>
        <v>theater</v>
      </c>
      <c r="R1310" t="str">
        <f>RIGHT(N1310, LEN(N1310)-SEARCH("/",N1310))</f>
        <v>plays</v>
      </c>
      <c r="S1310" s="11">
        <f>J1310/86400 + 25569 + (-5/24)</f>
        <v>42040.623344907406</v>
      </c>
      <c r="T1310" s="11">
        <f>I1310/86400 + 25569 + (-5/24)</f>
        <v>42070.623344907406</v>
      </c>
    </row>
    <row r="1311" spans="1:20" ht="42.75" x14ac:dyDescent="0.45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>
        <f>E1311/D1311*100</f>
        <v>104.80000000000001</v>
      </c>
      <c r="P1311" s="10">
        <f>E1311/L1311</f>
        <v>40.9375</v>
      </c>
      <c r="Q1311" t="str">
        <f>LEFT(N1311,SEARCH("/",N1311)-1)</f>
        <v>theater</v>
      </c>
      <c r="R1311" t="str">
        <f>RIGHT(N1311, LEN(N1311)-SEARCH("/",N1311))</f>
        <v>plays</v>
      </c>
      <c r="S1311" s="11">
        <f>J1311/86400 + 25569 + (-5/24)</f>
        <v>42462.685162037036</v>
      </c>
      <c r="T1311" s="11">
        <f>I1311/86400 + 25569 + (-5/24)</f>
        <v>42492.685162037036</v>
      </c>
    </row>
    <row r="1312" spans="1:20" ht="99.75" x14ac:dyDescent="0.45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>
        <f>E1312/D1312*100</f>
        <v>102.4</v>
      </c>
      <c r="P1312" s="10">
        <f>E1312/L1312</f>
        <v>47.407407407407405</v>
      </c>
      <c r="Q1312" t="str">
        <f>LEFT(N1312,SEARCH("/",N1312)-1)</f>
        <v>theater</v>
      </c>
      <c r="R1312" t="str">
        <f>RIGHT(N1312, LEN(N1312)-SEARCH("/",N1312))</f>
        <v>plays</v>
      </c>
      <c r="S1312" s="11">
        <f>J1312/86400 + 25569 + (-5/24)</f>
        <v>42203.471967592595</v>
      </c>
      <c r="T1312" s="11">
        <f>I1312/86400 + 25569 + (-5/24)</f>
        <v>42221.566666666666</v>
      </c>
    </row>
    <row r="1313" spans="1:20" ht="28.5" x14ac:dyDescent="0.45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>
        <f>E1313/D1313*100</f>
        <v>102.60000000000001</v>
      </c>
      <c r="P1313" s="10">
        <f>E1313/L1313</f>
        <v>77.727272727272734</v>
      </c>
      <c r="Q1313" t="str">
        <f>LEFT(N1313,SEARCH("/",N1313)-1)</f>
        <v>theater</v>
      </c>
      <c r="R1313" t="str">
        <f>RIGHT(N1313, LEN(N1313)-SEARCH("/",N1313))</f>
        <v>plays</v>
      </c>
      <c r="S1313" s="11">
        <f>J1313/86400 + 25569 + (-5/24)</f>
        <v>42417.377199074072</v>
      </c>
      <c r="T1313" s="11">
        <f>I1313/86400 + 25569 + (-5/24)</f>
        <v>42432.040972222218</v>
      </c>
    </row>
    <row r="1314" spans="1:20" ht="42.75" x14ac:dyDescent="0.45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>
        <f>E1314/D1314*100</f>
        <v>136</v>
      </c>
      <c r="P1314" s="10">
        <f>E1314/L1314</f>
        <v>66.666666666666671</v>
      </c>
      <c r="Q1314" t="str">
        <f>LEFT(N1314,SEARCH("/",N1314)-1)</f>
        <v>theater</v>
      </c>
      <c r="R1314" t="str">
        <f>RIGHT(N1314, LEN(N1314)-SEARCH("/",N1314))</f>
        <v>plays</v>
      </c>
      <c r="S1314" s="11">
        <f>J1314/86400 + 25569 + (-5/24)</f>
        <v>42072.162048611113</v>
      </c>
      <c r="T1314" s="11">
        <f>I1314/86400 + 25569 + (-5/24)</f>
        <v>42102.162048611113</v>
      </c>
    </row>
    <row r="1315" spans="1:20" ht="42.75" x14ac:dyDescent="0.45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>
        <f>E1315/D1315*100</f>
        <v>100.8</v>
      </c>
      <c r="P1315" s="10">
        <f>E1315/L1315</f>
        <v>35.492957746478872</v>
      </c>
      <c r="Q1315" t="str">
        <f>LEFT(N1315,SEARCH("/",N1315)-1)</f>
        <v>theater</v>
      </c>
      <c r="R1315" t="str">
        <f>RIGHT(N1315, LEN(N1315)-SEARCH("/",N1315))</f>
        <v>plays</v>
      </c>
      <c r="S1315" s="11">
        <f>J1315/86400 + 25569 + (-5/24)</f>
        <v>42143.833518518521</v>
      </c>
      <c r="T1315" s="11">
        <f>I1315/86400 + 25569 + (-5/24)</f>
        <v>42173.833518518521</v>
      </c>
    </row>
    <row r="1316" spans="1:20" ht="42.75" x14ac:dyDescent="0.45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>
        <f>E1316/D1316*100</f>
        <v>106.80000000000001</v>
      </c>
      <c r="P1316" s="10">
        <f>E1316/L1316</f>
        <v>37.083333333333336</v>
      </c>
      <c r="Q1316" t="str">
        <f>LEFT(N1316,SEARCH("/",N1316)-1)</f>
        <v>theater</v>
      </c>
      <c r="R1316" t="str">
        <f>RIGHT(N1316, LEN(N1316)-SEARCH("/",N1316))</f>
        <v>plays</v>
      </c>
      <c r="S1316" s="11">
        <f>J1316/86400 + 25569 + (-5/24)</f>
        <v>42318.385370370372</v>
      </c>
      <c r="T1316" s="11">
        <f>I1316/86400 + 25569 + (-5/24)</f>
        <v>42348.385370370372</v>
      </c>
    </row>
    <row r="1317" spans="1:20" ht="42.75" x14ac:dyDescent="0.45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>
        <f>E1317/D1317*100</f>
        <v>124.8</v>
      </c>
      <c r="P1317" s="10">
        <f>E1317/L1317</f>
        <v>69.333333333333329</v>
      </c>
      <c r="Q1317" t="str">
        <f>LEFT(N1317,SEARCH("/",N1317)-1)</f>
        <v>theater</v>
      </c>
      <c r="R1317" t="str">
        <f>RIGHT(N1317, LEN(N1317)-SEARCH("/",N1317))</f>
        <v>plays</v>
      </c>
      <c r="S1317" s="11">
        <f>J1317/86400 + 25569 + (-5/24)</f>
        <v>42052.741481481477</v>
      </c>
      <c r="T1317" s="11">
        <f>I1317/86400 + 25569 + (-5/24)</f>
        <v>42082.699814814812</v>
      </c>
    </row>
    <row r="1318" spans="1:20" ht="28.5" x14ac:dyDescent="0.45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>
        <f>E1318/D1318*100</f>
        <v>120</v>
      </c>
      <c r="P1318" s="10">
        <f>E1318/L1318</f>
        <v>88.235294117647058</v>
      </c>
      <c r="Q1318" t="str">
        <f>LEFT(N1318,SEARCH("/",N1318)-1)</f>
        <v>theater</v>
      </c>
      <c r="R1318" t="str">
        <f>RIGHT(N1318, LEN(N1318)-SEARCH("/",N1318))</f>
        <v>plays</v>
      </c>
      <c r="S1318" s="11">
        <f>J1318/86400 + 25569 + (-5/24)</f>
        <v>41828.528587962959</v>
      </c>
      <c r="T1318" s="11">
        <f>I1318/86400 + 25569 + (-5/24)</f>
        <v>41846.083333333328</v>
      </c>
    </row>
    <row r="1319" spans="1:20" ht="42.75" x14ac:dyDescent="0.45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>
        <f>E1319/D1319*100</f>
        <v>100.8</v>
      </c>
      <c r="P1319" s="10">
        <f>E1319/L1319</f>
        <v>63</v>
      </c>
      <c r="Q1319" t="str">
        <f>LEFT(N1319,SEARCH("/",N1319)-1)</f>
        <v>theater</v>
      </c>
      <c r="R1319" t="str">
        <f>RIGHT(N1319, LEN(N1319)-SEARCH("/",N1319))</f>
        <v>plays</v>
      </c>
      <c r="S1319" s="11">
        <f>J1319/86400 + 25569 + (-5/24)</f>
        <v>41897.393703703703</v>
      </c>
      <c r="T1319" s="11">
        <f>I1319/86400 + 25569 + (-5/24)</f>
        <v>41927.393703703703</v>
      </c>
    </row>
    <row r="1320" spans="1:20" ht="28.5" x14ac:dyDescent="0.45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>
        <f>E1320/D1320*100</f>
        <v>1</v>
      </c>
      <c r="P1320" s="10">
        <f>E1320/L1320</f>
        <v>25</v>
      </c>
      <c r="Q1320" t="str">
        <f>LEFT(N1320,SEARCH("/",N1320)-1)</f>
        <v>theater</v>
      </c>
      <c r="R1320" t="str">
        <f>RIGHT(N1320, LEN(N1320)-SEARCH("/",N1320))</f>
        <v>plays</v>
      </c>
      <c r="S1320" s="11">
        <f>J1320/86400 + 25569 + (-5/24)</f>
        <v>42164.091388888883</v>
      </c>
      <c r="T1320" s="11">
        <f>I1320/86400 + 25569 + (-5/24)</f>
        <v>42190.749305555553</v>
      </c>
    </row>
    <row r="1321" spans="1:20" ht="42.75" x14ac:dyDescent="0.45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>
        <f>E1321/D1321*100</f>
        <v>120</v>
      </c>
      <c r="P1321" s="10">
        <f>E1321/L1321</f>
        <v>111.11111111111111</v>
      </c>
      <c r="Q1321" t="str">
        <f>LEFT(N1321,SEARCH("/",N1321)-1)</f>
        <v>theater</v>
      </c>
      <c r="R1321" t="str">
        <f>RIGHT(N1321, LEN(N1321)-SEARCH("/",N1321))</f>
        <v>musical</v>
      </c>
      <c r="S1321" s="11">
        <f>J1321/86400 + 25569 + (-5/24)</f>
        <v>41808.67288194444</v>
      </c>
      <c r="T1321" s="11">
        <f>I1321/86400 + 25569 + (-5/24)</f>
        <v>41845.999305555553</v>
      </c>
    </row>
    <row r="1322" spans="1:20" ht="42.75" x14ac:dyDescent="0.45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>
        <f>E1322/D1322*100</f>
        <v>100</v>
      </c>
      <c r="P1322" s="10">
        <f>E1322/L1322</f>
        <v>100</v>
      </c>
      <c r="Q1322" t="str">
        <f>LEFT(N1322,SEARCH("/",N1322)-1)</f>
        <v>theater</v>
      </c>
      <c r="R1322" t="str">
        <f>RIGHT(N1322, LEN(N1322)-SEARCH("/",N1322))</f>
        <v>musical</v>
      </c>
      <c r="S1322" s="11">
        <f>J1322/86400 + 25569 + (-5/24)</f>
        <v>42087.583969907406</v>
      </c>
      <c r="T1322" s="11">
        <f>I1322/86400 + 25569 + (-5/24)</f>
        <v>42103.583969907406</v>
      </c>
    </row>
    <row r="1323" spans="1:20" ht="42.75" x14ac:dyDescent="0.45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>
        <f>E1323/D1323*100</f>
        <v>120</v>
      </c>
      <c r="P1323" s="10">
        <f>E1323/L1323</f>
        <v>100</v>
      </c>
      <c r="Q1323" t="str">
        <f>LEFT(N1323,SEARCH("/",N1323)-1)</f>
        <v>theater</v>
      </c>
      <c r="R1323" t="str">
        <f>RIGHT(N1323, LEN(N1323)-SEARCH("/",N1323))</f>
        <v>musical</v>
      </c>
      <c r="S1323" s="11">
        <f>J1323/86400 + 25569 + (-5/24)</f>
        <v>42166.011400462965</v>
      </c>
      <c r="T1323" s="11">
        <f>I1323/86400 + 25569 + (-5/24)</f>
        <v>42198.629166666666</v>
      </c>
    </row>
    <row r="1324" spans="1:20" ht="42.75" x14ac:dyDescent="0.45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>
        <f>E1324/D1324*100</f>
        <v>106</v>
      </c>
      <c r="P1324" s="10">
        <f>E1324/L1324</f>
        <v>64.634146341463421</v>
      </c>
      <c r="Q1324" t="str">
        <f>LEFT(N1324,SEARCH("/",N1324)-1)</f>
        <v>theater</v>
      </c>
      <c r="R1324" t="str">
        <f>RIGHT(N1324, LEN(N1324)-SEARCH("/",N1324))</f>
        <v>plays</v>
      </c>
      <c r="S1324" s="11">
        <f>J1324/86400 + 25569 + (-5/24)</f>
        <v>42170.701898148145</v>
      </c>
      <c r="T1324" s="11">
        <f>I1324/86400 + 25569 + (-5/24)</f>
        <v>42204.957638888889</v>
      </c>
    </row>
    <row r="1325" spans="1:20" ht="42.75" x14ac:dyDescent="0.45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>
        <f>E1325/D1325*100</f>
        <v>34.08</v>
      </c>
      <c r="P1325" s="10">
        <f>E1325/L1325</f>
        <v>35.5</v>
      </c>
      <c r="Q1325" t="str">
        <f>LEFT(N1325,SEARCH("/",N1325)-1)</f>
        <v>theater</v>
      </c>
      <c r="R1325" t="str">
        <f>RIGHT(N1325, LEN(N1325)-SEARCH("/",N1325))</f>
        <v>plays</v>
      </c>
      <c r="S1325" s="11">
        <f>J1325/86400 + 25569 + (-5/24)</f>
        <v>42172.23123842592</v>
      </c>
      <c r="T1325" s="11">
        <f>I1325/86400 + 25569 + (-5/24)</f>
        <v>42202.23123842592</v>
      </c>
    </row>
    <row r="1326" spans="1:20" ht="42.75" x14ac:dyDescent="0.45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>
        <f>E1326/D1326*100</f>
        <v>0.04</v>
      </c>
      <c r="P1326" s="10">
        <f>E1326/L1326</f>
        <v>1</v>
      </c>
      <c r="Q1326" t="str">
        <f>LEFT(N1326,SEARCH("/",N1326)-1)</f>
        <v>theater</v>
      </c>
      <c r="R1326" t="str">
        <f>RIGHT(N1326, LEN(N1326)-SEARCH("/",N1326))</f>
        <v>plays</v>
      </c>
      <c r="S1326" s="11">
        <f>J1326/86400 + 25569 + (-5/24)</f>
        <v>41789.685266203705</v>
      </c>
      <c r="T1326" s="11">
        <f>I1326/86400 + 25569 + (-5/24)</f>
        <v>41815.666666666664</v>
      </c>
    </row>
    <row r="1327" spans="1:20" ht="42.75" x14ac:dyDescent="0.45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>
        <f>E1327/D1327*100</f>
        <v>17.599999999999998</v>
      </c>
      <c r="P1327" s="10">
        <f>E1327/L1327</f>
        <v>44</v>
      </c>
      <c r="Q1327" t="str">
        <f>LEFT(N1327,SEARCH("/",N1327)-1)</f>
        <v>theater</v>
      </c>
      <c r="R1327" t="str">
        <f>RIGHT(N1327, LEN(N1327)-SEARCH("/",N1327))</f>
        <v>plays</v>
      </c>
      <c r="S1327" s="11">
        <f>J1327/86400 + 25569 + (-5/24)</f>
        <v>41982.665312499994</v>
      </c>
      <c r="T1327" s="11">
        <f>I1327/86400 + 25569 + (-5/24)</f>
        <v>42012.665312499994</v>
      </c>
    </row>
    <row r="1328" spans="1:20" ht="57" x14ac:dyDescent="0.45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>
        <f>E1328/D1328*100</f>
        <v>32.56</v>
      </c>
      <c r="P1328" s="10">
        <f>E1328/L1328</f>
        <v>50.875</v>
      </c>
      <c r="Q1328" t="str">
        <f>LEFT(N1328,SEARCH("/",N1328)-1)</f>
        <v>theater</v>
      </c>
      <c r="R1328" t="str">
        <f>RIGHT(N1328, LEN(N1328)-SEARCH("/",N1328))</f>
        <v>plays</v>
      </c>
      <c r="S1328" s="11">
        <f>J1328/86400 + 25569 + (-5/24)</f>
        <v>42193.273958333331</v>
      </c>
      <c r="T1328" s="11">
        <f>I1328/86400 + 25569 + (-5/24)</f>
        <v>42233.458333333336</v>
      </c>
    </row>
    <row r="1329" spans="1:20" ht="28.5" x14ac:dyDescent="0.45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>
        <f>E1329/D1329*100</f>
        <v>5.4</v>
      </c>
      <c r="P1329" s="10">
        <f>E1329/L1329</f>
        <v>27</v>
      </c>
      <c r="Q1329" t="str">
        <f>LEFT(N1329,SEARCH("/",N1329)-1)</f>
        <v>theater</v>
      </c>
      <c r="R1329" t="str">
        <f>RIGHT(N1329, LEN(N1329)-SEARCH("/",N1329))</f>
        <v>plays</v>
      </c>
      <c r="S1329" s="11">
        <f>J1329/86400 + 25569 + (-5/24)</f>
        <v>42135.884155092594</v>
      </c>
      <c r="T1329" s="11">
        <f>I1329/86400 + 25569 + (-5/24)</f>
        <v>42165.884155092594</v>
      </c>
    </row>
    <row r="1330" spans="1:20" ht="42.75" x14ac:dyDescent="0.45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>
        <f>E1330/D1330*100</f>
        <v>36.36</v>
      </c>
      <c r="P1330" s="10">
        <f>E1330/L1330</f>
        <v>33.666666666666664</v>
      </c>
      <c r="Q1330" t="str">
        <f>LEFT(N1330,SEARCH("/",N1330)-1)</f>
        <v>theater</v>
      </c>
      <c r="R1330" t="str">
        <f>RIGHT(N1330, LEN(N1330)-SEARCH("/",N1330))</f>
        <v>plays</v>
      </c>
      <c r="S1330" s="11">
        <f>J1330/86400 + 25569 + (-5/24)</f>
        <v>42114.610601851855</v>
      </c>
      <c r="T1330" s="11">
        <f>I1330/86400 + 25569 + (-5/24)</f>
        <v>42134.749305555553</v>
      </c>
    </row>
    <row r="1331" spans="1:20" ht="42.75" x14ac:dyDescent="0.45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>
        <f>E1331/D1331*100</f>
        <v>5.4</v>
      </c>
      <c r="P1331" s="10">
        <f>E1331/L1331</f>
        <v>45</v>
      </c>
      <c r="Q1331" t="str">
        <f>LEFT(N1331,SEARCH("/",N1331)-1)</f>
        <v>theater</v>
      </c>
      <c r="R1331" t="str">
        <f>RIGHT(N1331, LEN(N1331)-SEARCH("/",N1331))</f>
        <v>plays</v>
      </c>
      <c r="S1331" s="11">
        <f>J1331/86400 + 25569 + (-5/24)</f>
        <v>42657.178935185184</v>
      </c>
      <c r="T1331" s="11">
        <f>I1331/86400 + 25569 + (-5/24)</f>
        <v>42687.220601851848</v>
      </c>
    </row>
    <row r="1332" spans="1:20" ht="42.75" x14ac:dyDescent="0.45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>
        <f>E1332/D1332*100</f>
        <v>1</v>
      </c>
      <c r="P1332" s="10">
        <f>E1332/L1332</f>
        <v>12.5</v>
      </c>
      <c r="Q1332" t="str">
        <f>LEFT(N1332,SEARCH("/",N1332)-1)</f>
        <v>theater</v>
      </c>
      <c r="R1332" t="str">
        <f>RIGHT(N1332, LEN(N1332)-SEARCH("/",N1332))</f>
        <v>plays</v>
      </c>
      <c r="S1332" s="11">
        <f>J1332/86400 + 25569 + (-5/24)</f>
        <v>41830.059074074074</v>
      </c>
      <c r="T1332" s="11">
        <f>I1332/86400 + 25569 + (-5/24)</f>
        <v>41860.059074074074</v>
      </c>
    </row>
    <row r="1333" spans="1:20" ht="42.75" x14ac:dyDescent="0.45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>
        <f>E1333/D1333*100</f>
        <v>18</v>
      </c>
      <c r="P1333" s="10">
        <f>E1333/L1333</f>
        <v>64.285714285714292</v>
      </c>
      <c r="Q1333" t="str">
        <f>LEFT(N1333,SEARCH("/",N1333)-1)</f>
        <v>theater</v>
      </c>
      <c r="R1333" t="str">
        <f>RIGHT(N1333, LEN(N1333)-SEARCH("/",N1333))</f>
        <v>plays</v>
      </c>
      <c r="S1333" s="11">
        <f>J1333/86400 + 25569 + (-5/24)</f>
        <v>41795.390590277777</v>
      </c>
      <c r="T1333" s="11">
        <f>I1333/86400 + 25569 + (-5/24)</f>
        <v>41825.390590277777</v>
      </c>
    </row>
    <row r="1334" spans="1:20" ht="42.75" x14ac:dyDescent="0.45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>
        <f>E1334/D1334*100</f>
        <v>16</v>
      </c>
      <c r="P1334" s="10">
        <f>E1334/L1334</f>
        <v>66.666666666666671</v>
      </c>
      <c r="Q1334" t="str">
        <f>LEFT(N1334,SEARCH("/",N1334)-1)</f>
        <v>theater</v>
      </c>
      <c r="R1334" t="str">
        <f>RIGHT(N1334, LEN(N1334)-SEARCH("/",N1334))</f>
        <v>plays</v>
      </c>
      <c r="S1334" s="11">
        <f>J1334/86400 + 25569 + (-5/24)</f>
        <v>42374.446747685179</v>
      </c>
      <c r="T1334" s="11">
        <f>I1334/86400 + 25569 + (-5/24)</f>
        <v>42403.575694444444</v>
      </c>
    </row>
    <row r="1335" spans="1:20" ht="42.75" x14ac:dyDescent="0.45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>
        <f>E1335/D1335*100</f>
        <v>12.04</v>
      </c>
      <c r="P1335" s="10">
        <f>E1335/L1335</f>
        <v>75.25</v>
      </c>
      <c r="Q1335" t="str">
        <f>LEFT(N1335,SEARCH("/",N1335)-1)</f>
        <v>theater</v>
      </c>
      <c r="R1335" t="str">
        <f>RIGHT(N1335, LEN(N1335)-SEARCH("/",N1335))</f>
        <v>plays</v>
      </c>
      <c r="S1335" s="11">
        <f>J1335/86400 + 25569 + (-5/24)</f>
        <v>41869.590393518512</v>
      </c>
      <c r="T1335" s="11">
        <f>I1335/86400 + 25569 + (-5/24)</f>
        <v>41929.590393518512</v>
      </c>
    </row>
    <row r="1336" spans="1:20" ht="42.75" x14ac:dyDescent="0.45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>
        <f>E1336/D1336*100</f>
        <v>2.4</v>
      </c>
      <c r="P1336" s="10">
        <f>E1336/L1336</f>
        <v>15</v>
      </c>
      <c r="Q1336" t="str">
        <f>LEFT(N1336,SEARCH("/",N1336)-1)</f>
        <v>theater</v>
      </c>
      <c r="R1336" t="str">
        <f>RIGHT(N1336, LEN(N1336)-SEARCH("/",N1336))</f>
        <v>plays</v>
      </c>
      <c r="S1336" s="11">
        <f>J1336/86400 + 25569 + (-5/24)</f>
        <v>42178.607557870368</v>
      </c>
      <c r="T1336" s="11">
        <f>I1336/86400 + 25569 + (-5/24)</f>
        <v>42238.607557870368</v>
      </c>
    </row>
    <row r="1337" spans="1:20" ht="42.75" x14ac:dyDescent="0.45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>
        <f>E1337/D1337*100</f>
        <v>0.04</v>
      </c>
      <c r="P1337" s="10">
        <f>E1337/L1337</f>
        <v>1</v>
      </c>
      <c r="Q1337" t="str">
        <f>LEFT(N1337,SEARCH("/",N1337)-1)</f>
        <v>theater</v>
      </c>
      <c r="R1337" t="str">
        <f>RIGHT(N1337, LEN(N1337)-SEARCH("/",N1337))</f>
        <v>plays</v>
      </c>
      <c r="S1337" s="11">
        <f>J1337/86400 + 25569 + (-5/24)</f>
        <v>42400.738263888888</v>
      </c>
      <c r="T1337" s="11">
        <f>I1337/86400 + 25569 + (-5/24)</f>
        <v>42427.791666666664</v>
      </c>
    </row>
    <row r="1338" spans="1:20" ht="28.5" x14ac:dyDescent="0.45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>
        <f>E1338/D1338*100</f>
        <v>103.1372549019608</v>
      </c>
      <c r="P1338" s="10">
        <f>E1338/L1338</f>
        <v>77.352941176470594</v>
      </c>
      <c r="Q1338" t="str">
        <f>LEFT(N1338,SEARCH("/",N1338)-1)</f>
        <v>music</v>
      </c>
      <c r="R1338" t="str">
        <f>RIGHT(N1338, LEN(N1338)-SEARCH("/",N1338))</f>
        <v>indie rock</v>
      </c>
      <c r="S1338" s="11">
        <f>J1338/86400 + 25569 + (-5/24)</f>
        <v>41371.439745370364</v>
      </c>
      <c r="T1338" s="11">
        <f>I1338/86400 + 25569 + (-5/24)</f>
        <v>41401.439745370364</v>
      </c>
    </row>
    <row r="1339" spans="1:20" ht="28.5" x14ac:dyDescent="0.45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>
        <f>E1339/D1339*100</f>
        <v>168.28125</v>
      </c>
      <c r="P1339" s="10">
        <f>E1339/L1339</f>
        <v>10.507317073170732</v>
      </c>
      <c r="Q1339" t="str">
        <f>LEFT(N1339,SEARCH("/",N1339)-1)</f>
        <v>technology</v>
      </c>
      <c r="R1339" t="str">
        <f>RIGHT(N1339, LEN(N1339)-SEARCH("/",N1339))</f>
        <v>hardware</v>
      </c>
      <c r="S1339" s="11">
        <f>J1339/86400 + 25569 + (-5/24)</f>
        <v>42026.16238425926</v>
      </c>
      <c r="T1339" s="11">
        <f>I1339/86400 + 25569 + (-5/24)</f>
        <v>42065.624999999993</v>
      </c>
    </row>
    <row r="1340" spans="1:20" ht="42.75" x14ac:dyDescent="0.45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>
        <f>E1340/D1340*100</f>
        <v>130.46153846153845</v>
      </c>
      <c r="P1340" s="10">
        <f>E1340/L1340</f>
        <v>49.882352941176471</v>
      </c>
      <c r="Q1340" t="str">
        <f>LEFT(N1340,SEARCH("/",N1340)-1)</f>
        <v>film &amp; video</v>
      </c>
      <c r="R1340" t="str">
        <f>RIGHT(N1340, LEN(N1340)-SEARCH("/",N1340))</f>
        <v>television</v>
      </c>
      <c r="S1340" s="11">
        <f>J1340/86400 + 25569 + (-5/24)</f>
        <v>41841.113437499997</v>
      </c>
      <c r="T1340" s="11">
        <f>I1340/86400 + 25569 + (-5/24)</f>
        <v>41856.113437499997</v>
      </c>
    </row>
    <row r="1341" spans="1:20" ht="42.75" x14ac:dyDescent="0.45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>
        <f>E1341/D1341*100</f>
        <v>174.00576923076923</v>
      </c>
      <c r="P1341" s="10">
        <f>E1341/L1341</f>
        <v>32.315357142857138</v>
      </c>
      <c r="Q1341" t="str">
        <f>LEFT(N1341,SEARCH("/",N1341)-1)</f>
        <v>photography</v>
      </c>
      <c r="R1341" t="str">
        <f>RIGHT(N1341, LEN(N1341)-SEARCH("/",N1341))</f>
        <v>photobooks</v>
      </c>
      <c r="S1341" s="11">
        <f>J1341/86400 + 25569 + (-5/24)</f>
        <v>42570.494652777772</v>
      </c>
      <c r="T1341" s="11">
        <f>I1341/86400 + 25569 + (-5/24)</f>
        <v>42600.494652777772</v>
      </c>
    </row>
    <row r="1342" spans="1:20" ht="42.75" x14ac:dyDescent="0.45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>
        <f>E1342/D1342*100</f>
        <v>109.88461538461539</v>
      </c>
      <c r="P1342" s="10">
        <f>E1342/L1342</f>
        <v>77.21621621621621</v>
      </c>
      <c r="Q1342" t="str">
        <f>LEFT(N1342,SEARCH("/",N1342)-1)</f>
        <v>theater</v>
      </c>
      <c r="R1342" t="str">
        <f>RIGHT(N1342, LEN(N1342)-SEARCH("/",N1342))</f>
        <v>plays</v>
      </c>
      <c r="S1342" s="11">
        <f>J1342/86400 + 25569 + (-5/24)</f>
        <v>41897.959791666661</v>
      </c>
      <c r="T1342" s="11">
        <f>I1342/86400 + 25569 + (-5/24)</f>
        <v>41912.957638888889</v>
      </c>
    </row>
    <row r="1343" spans="1:20" ht="28.5" x14ac:dyDescent="0.45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>
        <f>E1343/D1343*100</f>
        <v>118.5</v>
      </c>
      <c r="P1343" s="10">
        <f>E1343/L1343</f>
        <v>49.693548387096776</v>
      </c>
      <c r="Q1343" t="str">
        <f>LEFT(N1343,SEARCH("/",N1343)-1)</f>
        <v>theater</v>
      </c>
      <c r="R1343" t="str">
        <f>RIGHT(N1343, LEN(N1343)-SEARCH("/",N1343))</f>
        <v>plays</v>
      </c>
      <c r="S1343" s="11">
        <f>J1343/86400 + 25569 + (-5/24)</f>
        <v>42049.800034722219</v>
      </c>
      <c r="T1343" s="11">
        <f>I1343/86400 + 25569 + (-5/24)</f>
        <v>42076.082638888889</v>
      </c>
    </row>
    <row r="1344" spans="1:20" ht="42.75" x14ac:dyDescent="0.45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>
        <f>E1344/D1344*100</f>
        <v>101.31677953348381</v>
      </c>
      <c r="P1344" s="10">
        <f>E1344/L1344</f>
        <v>299.22222222222223</v>
      </c>
      <c r="Q1344" t="str">
        <f>LEFT(N1344,SEARCH("/",N1344)-1)</f>
        <v>photography</v>
      </c>
      <c r="R1344" t="str">
        <f>RIGHT(N1344, LEN(N1344)-SEARCH("/",N1344))</f>
        <v>photobooks</v>
      </c>
      <c r="S1344" s="11">
        <f>J1344/86400 + 25569 + (-5/24)</f>
        <v>42161.562499999993</v>
      </c>
      <c r="T1344" s="11">
        <f>I1344/86400 + 25569 + (-5/24)</f>
        <v>42193.562499999993</v>
      </c>
    </row>
    <row r="1345" spans="1:20" ht="42.75" x14ac:dyDescent="0.45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>
        <f>E1345/D1345*100</f>
        <v>33.666666666666664</v>
      </c>
      <c r="P1345" s="10">
        <f>E1345/L1345</f>
        <v>75.75</v>
      </c>
      <c r="Q1345" t="str">
        <f>LEFT(N1345,SEARCH("/",N1345)-1)</f>
        <v>technology</v>
      </c>
      <c r="R1345" t="str">
        <f>RIGHT(N1345, LEN(N1345)-SEARCH("/",N1345))</f>
        <v>wearables</v>
      </c>
      <c r="S1345" s="11">
        <f>J1345/86400 + 25569 + (-5/24)</f>
        <v>42391.733761574076</v>
      </c>
      <c r="T1345" s="11">
        <f>I1345/86400 + 25569 + (-5/24)</f>
        <v>42421.733761574076</v>
      </c>
    </row>
    <row r="1346" spans="1:20" ht="42.75" x14ac:dyDescent="0.45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>
        <f>E1346/D1346*100</f>
        <v>109.07407407407408</v>
      </c>
      <c r="P1346" s="10">
        <f>E1346/L1346</f>
        <v>89.242424242424249</v>
      </c>
      <c r="Q1346" t="str">
        <f>LEFT(N1346,SEARCH("/",N1346)-1)</f>
        <v>photography</v>
      </c>
      <c r="R1346" t="str">
        <f>RIGHT(N1346, LEN(N1346)-SEARCH("/",N1346))</f>
        <v>photobooks</v>
      </c>
      <c r="S1346" s="11">
        <f>J1346/86400 + 25569 + (-5/24)</f>
        <v>42419.395370370366</v>
      </c>
      <c r="T1346" s="11">
        <f>I1346/86400 + 25569 + (-5/24)</f>
        <v>42449.353703703702</v>
      </c>
    </row>
    <row r="1347" spans="1:20" ht="42.75" x14ac:dyDescent="0.45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>
        <f>E1347/D1347*100</f>
        <v>3.1481481481481479</v>
      </c>
      <c r="P1347" s="10">
        <f>E1347/L1347</f>
        <v>21.25</v>
      </c>
      <c r="Q1347" t="str">
        <f>LEFT(N1347,SEARCH("/",N1347)-1)</f>
        <v>food</v>
      </c>
      <c r="R1347" t="str">
        <f>RIGHT(N1347, LEN(N1347)-SEARCH("/",N1347))</f>
        <v>small batch</v>
      </c>
      <c r="S1347" s="11">
        <f>J1347/86400 + 25569 + (-5/24)</f>
        <v>42804.6871412037</v>
      </c>
      <c r="T1347" s="11">
        <f>I1347/86400 + 25569 + (-5/24)</f>
        <v>42834.645474537036</v>
      </c>
    </row>
    <row r="1348" spans="1:20" x14ac:dyDescent="0.45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>
        <f>E1348/D1348*100</f>
        <v>108.25925925925925</v>
      </c>
      <c r="P1348" s="10">
        <f>E1348/L1348</f>
        <v>83.51428571428572</v>
      </c>
      <c r="Q1348" t="str">
        <f>LEFT(N1348,SEARCH("/",N1348)-1)</f>
        <v>theater</v>
      </c>
      <c r="R1348" t="str">
        <f>RIGHT(N1348, LEN(N1348)-SEARCH("/",N1348))</f>
        <v>plays</v>
      </c>
      <c r="S1348" s="11">
        <f>J1348/86400 + 25569 + (-5/24)</f>
        <v>42267.919363425921</v>
      </c>
      <c r="T1348" s="11">
        <f>I1348/86400 + 25569 + (-5/24)</f>
        <v>42287.874999999993</v>
      </c>
    </row>
    <row r="1349" spans="1:20" ht="42.75" x14ac:dyDescent="0.45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>
        <f>E1349/D1349*100</f>
        <v>164</v>
      </c>
      <c r="P1349" s="10">
        <f>E1349/L1349</f>
        <v>70.285714285714292</v>
      </c>
      <c r="Q1349" t="str">
        <f>LEFT(N1349,SEARCH("/",N1349)-1)</f>
        <v>theater</v>
      </c>
      <c r="R1349" t="str">
        <f>RIGHT(N1349, LEN(N1349)-SEARCH("/",N1349))</f>
        <v>plays</v>
      </c>
      <c r="S1349" s="11">
        <f>J1349/86400 + 25569 + (-5/24)</f>
        <v>42311.503645833327</v>
      </c>
      <c r="T1349" s="11">
        <f>I1349/86400 + 25569 + (-5/24)</f>
        <v>42341.499999999993</v>
      </c>
    </row>
    <row r="1350" spans="1:20" ht="42.75" x14ac:dyDescent="0.4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>
        <f>E1350/D1350*100</f>
        <v>6.6055045871559637</v>
      </c>
      <c r="P1350" s="10">
        <f>E1350/L1350</f>
        <v>30</v>
      </c>
      <c r="Q1350" t="str">
        <f>LEFT(N1350,SEARCH("/",N1350)-1)</f>
        <v>publishing</v>
      </c>
      <c r="R1350" t="str">
        <f>RIGHT(N1350, LEN(N1350)-SEARCH("/",N1350))</f>
        <v>translations</v>
      </c>
      <c r="S1350" s="11">
        <f>J1350/86400 + 25569 + (-5/24)</f>
        <v>42040.621539351851</v>
      </c>
      <c r="T1350" s="11">
        <f>I1350/86400 + 25569 + (-5/24)</f>
        <v>42070.621539351851</v>
      </c>
    </row>
    <row r="1351" spans="1:20" ht="42.75" x14ac:dyDescent="0.45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>
        <f>E1351/D1351*100</f>
        <v>102.77927272727271</v>
      </c>
      <c r="P1351" s="10">
        <f>E1351/L1351</f>
        <v>88.325937499999995</v>
      </c>
      <c r="Q1351" t="str">
        <f>LEFT(N1351,SEARCH("/",N1351)-1)</f>
        <v>music</v>
      </c>
      <c r="R1351" t="str">
        <f>RIGHT(N1351, LEN(N1351)-SEARCH("/",N1351))</f>
        <v>rock</v>
      </c>
      <c r="S1351" s="11">
        <f>J1351/86400 + 25569 + (-5/24)</f>
        <v>41442.532916666663</v>
      </c>
      <c r="T1351" s="11">
        <f>I1351/86400 + 25569 + (-5/24)</f>
        <v>41457.999305555553</v>
      </c>
    </row>
    <row r="1352" spans="1:20" ht="42.75" x14ac:dyDescent="0.45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>
        <f>E1352/D1352*100</f>
        <v>1.4545454545454546</v>
      </c>
      <c r="P1352" s="10">
        <f>E1352/L1352</f>
        <v>20</v>
      </c>
      <c r="Q1352" t="str">
        <f>LEFT(N1352,SEARCH("/",N1352)-1)</f>
        <v>music</v>
      </c>
      <c r="R1352" t="str">
        <f>RIGHT(N1352, LEN(N1352)-SEARCH("/",N1352))</f>
        <v>jazz</v>
      </c>
      <c r="S1352" s="11">
        <f>J1352/86400 + 25569 + (-5/24)</f>
        <v>41416.554837962962</v>
      </c>
      <c r="T1352" s="11">
        <f>I1352/86400 + 25569 + (-5/24)</f>
        <v>41455.623611111107</v>
      </c>
    </row>
    <row r="1353" spans="1:20" ht="42.75" x14ac:dyDescent="0.45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>
        <f>E1353/D1353*100</f>
        <v>0.90909090909090906</v>
      </c>
      <c r="P1353" s="10">
        <f>E1353/L1353</f>
        <v>25</v>
      </c>
      <c r="Q1353" t="str">
        <f>LEFT(N1353,SEARCH("/",N1353)-1)</f>
        <v>music</v>
      </c>
      <c r="R1353" t="str">
        <f>RIGHT(N1353, LEN(N1353)-SEARCH("/",N1353))</f>
        <v>world music</v>
      </c>
      <c r="S1353" s="11">
        <f>J1353/86400 + 25569 + (-5/24)</f>
        <v>40985.251469907402</v>
      </c>
      <c r="T1353" s="11">
        <f>I1353/86400 + 25569 + (-5/24)</f>
        <v>41015.458333333328</v>
      </c>
    </row>
    <row r="1354" spans="1:20" ht="42.75" x14ac:dyDescent="0.45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>
        <f>E1354/D1354*100</f>
        <v>1.6363636363636365</v>
      </c>
      <c r="P1354" s="10">
        <f>E1354/L1354</f>
        <v>15</v>
      </c>
      <c r="Q1354" t="str">
        <f>LEFT(N1354,SEARCH("/",N1354)-1)</f>
        <v>theater</v>
      </c>
      <c r="R1354" t="str">
        <f>RIGHT(N1354, LEN(N1354)-SEARCH("/",N1354))</f>
        <v>plays</v>
      </c>
      <c r="S1354" s="11">
        <f>J1354/86400 + 25569 + (-5/24)</f>
        <v>42783.304849537039</v>
      </c>
      <c r="T1354" s="11">
        <f>I1354/86400 + 25569 + (-5/24)</f>
        <v>42813.263182870367</v>
      </c>
    </row>
    <row r="1355" spans="1:20" ht="57" x14ac:dyDescent="0.45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>
        <f>E1355/D1355*100</f>
        <v>106.54545454545455</v>
      </c>
      <c r="P1355" s="10">
        <f>E1355/L1355</f>
        <v>63.695652173913047</v>
      </c>
      <c r="Q1355" t="str">
        <f>LEFT(N1355,SEARCH("/",N1355)-1)</f>
        <v>theater</v>
      </c>
      <c r="R1355" t="str">
        <f>RIGHT(N1355, LEN(N1355)-SEARCH("/",N1355))</f>
        <v>plays</v>
      </c>
      <c r="S1355" s="11">
        <f>J1355/86400 + 25569 + (-5/24)</f>
        <v>42448.613252314812</v>
      </c>
      <c r="T1355" s="11">
        <f>I1355/86400 + 25569 + (-5/24)</f>
        <v>42466.687499999993</v>
      </c>
    </row>
    <row r="1356" spans="1:20" ht="42.75" x14ac:dyDescent="0.45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>
        <f>E1356/D1356*100</f>
        <v>100</v>
      </c>
      <c r="P1356" s="10">
        <f>E1356/L1356</f>
        <v>125</v>
      </c>
      <c r="Q1356" t="str">
        <f>LEFT(N1356,SEARCH("/",N1356)-1)</f>
        <v>theater</v>
      </c>
      <c r="R1356" t="str">
        <f>RIGHT(N1356, LEN(N1356)-SEARCH("/",N1356))</f>
        <v>plays</v>
      </c>
      <c r="S1356" s="11">
        <f>J1356/86400 + 25569 + (-5/24)</f>
        <v>42442.41501157407</v>
      </c>
      <c r="T1356" s="11">
        <f>I1356/86400 + 25569 + (-5/24)</f>
        <v>42470.624999999993</v>
      </c>
    </row>
    <row r="1357" spans="1:20" ht="42.75" x14ac:dyDescent="0.45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>
        <f>E1357/D1357*100</f>
        <v>26.727272727272727</v>
      </c>
      <c r="P1357" s="10">
        <f>E1357/L1357</f>
        <v>35</v>
      </c>
      <c r="Q1357" t="str">
        <f>LEFT(N1357,SEARCH("/",N1357)-1)</f>
        <v>theater</v>
      </c>
      <c r="R1357" t="str">
        <f>RIGHT(N1357, LEN(N1357)-SEARCH("/",N1357))</f>
        <v>plays</v>
      </c>
      <c r="S1357" s="11">
        <f>J1357/86400 + 25569 + (-5/24)</f>
        <v>42283.344618055555</v>
      </c>
      <c r="T1357" s="11">
        <f>I1357/86400 + 25569 + (-5/24)</f>
        <v>42313.386284722219</v>
      </c>
    </row>
    <row r="1358" spans="1:20" ht="42.75" x14ac:dyDescent="0.45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>
        <f>E1358/D1358*100</f>
        <v>15.535714285714286</v>
      </c>
      <c r="P1358" s="10">
        <f>E1358/L1358</f>
        <v>43.5</v>
      </c>
      <c r="Q1358" t="str">
        <f>LEFT(N1358,SEARCH("/",N1358)-1)</f>
        <v>film &amp; video</v>
      </c>
      <c r="R1358" t="str">
        <f>RIGHT(N1358, LEN(N1358)-SEARCH("/",N1358))</f>
        <v>drama</v>
      </c>
      <c r="S1358" s="11">
        <f>J1358/86400 + 25569 + (-5/24)</f>
        <v>41834.91847222222</v>
      </c>
      <c r="T1358" s="11">
        <f>I1358/86400 + 25569 + (-5/24)</f>
        <v>41867.779166666667</v>
      </c>
    </row>
    <row r="1359" spans="1:20" ht="42.75" x14ac:dyDescent="0.45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>
        <f>E1359/D1359*100</f>
        <v>107.70464285714286</v>
      </c>
      <c r="P1359" s="10">
        <f>E1359/L1359</f>
        <v>86.163714285714292</v>
      </c>
      <c r="Q1359" t="str">
        <f>LEFT(N1359,SEARCH("/",N1359)-1)</f>
        <v>film &amp; video</v>
      </c>
      <c r="R1359" t="str">
        <f>RIGHT(N1359, LEN(N1359)-SEARCH("/",N1359))</f>
        <v>documentary</v>
      </c>
      <c r="S1359" s="11">
        <f>J1359/86400 + 25569 + (-5/24)</f>
        <v>40637.95413194444</v>
      </c>
      <c r="T1359" s="11">
        <f>I1359/86400 + 25569 + (-5/24)</f>
        <v>40672.040972222218</v>
      </c>
    </row>
    <row r="1360" spans="1:20" ht="42.75" x14ac:dyDescent="0.45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>
        <f>E1360/D1360*100</f>
        <v>109.10714285714285</v>
      </c>
      <c r="P1360" s="10">
        <f>E1360/L1360</f>
        <v>160.78947368421052</v>
      </c>
      <c r="Q1360" t="str">
        <f>LEFT(N1360,SEARCH("/",N1360)-1)</f>
        <v>music</v>
      </c>
      <c r="R1360" t="str">
        <f>RIGHT(N1360, LEN(N1360)-SEARCH("/",N1360))</f>
        <v>rock</v>
      </c>
      <c r="S1360" s="11">
        <f>J1360/86400 + 25569 + (-5/24)</f>
        <v>42087.594976851855</v>
      </c>
      <c r="T1360" s="11">
        <f>I1360/86400 + 25569 + (-5/24)</f>
        <v>42121.508333333331</v>
      </c>
    </row>
    <row r="1361" spans="1:20" ht="42.75" x14ac:dyDescent="0.45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>
        <f>E1361/D1361*100</f>
        <v>25.035714285714285</v>
      </c>
      <c r="P1361" s="10">
        <f>E1361/L1361</f>
        <v>46.733333333333334</v>
      </c>
      <c r="Q1361" t="str">
        <f>LEFT(N1361,SEARCH("/",N1361)-1)</f>
        <v>publishing</v>
      </c>
      <c r="R1361" t="str">
        <f>RIGHT(N1361, LEN(N1361)-SEARCH("/",N1361))</f>
        <v>fiction</v>
      </c>
      <c r="S1361" s="11">
        <f>J1361/86400 + 25569 + (-5/24)</f>
        <v>41365.69626157407</v>
      </c>
      <c r="T1361" s="11">
        <f>I1361/86400 + 25569 + (-5/24)</f>
        <v>41395.69626157407</v>
      </c>
    </row>
    <row r="1362" spans="1:20" ht="42.75" x14ac:dyDescent="0.45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>
        <f>E1362/D1362*100</f>
        <v>122.10714285714286</v>
      </c>
      <c r="P1362" s="10">
        <f>E1362/L1362</f>
        <v>48.842857142857142</v>
      </c>
      <c r="Q1362" t="str">
        <f>LEFT(N1362,SEARCH("/",N1362)-1)</f>
        <v>music</v>
      </c>
      <c r="R1362" t="str">
        <f>RIGHT(N1362, LEN(N1362)-SEARCH("/",N1362))</f>
        <v>rock</v>
      </c>
      <c r="S1362" s="11">
        <f>J1362/86400 + 25569 + (-5/24)</f>
        <v>40945.636979166666</v>
      </c>
      <c r="T1362" s="11">
        <f>I1362/86400 + 25569 + (-5/24)</f>
        <v>40985.595312500001</v>
      </c>
    </row>
    <row r="1363" spans="1:20" ht="42.75" x14ac:dyDescent="0.45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>
        <f>E1363/D1363*100</f>
        <v>537.10714285714289</v>
      </c>
      <c r="P1363" s="10">
        <f>E1363/L1363</f>
        <v>22.116176470588236</v>
      </c>
      <c r="Q1363" t="str">
        <f>LEFT(N1363,SEARCH("/",N1363)-1)</f>
        <v>games</v>
      </c>
      <c r="R1363" t="str">
        <f>RIGHT(N1363, LEN(N1363)-SEARCH("/",N1363))</f>
        <v>tabletop games</v>
      </c>
      <c r="S1363" s="11">
        <f>J1363/86400 + 25569 + (-5/24)</f>
        <v>42371.408831018511</v>
      </c>
      <c r="T1363" s="11">
        <f>I1363/86400 + 25569 + (-5/24)</f>
        <v>42401.408831018511</v>
      </c>
    </row>
    <row r="1364" spans="1:20" ht="42.75" x14ac:dyDescent="0.45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>
        <f>E1364/D1364*100</f>
        <v>127.57571428571428</v>
      </c>
      <c r="P1364" s="10">
        <f>E1364/L1364</f>
        <v>37.209583333333335</v>
      </c>
      <c r="Q1364" t="str">
        <f>LEFT(N1364,SEARCH("/",N1364)-1)</f>
        <v>theater</v>
      </c>
      <c r="R1364" t="str">
        <f>RIGHT(N1364, LEN(N1364)-SEARCH("/",N1364))</f>
        <v>plays</v>
      </c>
      <c r="S1364" s="11">
        <f>J1364/86400 + 25569 + (-5/24)</f>
        <v>42693.534270833326</v>
      </c>
      <c r="T1364" s="11">
        <f>I1364/86400 + 25569 + (-5/24)</f>
        <v>42718.534270833326</v>
      </c>
    </row>
    <row r="1365" spans="1:20" ht="42.75" x14ac:dyDescent="0.45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>
        <f>E1365/D1365*100</f>
        <v>112.32142857142857</v>
      </c>
      <c r="P1365" s="10">
        <f>E1365/L1365</f>
        <v>39.810126582278478</v>
      </c>
      <c r="Q1365" t="str">
        <f>LEFT(N1365,SEARCH("/",N1365)-1)</f>
        <v>theater</v>
      </c>
      <c r="R1365" t="str">
        <f>RIGHT(N1365, LEN(N1365)-SEARCH("/",N1365))</f>
        <v>plays</v>
      </c>
      <c r="S1365" s="11">
        <f>J1365/86400 + 25569 + (-5/24)</f>
        <v>42156.302060185182</v>
      </c>
      <c r="T1365" s="11">
        <f>I1365/86400 + 25569 + (-5/24)</f>
        <v>42186.302060185182</v>
      </c>
    </row>
    <row r="1366" spans="1:20" ht="42.75" x14ac:dyDescent="0.45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>
        <f>E1366/D1366*100</f>
        <v>113.39285714285714</v>
      </c>
      <c r="P1366" s="10">
        <f>E1366/L1366</f>
        <v>50.396825396825399</v>
      </c>
      <c r="Q1366" t="str">
        <f>LEFT(N1366,SEARCH("/",N1366)-1)</f>
        <v>theater</v>
      </c>
      <c r="R1366" t="str">
        <f>RIGHT(N1366, LEN(N1366)-SEARCH("/",N1366))</f>
        <v>plays</v>
      </c>
      <c r="S1366" s="11">
        <f>J1366/86400 + 25569 + (-5/24)</f>
        <v>42458.433391203704</v>
      </c>
      <c r="T1366" s="11">
        <f>I1366/86400 + 25569 + (-5/24)</f>
        <v>42488.433391203704</v>
      </c>
    </row>
    <row r="1367" spans="1:20" ht="42.75" x14ac:dyDescent="0.45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>
        <f>E1367/D1367*100</f>
        <v>118.39285714285714</v>
      </c>
      <c r="P1367" s="10">
        <f>E1367/L1367</f>
        <v>75.340909090909093</v>
      </c>
      <c r="Q1367" t="str">
        <f>LEFT(N1367,SEARCH("/",N1367)-1)</f>
        <v>theater</v>
      </c>
      <c r="R1367" t="str">
        <f>RIGHT(N1367, LEN(N1367)-SEARCH("/",N1367))</f>
        <v>plays</v>
      </c>
      <c r="S1367" s="11">
        <f>J1367/86400 + 25569 + (-5/24)</f>
        <v>41780.887870370367</v>
      </c>
      <c r="T1367" s="11">
        <f>I1367/86400 + 25569 + (-5/24)</f>
        <v>41793.999305555553</v>
      </c>
    </row>
    <row r="1368" spans="1:20" ht="28.5" x14ac:dyDescent="0.45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>
        <f>E1368/D1368*100</f>
        <v>107.65957446808511</v>
      </c>
      <c r="P1368" s="10">
        <f>E1368/L1368</f>
        <v>55.2</v>
      </c>
      <c r="Q1368" t="str">
        <f>LEFT(N1368,SEARCH("/",N1368)-1)</f>
        <v>film &amp; video</v>
      </c>
      <c r="R1368" t="str">
        <f>RIGHT(N1368, LEN(N1368)-SEARCH("/",N1368))</f>
        <v>documentary</v>
      </c>
      <c r="S1368" s="11">
        <f>J1368/86400 + 25569 + (-5/24)</f>
        <v>41673.876608796294</v>
      </c>
      <c r="T1368" s="11">
        <f>I1368/86400 + 25569 + (-5/24)</f>
        <v>41703.876608796294</v>
      </c>
    </row>
    <row r="1369" spans="1:20" ht="42.75" x14ac:dyDescent="0.4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>
        <f>E1369/D1369*100</f>
        <v>7.4690265486725664</v>
      </c>
      <c r="P1369" s="10">
        <f>E1369/L1369</f>
        <v>35.166666666666664</v>
      </c>
      <c r="Q1369" t="str">
        <f>LEFT(N1369,SEARCH("/",N1369)-1)</f>
        <v>theater</v>
      </c>
      <c r="R1369" t="str">
        <f>RIGHT(N1369, LEN(N1369)-SEARCH("/",N1369))</f>
        <v>plays</v>
      </c>
      <c r="S1369" s="11">
        <f>J1369/86400 + 25569 + (-5/24)</f>
        <v>42601.646365740737</v>
      </c>
      <c r="T1369" s="11">
        <f>I1369/86400 + 25569 + (-5/24)</f>
        <v>42610.954861111109</v>
      </c>
    </row>
    <row r="1370" spans="1:20" ht="42.75" x14ac:dyDescent="0.45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>
        <f>E1370/D1370*100</f>
        <v>103.46657233816768</v>
      </c>
      <c r="P1370" s="10">
        <f>E1370/L1370</f>
        <v>83.571428571428569</v>
      </c>
      <c r="Q1370" t="str">
        <f>LEFT(N1370,SEARCH("/",N1370)-1)</f>
        <v>theater</v>
      </c>
      <c r="R1370" t="str">
        <f>RIGHT(N1370, LEN(N1370)-SEARCH("/",N1370))</f>
        <v>plays</v>
      </c>
      <c r="S1370" s="11">
        <f>J1370/86400 + 25569 + (-5/24)</f>
        <v>41792.334652777776</v>
      </c>
      <c r="T1370" s="11">
        <f>I1370/86400 + 25569 + (-5/24)</f>
        <v>41813.541666666664</v>
      </c>
    </row>
    <row r="1371" spans="1:20" ht="42.75" x14ac:dyDescent="0.4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>
        <f>E1371/D1371*100</f>
        <v>3.4722222222222224E-2</v>
      </c>
      <c r="P1371" s="10">
        <f>E1371/L1371</f>
        <v>1</v>
      </c>
      <c r="Q1371" t="str">
        <f>LEFT(N1371,SEARCH("/",N1371)-1)</f>
        <v>music</v>
      </c>
      <c r="R1371" t="str">
        <f>RIGHT(N1371, LEN(N1371)-SEARCH("/",N1371))</f>
        <v>faith</v>
      </c>
      <c r="S1371" s="11">
        <f>J1371/86400 + 25569 + (-5/24)</f>
        <v>42425.752650462957</v>
      </c>
      <c r="T1371" s="11">
        <f>I1371/86400 + 25569 + (-5/24)</f>
        <v>42462.798611111109</v>
      </c>
    </row>
    <row r="1372" spans="1:20" ht="42.75" x14ac:dyDescent="0.4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>
        <f>E1372/D1372*100</f>
        <v>86.135181975736558</v>
      </c>
      <c r="P1372" s="10">
        <f>E1372/L1372</f>
        <v>248.5</v>
      </c>
      <c r="Q1372" t="str">
        <f>LEFT(N1372,SEARCH("/",N1372)-1)</f>
        <v>theater</v>
      </c>
      <c r="R1372" t="str">
        <f>RIGHT(N1372, LEN(N1372)-SEARCH("/",N1372))</f>
        <v>plays</v>
      </c>
      <c r="S1372" s="11">
        <f>J1372/86400 + 25569 + (-5/24)</f>
        <v>42534.423148148147</v>
      </c>
      <c r="T1372" s="11">
        <f>I1372/86400 + 25569 + (-5/24)</f>
        <v>42562.423148148147</v>
      </c>
    </row>
    <row r="1373" spans="1:20" ht="42.75" x14ac:dyDescent="0.4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>
        <f>E1373/D1373*100</f>
        <v>0</v>
      </c>
      <c r="P1373" s="10" t="e">
        <f>E1373/L1373</f>
        <v>#DIV/0!</v>
      </c>
      <c r="Q1373" t="str">
        <f>LEFT(N1373,SEARCH("/",N1373)-1)</f>
        <v>theater</v>
      </c>
      <c r="R1373" t="str">
        <f>RIGHT(N1373, LEN(N1373)-SEARCH("/",N1373))</f>
        <v>plays</v>
      </c>
      <c r="S1373" s="11">
        <f>J1373/86400 + 25569 + (-5/24)</f>
        <v>41949.905775462961</v>
      </c>
      <c r="T1373" s="11">
        <f>I1373/86400 + 25569 + (-5/24)</f>
        <v>42009.905775462961</v>
      </c>
    </row>
    <row r="1374" spans="1:20" ht="28.5" x14ac:dyDescent="0.45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>
        <f>E1374/D1374*100</f>
        <v>0</v>
      </c>
      <c r="P1374" s="10" t="e">
        <f>E1374/L1374</f>
        <v>#DIV/0!</v>
      </c>
      <c r="Q1374" t="str">
        <f>LEFT(N1374,SEARCH("/",N1374)-1)</f>
        <v>music</v>
      </c>
      <c r="R1374" t="str">
        <f>RIGHT(N1374, LEN(N1374)-SEARCH("/",N1374))</f>
        <v>jazz</v>
      </c>
      <c r="S1374" s="11">
        <f>J1374/86400 + 25569 + (-5/24)</f>
        <v>40766.9840625</v>
      </c>
      <c r="T1374" s="11">
        <f>I1374/86400 + 25569 + (-5/24)</f>
        <v>40796.9840625</v>
      </c>
    </row>
    <row r="1375" spans="1:20" ht="42.75" x14ac:dyDescent="0.4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>
        <f>E1375/D1375*100</f>
        <v>30.862068965517242</v>
      </c>
      <c r="P1375" s="10">
        <f>E1375/L1375</f>
        <v>47.10526315789474</v>
      </c>
      <c r="Q1375" t="str">
        <f>LEFT(N1375,SEARCH("/",N1375)-1)</f>
        <v>publishing</v>
      </c>
      <c r="R1375" t="str">
        <f>RIGHT(N1375, LEN(N1375)-SEARCH("/",N1375))</f>
        <v>fiction</v>
      </c>
      <c r="S1375" s="11">
        <f>J1375/86400 + 25569 + (-5/24)</f>
        <v>41520.352708333332</v>
      </c>
      <c r="T1375" s="11">
        <f>I1375/86400 + 25569 + (-5/24)</f>
        <v>41549.352708333332</v>
      </c>
    </row>
    <row r="1376" spans="1:20" ht="42.75" x14ac:dyDescent="0.45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>
        <f>E1376/D1376*100</f>
        <v>101.86206896551724</v>
      </c>
      <c r="P1376" s="10">
        <f>E1376/L1376</f>
        <v>44.757575757575758</v>
      </c>
      <c r="Q1376" t="str">
        <f>LEFT(N1376,SEARCH("/",N1376)-1)</f>
        <v>theater</v>
      </c>
      <c r="R1376" t="str">
        <f>RIGHT(N1376, LEN(N1376)-SEARCH("/",N1376))</f>
        <v>plays</v>
      </c>
      <c r="S1376" s="11">
        <f>J1376/86400 + 25569 + (-5/24)</f>
        <v>42193.5155787037</v>
      </c>
      <c r="T1376" s="11">
        <f>I1376/86400 + 25569 + (-5/24)</f>
        <v>42223.5155787037</v>
      </c>
    </row>
    <row r="1377" spans="1:20" x14ac:dyDescent="0.45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>
        <f>E1377/D1377*100</f>
        <v>111.08135252761969</v>
      </c>
      <c r="P1377" s="10">
        <f>E1377/L1377</f>
        <v>34.206185567010309</v>
      </c>
      <c r="Q1377" t="str">
        <f>LEFT(N1377,SEARCH("/",N1377)-1)</f>
        <v>publishing</v>
      </c>
      <c r="R1377" t="str">
        <f>RIGHT(N1377, LEN(N1377)-SEARCH("/",N1377))</f>
        <v>nonfiction</v>
      </c>
      <c r="S1377" s="11">
        <f>J1377/86400 + 25569 + (-5/24)</f>
        <v>41156.834594907406</v>
      </c>
      <c r="T1377" s="11">
        <f>I1377/86400 + 25569 + (-5/24)</f>
        <v>41174.957638888889</v>
      </c>
    </row>
    <row r="1378" spans="1:20" ht="42.75" x14ac:dyDescent="0.4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>
        <f>E1378/D1378*100</f>
        <v>0.26711185308848079</v>
      </c>
      <c r="P1378" s="10">
        <f>E1378/L1378</f>
        <v>4</v>
      </c>
      <c r="Q1378" t="str">
        <f>LEFT(N1378,SEARCH("/",N1378)-1)</f>
        <v>film &amp; video</v>
      </c>
      <c r="R1378" t="str">
        <f>RIGHT(N1378, LEN(N1378)-SEARCH("/",N1378))</f>
        <v>science fiction</v>
      </c>
      <c r="S1378" s="11">
        <f>J1378/86400 + 25569 + (-5/24)</f>
        <v>42396.703379629624</v>
      </c>
      <c r="T1378" s="11">
        <f>I1378/86400 + 25569 + (-5/24)</f>
        <v>42426.703379629624</v>
      </c>
    </row>
    <row r="1379" spans="1:20" ht="42.75" x14ac:dyDescent="0.45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>
        <f>E1379/D1379*100</f>
        <v>100.49999999999999</v>
      </c>
      <c r="P1379" s="10">
        <f>E1379/L1379</f>
        <v>158.68421052631578</v>
      </c>
      <c r="Q1379" t="str">
        <f>LEFT(N1379,SEARCH("/",N1379)-1)</f>
        <v>film &amp; video</v>
      </c>
      <c r="R1379" t="str">
        <f>RIGHT(N1379, LEN(N1379)-SEARCH("/",N1379))</f>
        <v>television</v>
      </c>
      <c r="S1379" s="11">
        <f>J1379/86400 + 25569 + (-5/24)</f>
        <v>41779.859710648147</v>
      </c>
      <c r="T1379" s="11">
        <f>I1379/86400 + 25569 + (-5/24)</f>
        <v>41814.859710648147</v>
      </c>
    </row>
    <row r="1380" spans="1:20" ht="42.75" x14ac:dyDescent="0.45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>
        <f>E1380/D1380*100</f>
        <v>123.33333333333334</v>
      </c>
      <c r="P1380" s="10">
        <f>E1380/L1380</f>
        <v>31.623931623931625</v>
      </c>
      <c r="Q1380" t="str">
        <f>LEFT(N1380,SEARCH("/",N1380)-1)</f>
        <v>film &amp; video</v>
      </c>
      <c r="R1380" t="str">
        <f>RIGHT(N1380, LEN(N1380)-SEARCH("/",N1380))</f>
        <v>television</v>
      </c>
      <c r="S1380" s="11">
        <f>J1380/86400 + 25569 + (-5/24)</f>
        <v>41812.464907407404</v>
      </c>
      <c r="T1380" s="11">
        <f>I1380/86400 + 25569 + (-5/24)</f>
        <v>41842.464907407404</v>
      </c>
    </row>
    <row r="1381" spans="1:20" ht="28.5" x14ac:dyDescent="0.45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>
        <f>E1381/D1381*100</f>
        <v>109.63333333333334</v>
      </c>
      <c r="P1381" s="10">
        <f>E1381/L1381</f>
        <v>28.111111111111111</v>
      </c>
      <c r="Q1381" t="str">
        <f>LEFT(N1381,SEARCH("/",N1381)-1)</f>
        <v>film &amp; video</v>
      </c>
      <c r="R1381" t="str">
        <f>RIGHT(N1381, LEN(N1381)-SEARCH("/",N1381))</f>
        <v>television</v>
      </c>
      <c r="S1381" s="11">
        <f>J1381/86400 + 25569 + (-5/24)</f>
        <v>41719.340798611105</v>
      </c>
      <c r="T1381" s="11">
        <f>I1381/86400 + 25569 + (-5/24)</f>
        <v>41733.708333333328</v>
      </c>
    </row>
    <row r="1382" spans="1:20" ht="42.75" x14ac:dyDescent="0.45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>
        <f>E1382/D1382*100</f>
        <v>154.73333333333332</v>
      </c>
      <c r="P1382" s="10">
        <f>E1382/L1382</f>
        <v>96.708333333333329</v>
      </c>
      <c r="Q1382" t="str">
        <f>LEFT(N1382,SEARCH("/",N1382)-1)</f>
        <v>film &amp; video</v>
      </c>
      <c r="R1382" t="str">
        <f>RIGHT(N1382, LEN(N1382)-SEARCH("/",N1382))</f>
        <v>shorts</v>
      </c>
      <c r="S1382" s="11">
        <f>J1382/86400 + 25569 + (-5/24)</f>
        <v>41311.591180555552</v>
      </c>
      <c r="T1382" s="11">
        <f>I1382/86400 + 25569 + (-5/24)</f>
        <v>41336.591180555552</v>
      </c>
    </row>
    <row r="1383" spans="1:20" ht="42.75" x14ac:dyDescent="0.45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>
        <f>E1383/D1383*100</f>
        <v>120</v>
      </c>
      <c r="P1383" s="10">
        <f>E1383/L1383</f>
        <v>78.260869565217391</v>
      </c>
      <c r="Q1383" t="str">
        <f>LEFT(N1383,SEARCH("/",N1383)-1)</f>
        <v>film &amp; video</v>
      </c>
      <c r="R1383" t="str">
        <f>RIGHT(N1383, LEN(N1383)-SEARCH("/",N1383))</f>
        <v>shorts</v>
      </c>
      <c r="S1383" s="11">
        <f>J1383/86400 + 25569 + (-5/24)</f>
        <v>40619.194027777776</v>
      </c>
      <c r="T1383" s="11">
        <f>I1383/86400 + 25569 + (-5/24)</f>
        <v>40680.194027777776</v>
      </c>
    </row>
    <row r="1384" spans="1:20" ht="42.75" x14ac:dyDescent="0.45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>
        <f>E1384/D1384*100</f>
        <v>103.33333333333334</v>
      </c>
      <c r="P1384" s="10">
        <f>E1384/L1384</f>
        <v>88.571428571428569</v>
      </c>
      <c r="Q1384" t="str">
        <f>LEFT(N1384,SEARCH("/",N1384)-1)</f>
        <v>film &amp; video</v>
      </c>
      <c r="R1384" t="str">
        <f>RIGHT(N1384, LEN(N1384)-SEARCH("/",N1384))</f>
        <v>shorts</v>
      </c>
      <c r="S1384" s="11">
        <f>J1384/86400 + 25569 + (-5/24)</f>
        <v>40861.065833333334</v>
      </c>
      <c r="T1384" s="11">
        <f>I1384/86400 + 25569 + (-5/24)</f>
        <v>40921.065833333334</v>
      </c>
    </row>
    <row r="1385" spans="1:20" ht="42.75" x14ac:dyDescent="0.45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>
        <f>E1385/D1385*100</f>
        <v>3.3333333333333333E-2</v>
      </c>
      <c r="P1385" s="10">
        <f>E1385/L1385</f>
        <v>1</v>
      </c>
      <c r="Q1385" t="str">
        <f>LEFT(N1385,SEARCH("/",N1385)-1)</f>
        <v>film &amp; video</v>
      </c>
      <c r="R1385" t="str">
        <f>RIGHT(N1385, LEN(N1385)-SEARCH("/",N1385))</f>
        <v>science fiction</v>
      </c>
      <c r="S1385" s="11">
        <f>J1385/86400 + 25569 + (-5/24)</f>
        <v>42096.496643518512</v>
      </c>
      <c r="T1385" s="11">
        <f>I1385/86400 + 25569 + (-5/24)</f>
        <v>42112.219444444439</v>
      </c>
    </row>
    <row r="1386" spans="1:20" ht="42.75" x14ac:dyDescent="0.45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>
        <f>E1386/D1386*100</f>
        <v>13.433333333333334</v>
      </c>
      <c r="P1386" s="10">
        <f>E1386/L1386</f>
        <v>80.599999999999994</v>
      </c>
      <c r="Q1386" t="str">
        <f>LEFT(N1386,SEARCH("/",N1386)-1)</f>
        <v>film &amp; video</v>
      </c>
      <c r="R1386" t="str">
        <f>RIGHT(N1386, LEN(N1386)-SEARCH("/",N1386))</f>
        <v>science fiction</v>
      </c>
      <c r="S1386" s="11">
        <f>J1386/86400 + 25569 + (-5/24)</f>
        <v>41788.173576388886</v>
      </c>
      <c r="T1386" s="11">
        <f>I1386/86400 + 25569 + (-5/24)</f>
        <v>41821.583333333328</v>
      </c>
    </row>
    <row r="1387" spans="1:20" ht="42.75" x14ac:dyDescent="0.45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>
        <f>E1387/D1387*100</f>
        <v>0</v>
      </c>
      <c r="P1387" s="10" t="e">
        <f>E1387/L1387</f>
        <v>#DIV/0!</v>
      </c>
      <c r="Q1387" t="str">
        <f>LEFT(N1387,SEARCH("/",N1387)-1)</f>
        <v>film &amp; video</v>
      </c>
      <c r="R1387" t="str">
        <f>RIGHT(N1387, LEN(N1387)-SEARCH("/",N1387))</f>
        <v>science fiction</v>
      </c>
      <c r="S1387" s="11">
        <f>J1387/86400 + 25569 + (-5/24)</f>
        <v>42096.201782407406</v>
      </c>
      <c r="T1387" s="11">
        <f>I1387/86400 + 25569 + (-5/24)</f>
        <v>42140.219444444439</v>
      </c>
    </row>
    <row r="1388" spans="1:20" ht="42.75" x14ac:dyDescent="0.45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>
        <f>E1388/D1388*100</f>
        <v>0.33333333333333337</v>
      </c>
      <c r="P1388" s="10">
        <f>E1388/L1388</f>
        <v>10</v>
      </c>
      <c r="Q1388" t="str">
        <f>LEFT(N1388,SEARCH("/",N1388)-1)</f>
        <v>film &amp; video</v>
      </c>
      <c r="R1388" t="str">
        <f>RIGHT(N1388, LEN(N1388)-SEARCH("/",N1388))</f>
        <v>science fiction</v>
      </c>
      <c r="S1388" s="11">
        <f>J1388/86400 + 25569 + (-5/24)</f>
        <v>41938.684930555552</v>
      </c>
      <c r="T1388" s="11">
        <f>I1388/86400 + 25569 + (-5/24)</f>
        <v>41959.726597222216</v>
      </c>
    </row>
    <row r="1389" spans="1:20" ht="42.75" x14ac:dyDescent="0.45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>
        <f>E1389/D1389*100</f>
        <v>0</v>
      </c>
      <c r="P1389" s="10" t="e">
        <f>E1389/L1389</f>
        <v>#DIV/0!</v>
      </c>
      <c r="Q1389" t="str">
        <f>LEFT(N1389,SEARCH("/",N1389)-1)</f>
        <v>film &amp; video</v>
      </c>
      <c r="R1389" t="str">
        <f>RIGHT(N1389, LEN(N1389)-SEARCH("/",N1389))</f>
        <v>drama</v>
      </c>
      <c r="S1389" s="11">
        <f>J1389/86400 + 25569 + (-5/24)</f>
        <v>42383.725659722222</v>
      </c>
      <c r="T1389" s="11">
        <f>I1389/86400 + 25569 + (-5/24)</f>
        <v>42413.725659722222</v>
      </c>
    </row>
    <row r="1390" spans="1:20" ht="42.75" x14ac:dyDescent="0.45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>
        <f>E1390/D1390*100</f>
        <v>177.43366666666668</v>
      </c>
      <c r="P1390" s="10">
        <f>E1390/L1390</f>
        <v>81.892461538461546</v>
      </c>
      <c r="Q1390" t="str">
        <f>LEFT(N1390,SEARCH("/",N1390)-1)</f>
        <v>film &amp; video</v>
      </c>
      <c r="R1390" t="str">
        <f>RIGHT(N1390, LEN(N1390)-SEARCH("/",N1390))</f>
        <v>documentary</v>
      </c>
      <c r="S1390" s="11">
        <f>J1390/86400 + 25569 + (-5/24)</f>
        <v>40235.692025462959</v>
      </c>
      <c r="T1390" s="11">
        <f>I1390/86400 + 25569 + (-5/24)</f>
        <v>40296.575694444444</v>
      </c>
    </row>
    <row r="1391" spans="1:20" ht="42.75" x14ac:dyDescent="0.45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>
        <f>E1391/D1391*100</f>
        <v>137.46666666666667</v>
      </c>
      <c r="P1391" s="10">
        <f>E1391/L1391</f>
        <v>50.292682926829265</v>
      </c>
      <c r="Q1391" t="str">
        <f>LEFT(N1391,SEARCH("/",N1391)-1)</f>
        <v>film &amp; video</v>
      </c>
      <c r="R1391" t="str">
        <f>RIGHT(N1391, LEN(N1391)-SEARCH("/",N1391))</f>
        <v>documentary</v>
      </c>
      <c r="S1391" s="11">
        <f>J1391/86400 + 25569 + (-5/24)</f>
        <v>41031.862800925919</v>
      </c>
      <c r="T1391" s="11">
        <f>I1391/86400 + 25569 + (-5/24)</f>
        <v>41061.862800925919</v>
      </c>
    </row>
    <row r="1392" spans="1:20" ht="42.75" x14ac:dyDescent="0.45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>
        <f>E1392/D1392*100</f>
        <v>101.16833333333335</v>
      </c>
      <c r="P1392" s="10">
        <f>E1392/L1392</f>
        <v>97.904838709677421</v>
      </c>
      <c r="Q1392" t="str">
        <f>LEFT(N1392,SEARCH("/",N1392)-1)</f>
        <v>film &amp; video</v>
      </c>
      <c r="R1392" t="str">
        <f>RIGHT(N1392, LEN(N1392)-SEARCH("/",N1392))</f>
        <v>documentary</v>
      </c>
      <c r="S1392" s="11">
        <f>J1392/86400 + 25569 + (-5/24)</f>
        <v>42046.920231481483</v>
      </c>
      <c r="T1392" s="11">
        <f>I1392/86400 + 25569 + (-5/24)</f>
        <v>42076.878564814811</v>
      </c>
    </row>
    <row r="1393" spans="1:20" ht="57" x14ac:dyDescent="0.45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>
        <f>E1393/D1393*100</f>
        <v>111.76666666666665</v>
      </c>
      <c r="P1393" s="10">
        <f>E1393/L1393</f>
        <v>40.397590361445786</v>
      </c>
      <c r="Q1393" t="str">
        <f>LEFT(N1393,SEARCH("/",N1393)-1)</f>
        <v>film &amp; video</v>
      </c>
      <c r="R1393" t="str">
        <f>RIGHT(N1393, LEN(N1393)-SEARCH("/",N1393))</f>
        <v>documentary</v>
      </c>
      <c r="S1393" s="11">
        <f>J1393/86400 + 25569 + (-5/24)</f>
        <v>42370.363518518519</v>
      </c>
      <c r="T1393" s="11">
        <f>I1393/86400 + 25569 + (-5/24)</f>
        <v>42394.786111111105</v>
      </c>
    </row>
    <row r="1394" spans="1:20" ht="42.75" x14ac:dyDescent="0.45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>
        <f>E1394/D1394*100</f>
        <v>6.7966666666666677</v>
      </c>
      <c r="P1394" s="10">
        <f>E1394/L1394</f>
        <v>40.78</v>
      </c>
      <c r="Q1394" t="str">
        <f>LEFT(N1394,SEARCH("/",N1394)-1)</f>
        <v>film &amp; video</v>
      </c>
      <c r="R1394" t="str">
        <f>RIGHT(N1394, LEN(N1394)-SEARCH("/",N1394))</f>
        <v>animation</v>
      </c>
      <c r="S1394" s="11">
        <f>J1394/86400 + 25569 + (-5/24)</f>
        <v>40934.167812499996</v>
      </c>
      <c r="T1394" s="11">
        <f>I1394/86400 + 25569 + (-5/24)</f>
        <v>40994.126145833332</v>
      </c>
    </row>
    <row r="1395" spans="1:20" ht="42.75" x14ac:dyDescent="0.45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>
        <f>E1395/D1395*100</f>
        <v>13.833333333333334</v>
      </c>
      <c r="P1395" s="10">
        <f>E1395/L1395</f>
        <v>51.875</v>
      </c>
      <c r="Q1395" t="str">
        <f>LEFT(N1395,SEARCH("/",N1395)-1)</f>
        <v>film &amp; video</v>
      </c>
      <c r="R1395" t="str">
        <f>RIGHT(N1395, LEN(N1395)-SEARCH("/",N1395))</f>
        <v>animation</v>
      </c>
      <c r="S1395" s="11">
        <f>J1395/86400 + 25569 + (-5/24)</f>
        <v>42526.662997685184</v>
      </c>
      <c r="T1395" s="11">
        <f>I1395/86400 + 25569 + (-5/24)</f>
        <v>42556.662997685184</v>
      </c>
    </row>
    <row r="1396" spans="1:20" ht="57" x14ac:dyDescent="0.45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>
        <f>E1396/D1396*100</f>
        <v>0</v>
      </c>
      <c r="P1396" s="10" t="e">
        <f>E1396/L1396</f>
        <v>#DIV/0!</v>
      </c>
      <c r="Q1396" t="str">
        <f>LEFT(N1396,SEARCH("/",N1396)-1)</f>
        <v>film &amp; video</v>
      </c>
      <c r="R1396" t="str">
        <f>RIGHT(N1396, LEN(N1396)-SEARCH("/",N1396))</f>
        <v>animation</v>
      </c>
      <c r="S1396" s="11">
        <f>J1396/86400 + 25569 + (-5/24)</f>
        <v>42228.421550925923</v>
      </c>
      <c r="T1396" s="11">
        <f>I1396/86400 + 25569 + (-5/24)</f>
        <v>42288.421550925923</v>
      </c>
    </row>
    <row r="1397" spans="1:20" ht="42.75" x14ac:dyDescent="0.45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>
        <f>E1397/D1397*100</f>
        <v>114.66666666666667</v>
      </c>
      <c r="P1397" s="10">
        <f>E1397/L1397</f>
        <v>110.96774193548387</v>
      </c>
      <c r="Q1397" t="str">
        <f>LEFT(N1397,SEARCH("/",N1397)-1)</f>
        <v>theater</v>
      </c>
      <c r="R1397" t="str">
        <f>RIGHT(N1397, LEN(N1397)-SEARCH("/",N1397))</f>
        <v>plays</v>
      </c>
      <c r="S1397" s="11">
        <f>J1397/86400 + 25569 + (-5/24)</f>
        <v>42429.832465277774</v>
      </c>
      <c r="T1397" s="11">
        <f>I1397/86400 + 25569 + (-5/24)</f>
        <v>42449.790798611109</v>
      </c>
    </row>
    <row r="1398" spans="1:20" ht="42.75" x14ac:dyDescent="0.45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>
        <f>E1398/D1398*100</f>
        <v>3.3333333333333333E-2</v>
      </c>
      <c r="P1398" s="10">
        <f>E1398/L1398</f>
        <v>1</v>
      </c>
      <c r="Q1398" t="str">
        <f>LEFT(N1398,SEARCH("/",N1398)-1)</f>
        <v>technology</v>
      </c>
      <c r="R1398" t="str">
        <f>RIGHT(N1398, LEN(N1398)-SEARCH("/",N1398))</f>
        <v>web</v>
      </c>
      <c r="S1398" s="11">
        <f>J1398/86400 + 25569 + (-5/24)</f>
        <v>42605.699849537035</v>
      </c>
      <c r="T1398" s="11">
        <f>I1398/86400 + 25569 + (-5/24)</f>
        <v>42635.699849537035</v>
      </c>
    </row>
    <row r="1399" spans="1:20" ht="57" x14ac:dyDescent="0.45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>
        <f>E1399/D1399*100</f>
        <v>100.46666666666665</v>
      </c>
      <c r="P1399" s="10">
        <f>E1399/L1399</f>
        <v>107.64285714285714</v>
      </c>
      <c r="Q1399" t="str">
        <f>LEFT(N1399,SEARCH("/",N1399)-1)</f>
        <v>technology</v>
      </c>
      <c r="R1399" t="str">
        <f>RIGHT(N1399, LEN(N1399)-SEARCH("/",N1399))</f>
        <v>wearables</v>
      </c>
      <c r="S1399" s="11">
        <f>J1399/86400 + 25569 + (-5/24)</f>
        <v>42675.482060185182</v>
      </c>
      <c r="T1399" s="11">
        <f>I1399/86400 + 25569 + (-5/24)</f>
        <v>42705.523726851847</v>
      </c>
    </row>
    <row r="1400" spans="1:20" x14ac:dyDescent="0.45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>
        <f>E1400/D1400*100</f>
        <v>100.56666666666668</v>
      </c>
      <c r="P1400" s="10">
        <f>E1400/L1400</f>
        <v>143.66666666666666</v>
      </c>
      <c r="Q1400" t="str">
        <f>LEFT(N1400,SEARCH("/",N1400)-1)</f>
        <v>technology</v>
      </c>
      <c r="R1400" t="str">
        <f>RIGHT(N1400, LEN(N1400)-SEARCH("/",N1400))</f>
        <v>wearables</v>
      </c>
      <c r="S1400" s="11">
        <f>J1400/86400 + 25569 + (-5/24)</f>
        <v>42209.385358796295</v>
      </c>
      <c r="T1400" s="11">
        <f>I1400/86400 + 25569 + (-5/24)</f>
        <v>42239.385358796295</v>
      </c>
    </row>
    <row r="1401" spans="1:20" ht="42.75" x14ac:dyDescent="0.45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>
        <f>E1401/D1401*100</f>
        <v>107.4</v>
      </c>
      <c r="P1401" s="10">
        <f>E1401/L1401</f>
        <v>169.57894736842104</v>
      </c>
      <c r="Q1401" t="str">
        <f>LEFT(N1401,SEARCH("/",N1401)-1)</f>
        <v>publishing</v>
      </c>
      <c r="R1401" t="str">
        <f>RIGHT(N1401, LEN(N1401)-SEARCH("/",N1401))</f>
        <v>nonfiction</v>
      </c>
      <c r="S1401" s="11">
        <f>J1401/86400 + 25569 + (-5/24)</f>
        <v>42161.93844907407</v>
      </c>
      <c r="T1401" s="11">
        <f>I1401/86400 + 25569 + (-5/24)</f>
        <v>42175.93844907407</v>
      </c>
    </row>
    <row r="1402" spans="1:20" ht="42.75" x14ac:dyDescent="0.45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>
        <f>E1402/D1402*100</f>
        <v>118.5</v>
      </c>
      <c r="P1402" s="10">
        <f>E1402/L1402</f>
        <v>57.338709677419352</v>
      </c>
      <c r="Q1402" t="str">
        <f>LEFT(N1402,SEARCH("/",N1402)-1)</f>
        <v>publishing</v>
      </c>
      <c r="R1402" t="str">
        <f>RIGHT(N1402, LEN(N1402)-SEARCH("/",N1402))</f>
        <v>nonfiction</v>
      </c>
      <c r="S1402" s="11">
        <f>J1402/86400 + 25569 + (-5/24)</f>
        <v>40713.422164351847</v>
      </c>
      <c r="T1402" s="11">
        <f>I1402/86400 + 25569 + (-5/24)</f>
        <v>40759.422164351847</v>
      </c>
    </row>
    <row r="1403" spans="1:20" ht="42.75" x14ac:dyDescent="0.45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>
        <f>E1403/D1403*100</f>
        <v>0.70000000000000007</v>
      </c>
      <c r="P1403" s="10">
        <f>E1403/L1403</f>
        <v>7</v>
      </c>
      <c r="Q1403" t="str">
        <f>LEFT(N1403,SEARCH("/",N1403)-1)</f>
        <v>publishing</v>
      </c>
      <c r="R1403" t="str">
        <f>RIGHT(N1403, LEN(N1403)-SEARCH("/",N1403))</f>
        <v>fiction</v>
      </c>
      <c r="S1403" s="11">
        <f>J1403/86400 + 25569 + (-5/24)</f>
        <v>41456.772881944438</v>
      </c>
      <c r="T1403" s="11">
        <f>I1403/86400 + 25569 + (-5/24)</f>
        <v>41486.772881944438</v>
      </c>
    </row>
    <row r="1404" spans="1:20" ht="42.75" x14ac:dyDescent="0.45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>
        <f>E1404/D1404*100</f>
        <v>107.53333333333333</v>
      </c>
      <c r="P1404" s="10">
        <f>E1404/L1404</f>
        <v>45.436619718309856</v>
      </c>
      <c r="Q1404" t="str">
        <f>LEFT(N1404,SEARCH("/",N1404)-1)</f>
        <v>music</v>
      </c>
      <c r="R1404" t="str">
        <f>RIGHT(N1404, LEN(N1404)-SEARCH("/",N1404))</f>
        <v>rock</v>
      </c>
      <c r="S1404" s="11">
        <f>J1404/86400 + 25569 + (-5/24)</f>
        <v>40996.785740740735</v>
      </c>
      <c r="T1404" s="11">
        <f>I1404/86400 + 25569 + (-5/24)</f>
        <v>41027.958333333328</v>
      </c>
    </row>
    <row r="1405" spans="1:20" ht="42.75" x14ac:dyDescent="0.45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>
        <f>E1405/D1405*100</f>
        <v>105</v>
      </c>
      <c r="P1405" s="10">
        <f>E1405/L1405</f>
        <v>58.333333333333336</v>
      </c>
      <c r="Q1405" t="str">
        <f>LEFT(N1405,SEARCH("/",N1405)-1)</f>
        <v>music</v>
      </c>
      <c r="R1405" t="str">
        <f>RIGHT(N1405, LEN(N1405)-SEARCH("/",N1405))</f>
        <v>rock</v>
      </c>
      <c r="S1405" s="11">
        <f>J1405/86400 + 25569 + (-5/24)</f>
        <v>40690.614722222221</v>
      </c>
      <c r="T1405" s="11">
        <f>I1405/86400 + 25569 + (-5/24)</f>
        <v>40740.75</v>
      </c>
    </row>
    <row r="1406" spans="1:20" ht="28.5" x14ac:dyDescent="0.45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>
        <f>E1406/D1406*100</f>
        <v>119.16666666666667</v>
      </c>
      <c r="P1406" s="10">
        <f>E1406/L1406</f>
        <v>51.811594202898547</v>
      </c>
      <c r="Q1406" t="str">
        <f>LEFT(N1406,SEARCH("/",N1406)-1)</f>
        <v>music</v>
      </c>
      <c r="R1406" t="str">
        <f>RIGHT(N1406, LEN(N1406)-SEARCH("/",N1406))</f>
        <v>rock</v>
      </c>
      <c r="S1406" s="11">
        <f>J1406/86400 + 25569 + (-5/24)</f>
        <v>41157.739004629628</v>
      </c>
      <c r="T1406" s="11">
        <f>I1406/86400 + 25569 + (-5/24)</f>
        <v>41187.739004629628</v>
      </c>
    </row>
    <row r="1407" spans="1:20" ht="42.75" x14ac:dyDescent="0.45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>
        <f>E1407/D1407*100</f>
        <v>267.13333333333333</v>
      </c>
      <c r="P1407" s="10">
        <f>E1407/L1407</f>
        <v>63.102362204724407</v>
      </c>
      <c r="Q1407" t="str">
        <f>LEFT(N1407,SEARCH("/",N1407)-1)</f>
        <v>music</v>
      </c>
      <c r="R1407" t="str">
        <f>RIGHT(N1407, LEN(N1407)-SEARCH("/",N1407))</f>
        <v>metal</v>
      </c>
      <c r="S1407" s="11">
        <f>J1407/86400 + 25569 + (-5/24)</f>
        <v>42695.049537037034</v>
      </c>
      <c r="T1407" s="11">
        <f>I1407/86400 + 25569 + (-5/24)</f>
        <v>42712.124999999993</v>
      </c>
    </row>
    <row r="1408" spans="1:20" ht="42.75" x14ac:dyDescent="0.45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>
        <f>E1408/D1408*100</f>
        <v>194.13333333333333</v>
      </c>
      <c r="P1408" s="10">
        <f>E1408/L1408</f>
        <v>36.628930817610062</v>
      </c>
      <c r="Q1408" t="str">
        <f>LEFT(N1408,SEARCH("/",N1408)-1)</f>
        <v>music</v>
      </c>
      <c r="R1408" t="str">
        <f>RIGHT(N1408, LEN(N1408)-SEARCH("/",N1408))</f>
        <v>metal</v>
      </c>
      <c r="S1408" s="11">
        <f>J1408/86400 + 25569 + (-5/24)</f>
        <v>41905.476296296292</v>
      </c>
      <c r="T1408" s="11">
        <f>I1408/86400 + 25569 + (-5/24)</f>
        <v>41943.999305555553</v>
      </c>
    </row>
    <row r="1409" spans="1:20" ht="57" x14ac:dyDescent="0.45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>
        <f>E1409/D1409*100</f>
        <v>24.333333333333336</v>
      </c>
      <c r="P1409" s="10">
        <f>E1409/L1409</f>
        <v>34.761904761904759</v>
      </c>
      <c r="Q1409" t="str">
        <f>LEFT(N1409,SEARCH("/",N1409)-1)</f>
        <v>music</v>
      </c>
      <c r="R1409" t="str">
        <f>RIGHT(N1409, LEN(N1409)-SEARCH("/",N1409))</f>
        <v>jazz</v>
      </c>
      <c r="S1409" s="11">
        <f>J1409/86400 + 25569 + (-5/24)</f>
        <v>41368.375393518516</v>
      </c>
      <c r="T1409" s="11">
        <f>I1409/86400 + 25569 + (-5/24)</f>
        <v>41398.375393518516</v>
      </c>
    </row>
    <row r="1410" spans="1:20" ht="42.75" x14ac:dyDescent="0.45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>
        <f>E1410/D1410*100</f>
        <v>4.1666666666666661</v>
      </c>
      <c r="P1410" s="10">
        <f>E1410/L1410</f>
        <v>31.25</v>
      </c>
      <c r="Q1410" t="str">
        <f>LEFT(N1410,SEARCH("/",N1410)-1)</f>
        <v>music</v>
      </c>
      <c r="R1410" t="str">
        <f>RIGHT(N1410, LEN(N1410)-SEARCH("/",N1410))</f>
        <v>indie rock</v>
      </c>
      <c r="S1410" s="11">
        <f>J1410/86400 + 25569 + (-5/24)</f>
        <v>41569.490497685183</v>
      </c>
      <c r="T1410" s="11">
        <f>I1410/86400 + 25569 + (-5/24)</f>
        <v>41599.532164351847</v>
      </c>
    </row>
    <row r="1411" spans="1:20" ht="42.75" x14ac:dyDescent="0.45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>
        <f>E1411/D1411*100</f>
        <v>0</v>
      </c>
      <c r="P1411" s="10" t="e">
        <f>E1411/L1411</f>
        <v>#DIV/0!</v>
      </c>
      <c r="Q1411" t="str">
        <f>LEFT(N1411,SEARCH("/",N1411)-1)</f>
        <v>music</v>
      </c>
      <c r="R1411" t="str">
        <f>RIGHT(N1411, LEN(N1411)-SEARCH("/",N1411))</f>
        <v>indie rock</v>
      </c>
      <c r="S1411" s="11">
        <f>J1411/86400 + 25569 + (-5/24)</f>
        <v>41211.480416666665</v>
      </c>
      <c r="T1411" s="11">
        <f>I1411/86400 + 25569 + (-5/24)</f>
        <v>41241.52208333333</v>
      </c>
    </row>
    <row r="1412" spans="1:20" ht="42.75" x14ac:dyDescent="0.45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>
        <f>E1412/D1412*100</f>
        <v>10.9</v>
      </c>
      <c r="P1412" s="10">
        <f>E1412/L1412</f>
        <v>21.8</v>
      </c>
      <c r="Q1412" t="str">
        <f>LEFT(N1412,SEARCH("/",N1412)-1)</f>
        <v>music</v>
      </c>
      <c r="R1412" t="str">
        <f>RIGHT(N1412, LEN(N1412)-SEARCH("/",N1412))</f>
        <v>jazz</v>
      </c>
      <c r="S1412" s="11">
        <f>J1412/86400 + 25569 + (-5/24)</f>
        <v>41288.734594907401</v>
      </c>
      <c r="T1412" s="11">
        <f>I1412/86400 + 25569 + (-5/24)</f>
        <v>41318.734594907401</v>
      </c>
    </row>
    <row r="1413" spans="1:20" ht="28.5" x14ac:dyDescent="0.45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>
        <f>E1413/D1413*100</f>
        <v>9.6333333333333346</v>
      </c>
      <c r="P1413" s="10">
        <f>E1413/L1413</f>
        <v>24.083333333333332</v>
      </c>
      <c r="Q1413" t="str">
        <f>LEFT(N1413,SEARCH("/",N1413)-1)</f>
        <v>technology</v>
      </c>
      <c r="R1413" t="str">
        <f>RIGHT(N1413, LEN(N1413)-SEARCH("/",N1413))</f>
        <v>wearables</v>
      </c>
      <c r="S1413" s="11">
        <f>J1413/86400 + 25569 + (-5/24)</f>
        <v>42673.459548611114</v>
      </c>
      <c r="T1413" s="11">
        <f>I1413/86400 + 25569 + (-5/24)</f>
        <v>42703.501215277771</v>
      </c>
    </row>
    <row r="1414" spans="1:20" ht="42.75" x14ac:dyDescent="0.45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>
        <f>E1414/D1414*100</f>
        <v>351.80366666666669</v>
      </c>
      <c r="P1414" s="10">
        <f>E1414/L1414</f>
        <v>22.079728033472804</v>
      </c>
      <c r="Q1414" t="str">
        <f>LEFT(N1414,SEARCH("/",N1414)-1)</f>
        <v>music</v>
      </c>
      <c r="R1414" t="str">
        <f>RIGHT(N1414, LEN(N1414)-SEARCH("/",N1414))</f>
        <v>electronic music</v>
      </c>
      <c r="S1414" s="11">
        <f>J1414/86400 + 25569 + (-5/24)</f>
        <v>42271.043645833335</v>
      </c>
      <c r="T1414" s="11">
        <f>I1414/86400 + 25569 + (-5/24)</f>
        <v>42293.958333333336</v>
      </c>
    </row>
    <row r="1415" spans="1:20" ht="42.75" x14ac:dyDescent="0.45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>
        <f>E1415/D1415*100</f>
        <v>0</v>
      </c>
      <c r="P1415" s="10" t="e">
        <f>E1415/L1415</f>
        <v>#DIV/0!</v>
      </c>
      <c r="Q1415" t="str">
        <f>LEFT(N1415,SEARCH("/",N1415)-1)</f>
        <v>journalism</v>
      </c>
      <c r="R1415" t="str">
        <f>RIGHT(N1415, LEN(N1415)-SEARCH("/",N1415))</f>
        <v>audio</v>
      </c>
      <c r="S1415" s="11">
        <f>J1415/86400 + 25569 + (-5/24)</f>
        <v>42319.643055555549</v>
      </c>
      <c r="T1415" s="11">
        <f>I1415/86400 + 25569 + (-5/24)</f>
        <v>42364.643055555549</v>
      </c>
    </row>
    <row r="1416" spans="1:20" ht="42.75" x14ac:dyDescent="0.45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>
        <f>E1416/D1416*100</f>
        <v>2.7</v>
      </c>
      <c r="P1416" s="10">
        <f>E1416/L1416</f>
        <v>16.2</v>
      </c>
      <c r="Q1416" t="str">
        <f>LEFT(N1416,SEARCH("/",N1416)-1)</f>
        <v>games</v>
      </c>
      <c r="R1416" t="str">
        <f>RIGHT(N1416, LEN(N1416)-SEARCH("/",N1416))</f>
        <v>video games</v>
      </c>
      <c r="S1416" s="11">
        <f>J1416/86400 + 25569 + (-5/24)</f>
        <v>41661.172708333332</v>
      </c>
      <c r="T1416" s="11">
        <f>I1416/86400 + 25569 + (-5/24)</f>
        <v>41689.172708333332</v>
      </c>
    </row>
    <row r="1417" spans="1:20" ht="42.75" x14ac:dyDescent="0.45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>
        <f>E1417/D1417*100</f>
        <v>0</v>
      </c>
      <c r="P1417" s="10" t="e">
        <f>E1417/L1417</f>
        <v>#DIV/0!</v>
      </c>
      <c r="Q1417" t="str">
        <f>LEFT(N1417,SEARCH("/",N1417)-1)</f>
        <v>games</v>
      </c>
      <c r="R1417" t="str">
        <f>RIGHT(N1417, LEN(N1417)-SEARCH("/",N1417))</f>
        <v>mobile games</v>
      </c>
      <c r="S1417" s="11">
        <f>J1417/86400 + 25569 + (-5/24)</f>
        <v>42212.415856481479</v>
      </c>
      <c r="T1417" s="11">
        <f>I1417/86400 + 25569 + (-5/24)</f>
        <v>42272.415856481479</v>
      </c>
    </row>
    <row r="1418" spans="1:20" ht="42.75" x14ac:dyDescent="0.45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>
        <f>E1418/D1418*100</f>
        <v>0.66666666666666674</v>
      </c>
      <c r="P1418" s="10">
        <f>E1418/L1418</f>
        <v>20</v>
      </c>
      <c r="Q1418" t="str">
        <f>LEFT(N1418,SEARCH("/",N1418)-1)</f>
        <v>games</v>
      </c>
      <c r="R1418" t="str">
        <f>RIGHT(N1418, LEN(N1418)-SEARCH("/",N1418))</f>
        <v>mobile games</v>
      </c>
      <c r="S1418" s="11">
        <f>J1418/86400 + 25569 + (-5/24)</f>
        <v>41821.198854166665</v>
      </c>
      <c r="T1418" s="11">
        <f>I1418/86400 + 25569 + (-5/24)</f>
        <v>41851.198854166665</v>
      </c>
    </row>
    <row r="1419" spans="1:20" ht="42.75" x14ac:dyDescent="0.45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>
        <f>E1419/D1419*100</f>
        <v>4.3999999999999995</v>
      </c>
      <c r="P1419" s="10">
        <f>E1419/L1419</f>
        <v>44</v>
      </c>
      <c r="Q1419" t="str">
        <f>LEFT(N1419,SEARCH("/",N1419)-1)</f>
        <v>music</v>
      </c>
      <c r="R1419" t="str">
        <f>RIGHT(N1419, LEN(N1419)-SEARCH("/",N1419))</f>
        <v>world music</v>
      </c>
      <c r="S1419" s="11">
        <f>J1419/86400 + 25569 + (-5/24)</f>
        <v>41509.697662037033</v>
      </c>
      <c r="T1419" s="11">
        <f>I1419/86400 + 25569 + (-5/24)</f>
        <v>41569.697662037033</v>
      </c>
    </row>
    <row r="1420" spans="1:20" ht="42.75" x14ac:dyDescent="0.45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>
        <f>E1420/D1420*100</f>
        <v>202.36666666666667</v>
      </c>
      <c r="P1420" s="10">
        <f>E1420/L1420</f>
        <v>55.697247706422019</v>
      </c>
      <c r="Q1420" t="str">
        <f>LEFT(N1420,SEARCH("/",N1420)-1)</f>
        <v>music</v>
      </c>
      <c r="R1420" t="str">
        <f>RIGHT(N1420, LEN(N1420)-SEARCH("/",N1420))</f>
        <v>rock</v>
      </c>
      <c r="S1420" s="11">
        <f>J1420/86400 + 25569 + (-5/24)</f>
        <v>41579.637175925927</v>
      </c>
      <c r="T1420" s="11">
        <f>I1420/86400 + 25569 + (-5/24)</f>
        <v>41609.678842592592</v>
      </c>
    </row>
    <row r="1421" spans="1:20" ht="28.5" x14ac:dyDescent="0.45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>
        <f>E1421/D1421*100</f>
        <v>104.42100000000001</v>
      </c>
      <c r="P1421" s="10">
        <f>E1421/L1421</f>
        <v>46.06808823529412</v>
      </c>
      <c r="Q1421" t="str">
        <f>LEFT(N1421,SEARCH("/",N1421)-1)</f>
        <v>music</v>
      </c>
      <c r="R1421" t="str">
        <f>RIGHT(N1421, LEN(N1421)-SEARCH("/",N1421))</f>
        <v>rock</v>
      </c>
      <c r="S1421" s="11">
        <f>J1421/86400 + 25569 + (-5/24)</f>
        <v>40007.49591435185</v>
      </c>
      <c r="T1421" s="11">
        <f>I1421/86400 + 25569 + (-5/24)</f>
        <v>40056.958333333328</v>
      </c>
    </row>
    <row r="1422" spans="1:20" ht="42.75" x14ac:dyDescent="0.45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>
        <f>E1422/D1422*100</f>
        <v>145.70000000000002</v>
      </c>
      <c r="P1422" s="10">
        <f>E1422/L1422</f>
        <v>104.07142857142857</v>
      </c>
      <c r="Q1422" t="str">
        <f>LEFT(N1422,SEARCH("/",N1422)-1)</f>
        <v>theater</v>
      </c>
      <c r="R1422" t="str">
        <f>RIGHT(N1422, LEN(N1422)-SEARCH("/",N1422))</f>
        <v>plays</v>
      </c>
      <c r="S1422" s="11">
        <f>J1422/86400 + 25569 + (-5/24)</f>
        <v>42064.444340277776</v>
      </c>
      <c r="T1422" s="11">
        <f>I1422/86400 + 25569 + (-5/24)</f>
        <v>42101.083333333336</v>
      </c>
    </row>
    <row r="1423" spans="1:20" ht="42.75" x14ac:dyDescent="0.45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>
        <f>E1423/D1423*100</f>
        <v>135</v>
      </c>
      <c r="P1423" s="10">
        <f>E1423/L1423</f>
        <v>168.75</v>
      </c>
      <c r="Q1423" t="str">
        <f>LEFT(N1423,SEARCH("/",N1423)-1)</f>
        <v>theater</v>
      </c>
      <c r="R1423" t="str">
        <f>RIGHT(N1423, LEN(N1423)-SEARCH("/",N1423))</f>
        <v>plays</v>
      </c>
      <c r="S1423" s="11">
        <f>J1423/86400 + 25569 + (-5/24)</f>
        <v>42483.466874999998</v>
      </c>
      <c r="T1423" s="11">
        <f>I1423/86400 + 25569 + (-5/24)</f>
        <v>42522.581249999996</v>
      </c>
    </row>
    <row r="1424" spans="1:20" ht="42.75" x14ac:dyDescent="0.45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>
        <f>E1424/D1424*100</f>
        <v>111.66666666666667</v>
      </c>
      <c r="P1424" s="10">
        <f>E1424/L1424</f>
        <v>68.367346938775512</v>
      </c>
      <c r="Q1424" t="str">
        <f>LEFT(N1424,SEARCH("/",N1424)-1)</f>
        <v>publishing</v>
      </c>
      <c r="R1424" t="str">
        <f>RIGHT(N1424, LEN(N1424)-SEARCH("/",N1424))</f>
        <v>nonfiction</v>
      </c>
      <c r="S1424" s="11">
        <f>J1424/86400 + 25569 + (-5/24)</f>
        <v>40689.362534722219</v>
      </c>
      <c r="T1424" s="11">
        <f>I1424/86400 + 25569 + (-5/24)</f>
        <v>40719.362534722219</v>
      </c>
    </row>
    <row r="1425" spans="1:20" ht="42.75" x14ac:dyDescent="0.45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>
        <f>E1425/D1425*100</f>
        <v>0.5</v>
      </c>
      <c r="P1425" s="10">
        <f>E1425/L1425</f>
        <v>7.5</v>
      </c>
      <c r="Q1425" t="str">
        <f>LEFT(N1425,SEARCH("/",N1425)-1)</f>
        <v>publishing</v>
      </c>
      <c r="R1425" t="str">
        <f>RIGHT(N1425, LEN(N1425)-SEARCH("/",N1425))</f>
        <v>translations</v>
      </c>
      <c r="S1425" s="11">
        <f>J1425/86400 + 25569 + (-5/24)</f>
        <v>41838.32844907407</v>
      </c>
      <c r="T1425" s="11">
        <f>I1425/86400 + 25569 + (-5/24)</f>
        <v>41863.32844907407</v>
      </c>
    </row>
    <row r="1426" spans="1:20" ht="42.75" x14ac:dyDescent="0.45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>
        <f>E1426/D1426*100</f>
        <v>0.23333333333333336</v>
      </c>
      <c r="P1426" s="10">
        <f>E1426/L1426</f>
        <v>2.3333333333333335</v>
      </c>
      <c r="Q1426" t="str">
        <f>LEFT(N1426,SEARCH("/",N1426)-1)</f>
        <v>publishing</v>
      </c>
      <c r="R1426" t="str">
        <f>RIGHT(N1426, LEN(N1426)-SEARCH("/",N1426))</f>
        <v>translations</v>
      </c>
      <c r="S1426" s="11">
        <f>J1426/86400 + 25569 + (-5/24)</f>
        <v>42012.850694444445</v>
      </c>
      <c r="T1426" s="11">
        <f>I1426/86400 + 25569 + (-5/24)</f>
        <v>42040.850694444445</v>
      </c>
    </row>
    <row r="1427" spans="1:20" ht="57" x14ac:dyDescent="0.45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>
        <f>E1427/D1427*100</f>
        <v>0.2</v>
      </c>
      <c r="P1427" s="10">
        <f>E1427/L1427</f>
        <v>6</v>
      </c>
      <c r="Q1427" t="str">
        <f>LEFT(N1427,SEARCH("/",N1427)-1)</f>
        <v>publishing</v>
      </c>
      <c r="R1427" t="str">
        <f>RIGHT(N1427, LEN(N1427)-SEARCH("/",N1427))</f>
        <v>translations</v>
      </c>
      <c r="S1427" s="11">
        <f>J1427/86400 + 25569 + (-5/24)</f>
        <v>42395.248078703698</v>
      </c>
      <c r="T1427" s="11">
        <f>I1427/86400 + 25569 + (-5/24)</f>
        <v>42425.248078703698</v>
      </c>
    </row>
    <row r="1428" spans="1:20" ht="57" x14ac:dyDescent="0.45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>
        <f>E1428/D1428*100</f>
        <v>26.900000000000002</v>
      </c>
      <c r="P1428" s="10">
        <f>E1428/L1428</f>
        <v>36.68181818181818</v>
      </c>
      <c r="Q1428" t="str">
        <f>LEFT(N1428,SEARCH("/",N1428)-1)</f>
        <v>publishing</v>
      </c>
      <c r="R1428" t="str">
        <f>RIGHT(N1428, LEN(N1428)-SEARCH("/",N1428))</f>
        <v>translations</v>
      </c>
      <c r="S1428" s="11">
        <f>J1428/86400 + 25569 + (-5/24)</f>
        <v>41796.32336805555</v>
      </c>
      <c r="T1428" s="11">
        <f>I1428/86400 + 25569 + (-5/24)</f>
        <v>41832.999305555553</v>
      </c>
    </row>
    <row r="1429" spans="1:20" ht="42.75" x14ac:dyDescent="0.45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>
        <f>E1429/D1429*100</f>
        <v>112.26666666666667</v>
      </c>
      <c r="P1429" s="10">
        <f>E1429/L1429</f>
        <v>44.315789473684212</v>
      </c>
      <c r="Q1429" t="str">
        <f>LEFT(N1429,SEARCH("/",N1429)-1)</f>
        <v>publishing</v>
      </c>
      <c r="R1429" t="str">
        <f>RIGHT(N1429, LEN(N1429)-SEARCH("/",N1429))</f>
        <v>radio &amp; podcasts</v>
      </c>
      <c r="S1429" s="11">
        <f>J1429/86400 + 25569 + (-5/24)</f>
        <v>41500.519583333335</v>
      </c>
      <c r="T1429" s="11">
        <f>I1429/86400 + 25569 + (-5/24)</f>
        <v>41530.519583333335</v>
      </c>
    </row>
    <row r="1430" spans="1:20" ht="42.75" x14ac:dyDescent="0.45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>
        <f>E1430/D1430*100</f>
        <v>1.9</v>
      </c>
      <c r="P1430" s="10">
        <f>E1430/L1430</f>
        <v>19</v>
      </c>
      <c r="Q1430" t="str">
        <f>LEFT(N1430,SEARCH("/",N1430)-1)</f>
        <v>publishing</v>
      </c>
      <c r="R1430" t="str">
        <f>RIGHT(N1430, LEN(N1430)-SEARCH("/",N1430))</f>
        <v>fiction</v>
      </c>
      <c r="S1430" s="11">
        <f>J1430/86400 + 25569 + (-5/24)</f>
        <v>41840.775208333333</v>
      </c>
      <c r="T1430" s="11">
        <f>I1430/86400 + 25569 + (-5/24)</f>
        <v>41885.775208333333</v>
      </c>
    </row>
    <row r="1431" spans="1:20" ht="42.75" x14ac:dyDescent="0.45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>
        <f>E1431/D1431*100</f>
        <v>206.99999999999997</v>
      </c>
      <c r="P1431" s="10">
        <f>E1431/L1431</f>
        <v>221.78571428571428</v>
      </c>
      <c r="Q1431" t="str">
        <f>LEFT(N1431,SEARCH("/",N1431)-1)</f>
        <v>photography</v>
      </c>
      <c r="R1431" t="str">
        <f>RIGHT(N1431, LEN(N1431)-SEARCH("/",N1431))</f>
        <v>photobooks</v>
      </c>
      <c r="S1431" s="11">
        <f>J1431/86400 + 25569 + (-5/24)</f>
        <v>42756.292708333327</v>
      </c>
      <c r="T1431" s="11">
        <f>I1431/86400 + 25569 + (-5/24)</f>
        <v>42786.292708333327</v>
      </c>
    </row>
    <row r="1432" spans="1:20" ht="28.5" x14ac:dyDescent="0.45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>
        <f>E1432/D1432*100</f>
        <v>281.56666666666666</v>
      </c>
      <c r="P1432" s="10">
        <f>E1432/L1432</f>
        <v>52.793750000000003</v>
      </c>
      <c r="Q1432" t="str">
        <f>LEFT(N1432,SEARCH("/",N1432)-1)</f>
        <v>photography</v>
      </c>
      <c r="R1432" t="str">
        <f>RIGHT(N1432, LEN(N1432)-SEARCH("/",N1432))</f>
        <v>photobooks</v>
      </c>
      <c r="S1432" s="11">
        <f>J1432/86400 + 25569 + (-5/24)</f>
        <v>42736.524560185186</v>
      </c>
      <c r="T1432" s="11">
        <f>I1432/86400 + 25569 + (-5/24)</f>
        <v>42766.791666666664</v>
      </c>
    </row>
    <row r="1433" spans="1:20" ht="42.75" x14ac:dyDescent="0.45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>
        <f>E1433/D1433*100</f>
        <v>3.3333333333333333E-2</v>
      </c>
      <c r="P1433" s="10">
        <f>E1433/L1433</f>
        <v>1</v>
      </c>
      <c r="Q1433" t="str">
        <f>LEFT(N1433,SEARCH("/",N1433)-1)</f>
        <v>photography</v>
      </c>
      <c r="R1433" t="str">
        <f>RIGHT(N1433, LEN(N1433)-SEARCH("/",N1433))</f>
        <v>nature</v>
      </c>
      <c r="S1433" s="11">
        <f>J1433/86400 + 25569 + (-5/24)</f>
        <v>42031.676319444443</v>
      </c>
      <c r="T1433" s="11">
        <f>I1433/86400 + 25569 + (-5/24)</f>
        <v>42065.677777777775</v>
      </c>
    </row>
    <row r="1434" spans="1:20" ht="28.5" x14ac:dyDescent="0.45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>
        <f>E1434/D1434*100</f>
        <v>115.33333333333333</v>
      </c>
      <c r="P1434" s="10">
        <f>E1434/L1434</f>
        <v>82.38095238095238</v>
      </c>
      <c r="Q1434" t="str">
        <f>LEFT(N1434,SEARCH("/",N1434)-1)</f>
        <v>music</v>
      </c>
      <c r="R1434" t="str">
        <f>RIGHT(N1434, LEN(N1434)-SEARCH("/",N1434))</f>
        <v>pop</v>
      </c>
      <c r="S1434" s="11">
        <f>J1434/86400 + 25569 + (-5/24)</f>
        <v>40973.517905092587</v>
      </c>
      <c r="T1434" s="11">
        <f>I1434/86400 + 25569 + (-5/24)</f>
        <v>41019.957638888889</v>
      </c>
    </row>
    <row r="1435" spans="1:20" ht="42.75" x14ac:dyDescent="0.45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>
        <f>E1435/D1435*100</f>
        <v>9.3333333333333339</v>
      </c>
      <c r="P1435" s="10">
        <f>E1435/L1435</f>
        <v>35</v>
      </c>
      <c r="Q1435" t="str">
        <f>LEFT(N1435,SEARCH("/",N1435)-1)</f>
        <v>music</v>
      </c>
      <c r="R1435" t="str">
        <f>RIGHT(N1435, LEN(N1435)-SEARCH("/",N1435))</f>
        <v>faith</v>
      </c>
      <c r="S1435" s="11">
        <f>J1435/86400 + 25569 + (-5/24)</f>
        <v>42803.711944444447</v>
      </c>
      <c r="T1435" s="11">
        <f>I1435/86400 + 25569 + (-5/24)</f>
        <v>42834.624999999993</v>
      </c>
    </row>
    <row r="1436" spans="1:20" ht="57" x14ac:dyDescent="0.45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>
        <f>E1436/D1436*100</f>
        <v>1.6666666666666667</v>
      </c>
      <c r="P1436" s="10">
        <f>E1436/L1436</f>
        <v>50</v>
      </c>
      <c r="Q1436" t="str">
        <f>LEFT(N1436,SEARCH("/",N1436)-1)</f>
        <v>music</v>
      </c>
      <c r="R1436" t="str">
        <f>RIGHT(N1436, LEN(N1436)-SEARCH("/",N1436))</f>
        <v>faith</v>
      </c>
      <c r="S1436" s="11">
        <f>J1436/86400 + 25569 + (-5/24)</f>
        <v>41887.592731481483</v>
      </c>
      <c r="T1436" s="11">
        <f>I1436/86400 + 25569 + (-5/24)</f>
        <v>41917.592731481483</v>
      </c>
    </row>
    <row r="1437" spans="1:20" ht="42.75" x14ac:dyDescent="0.45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>
        <f>E1437/D1437*100</f>
        <v>3.3333333333333333E-2</v>
      </c>
      <c r="P1437" s="10">
        <f>E1437/L1437</f>
        <v>1</v>
      </c>
      <c r="Q1437" t="str">
        <f>LEFT(N1437,SEARCH("/",N1437)-1)</f>
        <v>music</v>
      </c>
      <c r="R1437" t="str">
        <f>RIGHT(N1437, LEN(N1437)-SEARCH("/",N1437))</f>
        <v>faith</v>
      </c>
      <c r="S1437" s="11">
        <f>J1437/86400 + 25569 + (-5/24)</f>
        <v>42044.719641203701</v>
      </c>
      <c r="T1437" s="11">
        <f>I1437/86400 + 25569 + (-5/24)</f>
        <v>42099.249999999993</v>
      </c>
    </row>
    <row r="1438" spans="1:20" ht="42.75" x14ac:dyDescent="0.45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>
        <f>E1438/D1438*100</f>
        <v>0</v>
      </c>
      <c r="P1438" s="10" t="e">
        <f>E1438/L1438</f>
        <v>#DIV/0!</v>
      </c>
      <c r="Q1438" t="str">
        <f>LEFT(N1438,SEARCH("/",N1438)-1)</f>
        <v>music</v>
      </c>
      <c r="R1438" t="str">
        <f>RIGHT(N1438, LEN(N1438)-SEARCH("/",N1438))</f>
        <v>faith</v>
      </c>
      <c r="S1438" s="11">
        <f>J1438/86400 + 25569 + (-5/24)</f>
        <v>42271.879432870366</v>
      </c>
      <c r="T1438" s="11">
        <f>I1438/86400 + 25569 + (-5/24)</f>
        <v>42301.879432870366</v>
      </c>
    </row>
    <row r="1439" spans="1:20" ht="28.5" x14ac:dyDescent="0.45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>
        <f>E1439/D1439*100</f>
        <v>0.73333333333333328</v>
      </c>
      <c r="P1439" s="10">
        <f>E1439/L1439</f>
        <v>22</v>
      </c>
      <c r="Q1439" t="str">
        <f>LEFT(N1439,SEARCH("/",N1439)-1)</f>
        <v>music</v>
      </c>
      <c r="R1439" t="str">
        <f>RIGHT(N1439, LEN(N1439)-SEARCH("/",N1439))</f>
        <v>faith</v>
      </c>
      <c r="S1439" s="11">
        <f>J1439/86400 + 25569 + (-5/24)</f>
        <v>42286.65315972222</v>
      </c>
      <c r="T1439" s="11">
        <f>I1439/86400 + 25569 + (-5/24)</f>
        <v>42316.694826388884</v>
      </c>
    </row>
    <row r="1440" spans="1:20" ht="42.75" x14ac:dyDescent="0.45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>
        <f>E1440/D1440*100</f>
        <v>0</v>
      </c>
      <c r="P1440" s="10" t="e">
        <f>E1440/L1440</f>
        <v>#DIV/0!</v>
      </c>
      <c r="Q1440" t="str">
        <f>LEFT(N1440,SEARCH("/",N1440)-1)</f>
        <v>music</v>
      </c>
      <c r="R1440" t="str">
        <f>RIGHT(N1440, LEN(N1440)-SEARCH("/",N1440))</f>
        <v>faith</v>
      </c>
      <c r="S1440" s="11">
        <f>J1440/86400 + 25569 + (-5/24)</f>
        <v>42171.609050925923</v>
      </c>
      <c r="T1440" s="11">
        <f>I1440/86400 + 25569 + (-5/24)</f>
        <v>42201.609050925923</v>
      </c>
    </row>
    <row r="1441" spans="1:20" ht="28.5" x14ac:dyDescent="0.45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>
        <f>E1441/D1441*100</f>
        <v>3.5666666666666664</v>
      </c>
      <c r="P1441" s="10">
        <f>E1441/L1441</f>
        <v>26.75</v>
      </c>
      <c r="Q1441" t="str">
        <f>LEFT(N1441,SEARCH("/",N1441)-1)</f>
        <v>photography</v>
      </c>
      <c r="R1441" t="str">
        <f>RIGHT(N1441, LEN(N1441)-SEARCH("/",N1441))</f>
        <v>photobooks</v>
      </c>
      <c r="S1441" s="11">
        <f>J1441/86400 + 25569 + (-5/24)</f>
        <v>41973.532002314816</v>
      </c>
      <c r="T1441" s="11">
        <f>I1441/86400 + 25569 + (-5/24)</f>
        <v>42033.532002314816</v>
      </c>
    </row>
    <row r="1442" spans="1:20" ht="42.75" x14ac:dyDescent="0.45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>
        <f>E1442/D1442*100</f>
        <v>1.3333333333333335</v>
      </c>
      <c r="P1442" s="10">
        <f>E1442/L1442</f>
        <v>20</v>
      </c>
      <c r="Q1442" t="str">
        <f>LEFT(N1442,SEARCH("/",N1442)-1)</f>
        <v>photography</v>
      </c>
      <c r="R1442" t="str">
        <f>RIGHT(N1442, LEN(N1442)-SEARCH("/",N1442))</f>
        <v>photobooks</v>
      </c>
      <c r="S1442" s="11">
        <f>J1442/86400 + 25569 + (-5/24)</f>
        <v>41940.683333333327</v>
      </c>
      <c r="T1442" s="11">
        <f>I1442/86400 + 25569 + (-5/24)</f>
        <v>41970.724999999999</v>
      </c>
    </row>
    <row r="1443" spans="1:20" ht="42.75" x14ac:dyDescent="0.45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>
        <f>E1443/D1443*100</f>
        <v>0</v>
      </c>
      <c r="P1443" s="10" t="e">
        <f>E1443/L1443</f>
        <v>#DIV/0!</v>
      </c>
      <c r="Q1443" t="str">
        <f>LEFT(N1443,SEARCH("/",N1443)-1)</f>
        <v>photography</v>
      </c>
      <c r="R1443" t="str">
        <f>RIGHT(N1443, LEN(N1443)-SEARCH("/",N1443))</f>
        <v>photobooks</v>
      </c>
      <c r="S1443" s="11">
        <f>J1443/86400 + 25569 + (-5/24)</f>
        <v>42172.698344907403</v>
      </c>
      <c r="T1443" s="11">
        <f>I1443/86400 + 25569 + (-5/24)</f>
        <v>42186.698344907403</v>
      </c>
    </row>
    <row r="1444" spans="1:20" x14ac:dyDescent="0.45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>
        <f>E1444/D1444*100</f>
        <v>100.06666666666666</v>
      </c>
      <c r="P1444" s="10">
        <f>E1444/L1444</f>
        <v>75.05</v>
      </c>
      <c r="Q1444" t="str">
        <f>LEFT(N1444,SEARCH("/",N1444)-1)</f>
        <v>music</v>
      </c>
      <c r="R1444" t="str">
        <f>RIGHT(N1444, LEN(N1444)-SEARCH("/",N1444))</f>
        <v>rock</v>
      </c>
      <c r="S1444" s="11">
        <f>J1444/86400 + 25569 + (-5/24)</f>
        <v>41626.707951388882</v>
      </c>
      <c r="T1444" s="11">
        <f>I1444/86400 + 25569 + (-5/24)</f>
        <v>41646.880555555552</v>
      </c>
    </row>
    <row r="1445" spans="1:20" ht="42.75" x14ac:dyDescent="0.45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>
        <f>E1445/D1445*100</f>
        <v>107.36666666666667</v>
      </c>
      <c r="P1445" s="10">
        <f>E1445/L1445</f>
        <v>134.20833333333334</v>
      </c>
      <c r="Q1445" t="str">
        <f>LEFT(N1445,SEARCH("/",N1445)-1)</f>
        <v>music</v>
      </c>
      <c r="R1445" t="str">
        <f>RIGHT(N1445, LEN(N1445)-SEARCH("/",N1445))</f>
        <v>rock</v>
      </c>
      <c r="S1445" s="11">
        <f>J1445/86400 + 25569 + (-5/24)</f>
        <v>40691.579722222217</v>
      </c>
      <c r="T1445" s="11">
        <f>I1445/86400 + 25569 + (-5/24)</f>
        <v>40755.082638888889</v>
      </c>
    </row>
    <row r="1446" spans="1:20" ht="42.75" x14ac:dyDescent="0.45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>
        <f>E1446/D1446*100</f>
        <v>100</v>
      </c>
      <c r="P1446" s="10">
        <f>E1446/L1446</f>
        <v>136.36363636363637</v>
      </c>
      <c r="Q1446" t="str">
        <f>LEFT(N1446,SEARCH("/",N1446)-1)</f>
        <v>music</v>
      </c>
      <c r="R1446" t="str">
        <f>RIGHT(N1446, LEN(N1446)-SEARCH("/",N1446))</f>
        <v>rock</v>
      </c>
      <c r="S1446" s="11">
        <f>J1446/86400 + 25569 + (-5/24)</f>
        <v>41864.560335648144</v>
      </c>
      <c r="T1446" s="11">
        <f>I1446/86400 + 25569 + (-5/24)</f>
        <v>41894.560335648144</v>
      </c>
    </row>
    <row r="1447" spans="1:20" ht="28.5" x14ac:dyDescent="0.45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>
        <f>E1447/D1447*100</f>
        <v>131.83333333333334</v>
      </c>
      <c r="P1447" s="10">
        <f>E1447/L1447</f>
        <v>70.625</v>
      </c>
      <c r="Q1447" t="str">
        <f>LEFT(N1447,SEARCH("/",N1447)-1)</f>
        <v>music</v>
      </c>
      <c r="R1447" t="str">
        <f>RIGHT(N1447, LEN(N1447)-SEARCH("/",N1447))</f>
        <v>rock</v>
      </c>
      <c r="S1447" s="11">
        <f>J1447/86400 + 25569 + (-5/24)</f>
        <v>40778.561678240738</v>
      </c>
      <c r="T1447" s="11">
        <f>I1447/86400 + 25569 + (-5/24)</f>
        <v>40808.561678240738</v>
      </c>
    </row>
    <row r="1448" spans="1:20" ht="42.75" x14ac:dyDescent="0.45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>
        <f>E1448/D1448*100</f>
        <v>111.16666666666666</v>
      </c>
      <c r="P1448" s="10">
        <f>E1448/L1448</f>
        <v>416.875</v>
      </c>
      <c r="Q1448" t="str">
        <f>LEFT(N1448,SEARCH("/",N1448)-1)</f>
        <v>music</v>
      </c>
      <c r="R1448" t="str">
        <f>RIGHT(N1448, LEN(N1448)-SEARCH("/",N1448))</f>
        <v>indie rock</v>
      </c>
      <c r="S1448" s="11">
        <f>J1448/86400 + 25569 + (-5/24)</f>
        <v>42323.591805555552</v>
      </c>
      <c r="T1448" s="11">
        <f>I1448/86400 + 25569 + (-5/24)</f>
        <v>42341.687499999993</v>
      </c>
    </row>
    <row r="1449" spans="1:20" ht="42.75" x14ac:dyDescent="0.45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>
        <f>E1449/D1449*100</f>
        <v>46.6</v>
      </c>
      <c r="P1449" s="10">
        <f>E1449/L1449</f>
        <v>34.097560975609753</v>
      </c>
      <c r="Q1449" t="str">
        <f>LEFT(N1449,SEARCH("/",N1449)-1)</f>
        <v>technology</v>
      </c>
      <c r="R1449" t="str">
        <f>RIGHT(N1449, LEN(N1449)-SEARCH("/",N1449))</f>
        <v>gadgets</v>
      </c>
      <c r="S1449" s="11">
        <f>J1449/86400 + 25569 + (-5/24)</f>
        <v>42702.562395833331</v>
      </c>
      <c r="T1449" s="11">
        <f>I1449/86400 + 25569 + (-5/24)</f>
        <v>42762.562395833331</v>
      </c>
    </row>
    <row r="1450" spans="1:20" ht="57" x14ac:dyDescent="0.45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>
        <f>E1450/D1450*100</f>
        <v>114.39999999999999</v>
      </c>
      <c r="P1450" s="10">
        <f>E1450/L1450</f>
        <v>104</v>
      </c>
      <c r="Q1450" t="str">
        <f>LEFT(N1450,SEARCH("/",N1450)-1)</f>
        <v>music</v>
      </c>
      <c r="R1450" t="str">
        <f>RIGHT(N1450, LEN(N1450)-SEARCH("/",N1450))</f>
        <v>indie rock</v>
      </c>
      <c r="S1450" s="11">
        <f>J1450/86400 + 25569 + (-5/24)</f>
        <v>41626.552719907406</v>
      </c>
      <c r="T1450" s="11">
        <f>I1450/86400 + 25569 + (-5/24)</f>
        <v>41654.606249999997</v>
      </c>
    </row>
    <row r="1451" spans="1:20" ht="42.75" x14ac:dyDescent="0.45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>
        <f>E1451/D1451*100</f>
        <v>16.966666666666665</v>
      </c>
      <c r="P1451" s="10">
        <f>E1451/L1451</f>
        <v>101.8</v>
      </c>
      <c r="Q1451" t="str">
        <f>LEFT(N1451,SEARCH("/",N1451)-1)</f>
        <v>photography</v>
      </c>
      <c r="R1451" t="str">
        <f>RIGHT(N1451, LEN(N1451)-SEARCH("/",N1451))</f>
        <v>people</v>
      </c>
      <c r="S1451" s="11">
        <f>J1451/86400 + 25569 + (-5/24)</f>
        <v>42397.987638888888</v>
      </c>
      <c r="T1451" s="11">
        <f>I1451/86400 + 25569 + (-5/24)</f>
        <v>42412.987638888888</v>
      </c>
    </row>
    <row r="1452" spans="1:20" ht="28.5" x14ac:dyDescent="0.45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>
        <f>E1452/D1452*100</f>
        <v>126.16666666666667</v>
      </c>
      <c r="P1452" s="10">
        <f>E1452/L1452</f>
        <v>47.911392405063289</v>
      </c>
      <c r="Q1452" t="str">
        <f>LEFT(N1452,SEARCH("/",N1452)-1)</f>
        <v>technology</v>
      </c>
      <c r="R1452" t="str">
        <f>RIGHT(N1452, LEN(N1452)-SEARCH("/",N1452))</f>
        <v>hardware</v>
      </c>
      <c r="S1452" s="11">
        <f>J1452/86400 + 25569 + (-5/24)</f>
        <v>40215.710717592592</v>
      </c>
      <c r="T1452" s="11">
        <f>I1452/86400 + 25569 + (-5/24)</f>
        <v>40252.704861111109</v>
      </c>
    </row>
    <row r="1453" spans="1:20" ht="28.5" x14ac:dyDescent="0.45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>
        <f>E1453/D1453*100</f>
        <v>248.17133333333334</v>
      </c>
      <c r="P1453" s="10">
        <f>E1453/L1453</f>
        <v>27.472841328413285</v>
      </c>
      <c r="Q1453" t="str">
        <f>LEFT(N1453,SEARCH("/",N1453)-1)</f>
        <v>technology</v>
      </c>
      <c r="R1453" t="str">
        <f>RIGHT(N1453, LEN(N1453)-SEARCH("/",N1453))</f>
        <v>hardware</v>
      </c>
      <c r="S1453" s="11">
        <f>J1453/86400 + 25569 + (-5/24)</f>
        <v>41578.718784722216</v>
      </c>
      <c r="T1453" s="11">
        <f>I1453/86400 + 25569 + (-5/24)</f>
        <v>41593.760451388887</v>
      </c>
    </row>
    <row r="1454" spans="1:20" ht="42.75" x14ac:dyDescent="0.45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>
        <f>E1454/D1454*100</f>
        <v>108.33333333333333</v>
      </c>
      <c r="P1454" s="10">
        <f>E1454/L1454</f>
        <v>70.652173913043484</v>
      </c>
      <c r="Q1454" t="str">
        <f>LEFT(N1454,SEARCH("/",N1454)-1)</f>
        <v>music</v>
      </c>
      <c r="R1454" t="str">
        <f>RIGHT(N1454, LEN(N1454)-SEARCH("/",N1454))</f>
        <v>indie rock</v>
      </c>
      <c r="S1454" s="11">
        <f>J1454/86400 + 25569 + (-5/24)</f>
        <v>41731.624791666662</v>
      </c>
      <c r="T1454" s="11">
        <f>I1454/86400 + 25569 + (-5/24)</f>
        <v>41763.082638888889</v>
      </c>
    </row>
    <row r="1455" spans="1:20" ht="42.75" x14ac:dyDescent="0.45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>
        <f>E1455/D1455*100</f>
        <v>115.51066666666668</v>
      </c>
      <c r="P1455" s="10">
        <f>E1455/L1455</f>
        <v>46.204266666666669</v>
      </c>
      <c r="Q1455" t="str">
        <f>LEFT(N1455,SEARCH("/",N1455)-1)</f>
        <v>music</v>
      </c>
      <c r="R1455" t="str">
        <f>RIGHT(N1455, LEN(N1455)-SEARCH("/",N1455))</f>
        <v>indie rock</v>
      </c>
      <c r="S1455" s="11">
        <f>J1455/86400 + 25569 + (-5/24)</f>
        <v>40395.506388888891</v>
      </c>
      <c r="T1455" s="11">
        <f>I1455/86400 + 25569 + (-5/24)</f>
        <v>40431.957638888889</v>
      </c>
    </row>
    <row r="1456" spans="1:20" ht="42.75" x14ac:dyDescent="0.45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>
        <f>E1456/D1456*100</f>
        <v>100</v>
      </c>
      <c r="P1456" s="10">
        <f>E1456/L1456</f>
        <v>78.94736842105263</v>
      </c>
      <c r="Q1456" t="str">
        <f>LEFT(N1456,SEARCH("/",N1456)-1)</f>
        <v>music</v>
      </c>
      <c r="R1456" t="str">
        <f>RIGHT(N1456, LEN(N1456)-SEARCH("/",N1456))</f>
        <v>indie rock</v>
      </c>
      <c r="S1456" s="11">
        <f>J1456/86400 + 25569 + (-5/24)</f>
        <v>40818.376562500001</v>
      </c>
      <c r="T1456" s="11">
        <f>I1456/86400 + 25569 + (-5/24)</f>
        <v>40878.418229166666</v>
      </c>
    </row>
    <row r="1457" spans="1:20" x14ac:dyDescent="0.45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>
        <f>E1457/D1457*100</f>
        <v>132.36666666666667</v>
      </c>
      <c r="P1457" s="10">
        <f>E1457/L1457</f>
        <v>63.031746031746032</v>
      </c>
      <c r="Q1457" t="str">
        <f>LEFT(N1457,SEARCH("/",N1457)-1)</f>
        <v>music</v>
      </c>
      <c r="R1457" t="str">
        <f>RIGHT(N1457, LEN(N1457)-SEARCH("/",N1457))</f>
        <v>indie rock</v>
      </c>
      <c r="S1457" s="11">
        <f>J1457/86400 + 25569 + (-5/24)</f>
        <v>42173.53800925926</v>
      </c>
      <c r="T1457" s="11">
        <f>I1457/86400 + 25569 + (-5/24)</f>
        <v>42186.944444444445</v>
      </c>
    </row>
    <row r="1458" spans="1:20" ht="42.75" x14ac:dyDescent="0.45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>
        <f>E1458/D1458*100</f>
        <v>524.16666666666663</v>
      </c>
      <c r="P1458" s="10">
        <f>E1458/L1458</f>
        <v>44.171348314606739</v>
      </c>
      <c r="Q1458" t="str">
        <f>LEFT(N1458,SEARCH("/",N1458)-1)</f>
        <v>games</v>
      </c>
      <c r="R1458" t="str">
        <f>RIGHT(N1458, LEN(N1458)-SEARCH("/",N1458))</f>
        <v>tabletop games</v>
      </c>
      <c r="S1458" s="11">
        <f>J1458/86400 + 25569 + (-5/24)</f>
        <v>41879.692418981482</v>
      </c>
      <c r="T1458" s="11">
        <f>I1458/86400 + 25569 + (-5/24)</f>
        <v>41914.692418981482</v>
      </c>
    </row>
    <row r="1459" spans="1:20" ht="42.75" x14ac:dyDescent="0.45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>
        <f>E1459/D1459*100</f>
        <v>100.85533333333332</v>
      </c>
      <c r="P1459" s="10">
        <f>E1459/L1459</f>
        <v>63.03458333333333</v>
      </c>
      <c r="Q1459" t="str">
        <f>LEFT(N1459,SEARCH("/",N1459)-1)</f>
        <v>music</v>
      </c>
      <c r="R1459" t="str">
        <f>RIGHT(N1459, LEN(N1459)-SEARCH("/",N1459))</f>
        <v>rock</v>
      </c>
      <c r="S1459" s="11">
        <f>J1459/86400 + 25569 + (-5/24)</f>
        <v>40977.916712962957</v>
      </c>
      <c r="T1459" s="11">
        <f>I1459/86400 + 25569 + (-5/24)</f>
        <v>41037.875046296293</v>
      </c>
    </row>
    <row r="1460" spans="1:20" ht="42.75" x14ac:dyDescent="0.45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>
        <f>E1460/D1460*100</f>
        <v>121.36666666666667</v>
      </c>
      <c r="P1460" s="10">
        <f>E1460/L1460</f>
        <v>46.088607594936711</v>
      </c>
      <c r="Q1460" t="str">
        <f>LEFT(N1460,SEARCH("/",N1460)-1)</f>
        <v>music</v>
      </c>
      <c r="R1460" t="str">
        <f>RIGHT(N1460, LEN(N1460)-SEARCH("/",N1460))</f>
        <v>rock</v>
      </c>
      <c r="S1460" s="11">
        <f>J1460/86400 + 25569 + (-5/24)</f>
        <v>41058.977349537039</v>
      </c>
      <c r="T1460" s="11">
        <f>I1460/86400 + 25569 + (-5/24)</f>
        <v>41088.977349537039</v>
      </c>
    </row>
    <row r="1461" spans="1:20" ht="42.75" x14ac:dyDescent="0.45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>
        <f>E1461/D1461*100</f>
        <v>107.86666666666666</v>
      </c>
      <c r="P1461" s="10">
        <f>E1461/L1461</f>
        <v>40.962025316455694</v>
      </c>
      <c r="Q1461" t="str">
        <f>LEFT(N1461,SEARCH("/",N1461)-1)</f>
        <v>music</v>
      </c>
      <c r="R1461" t="str">
        <f>RIGHT(N1461, LEN(N1461)-SEARCH("/",N1461))</f>
        <v>indie rock</v>
      </c>
      <c r="S1461" s="11">
        <f>J1461/86400 + 25569 + (-5/24)</f>
        <v>41716.424513888887</v>
      </c>
      <c r="T1461" s="11">
        <f>I1461/86400 + 25569 + (-5/24)</f>
        <v>41747.75</v>
      </c>
    </row>
    <row r="1462" spans="1:20" ht="42.75" x14ac:dyDescent="0.45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>
        <f>E1462/D1462*100</f>
        <v>107.69999999999999</v>
      </c>
      <c r="P1462" s="10">
        <f>E1462/L1462</f>
        <v>41.961038961038959</v>
      </c>
      <c r="Q1462" t="str">
        <f>LEFT(N1462,SEARCH("/",N1462)-1)</f>
        <v>music</v>
      </c>
      <c r="R1462" t="str">
        <f>RIGHT(N1462, LEN(N1462)-SEARCH("/",N1462))</f>
        <v>indie rock</v>
      </c>
      <c r="S1462" s="11">
        <f>J1462/86400 + 25569 + (-5/24)</f>
        <v>41592.873668981476</v>
      </c>
      <c r="T1462" s="11">
        <f>I1462/86400 + 25569 + (-5/24)</f>
        <v>41622.873668981476</v>
      </c>
    </row>
    <row r="1463" spans="1:20" ht="42.75" x14ac:dyDescent="0.45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>
        <f>E1463/D1463*100</f>
        <v>0</v>
      </c>
      <c r="P1463" s="10" t="e">
        <f>E1463/L1463</f>
        <v>#DIV/0!</v>
      </c>
      <c r="Q1463" t="str">
        <f>LEFT(N1463,SEARCH("/",N1463)-1)</f>
        <v>technology</v>
      </c>
      <c r="R1463" t="str">
        <f>RIGHT(N1463, LEN(N1463)-SEARCH("/",N1463))</f>
        <v>web</v>
      </c>
      <c r="S1463" s="11">
        <f>J1463/86400 + 25569 + (-5/24)</f>
        <v>42059.79347222222</v>
      </c>
      <c r="T1463" s="11">
        <f>I1463/86400 + 25569 + (-5/24)</f>
        <v>42094.777083333327</v>
      </c>
    </row>
    <row r="1464" spans="1:20" ht="42.75" x14ac:dyDescent="0.45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>
        <f>E1464/D1464*100</f>
        <v>10.877666666666666</v>
      </c>
      <c r="P1464" s="10">
        <f>E1464/L1464</f>
        <v>81.582499999999996</v>
      </c>
      <c r="Q1464" t="str">
        <f>LEFT(N1464,SEARCH("/",N1464)-1)</f>
        <v>technology</v>
      </c>
      <c r="R1464" t="str">
        <f>RIGHT(N1464, LEN(N1464)-SEARCH("/",N1464))</f>
        <v>web</v>
      </c>
      <c r="S1464" s="11">
        <f>J1464/86400 + 25569 + (-5/24)</f>
        <v>42318.717199074068</v>
      </c>
      <c r="T1464" s="11">
        <f>I1464/86400 + 25569 + (-5/24)</f>
        <v>42348.717199074068</v>
      </c>
    </row>
    <row r="1465" spans="1:20" ht="57" x14ac:dyDescent="0.45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>
        <f>E1465/D1465*100</f>
        <v>2.5</v>
      </c>
      <c r="P1465" s="10">
        <f>E1465/L1465</f>
        <v>37.5</v>
      </c>
      <c r="Q1465" t="str">
        <f>LEFT(N1465,SEARCH("/",N1465)-1)</f>
        <v>technology</v>
      </c>
      <c r="R1465" t="str">
        <f>RIGHT(N1465, LEN(N1465)-SEARCH("/",N1465))</f>
        <v>web</v>
      </c>
      <c r="S1465" s="11">
        <f>J1465/86400 + 25569 + (-5/24)</f>
        <v>42194.979201388887</v>
      </c>
      <c r="T1465" s="11">
        <f>I1465/86400 + 25569 + (-5/24)</f>
        <v>42219.979201388887</v>
      </c>
    </row>
    <row r="1466" spans="1:20" ht="42.75" x14ac:dyDescent="0.45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>
        <f>E1466/D1466*100</f>
        <v>0.83333333333333337</v>
      </c>
      <c r="P1466" s="10">
        <f>E1466/L1466</f>
        <v>8.3333333333333339</v>
      </c>
      <c r="Q1466" t="str">
        <f>LEFT(N1466,SEARCH("/",N1466)-1)</f>
        <v>food</v>
      </c>
      <c r="R1466" t="str">
        <f>RIGHT(N1466, LEN(N1466)-SEARCH("/",N1466))</f>
        <v>food trucks</v>
      </c>
      <c r="S1466" s="11">
        <f>J1466/86400 + 25569 + (-5/24)</f>
        <v>41759.901412037034</v>
      </c>
      <c r="T1466" s="11">
        <f>I1466/86400 + 25569 + (-5/24)</f>
        <v>41790.770833333328</v>
      </c>
    </row>
    <row r="1467" spans="1:20" ht="42.75" x14ac:dyDescent="0.45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>
        <f>E1467/D1467*100</f>
        <v>0</v>
      </c>
      <c r="P1467" s="10" t="e">
        <f>E1467/L1467</f>
        <v>#DIV/0!</v>
      </c>
      <c r="Q1467" t="str">
        <f>LEFT(N1467,SEARCH("/",N1467)-1)</f>
        <v>food</v>
      </c>
      <c r="R1467" t="str">
        <f>RIGHT(N1467, LEN(N1467)-SEARCH("/",N1467))</f>
        <v>food trucks</v>
      </c>
      <c r="S1467" s="11">
        <f>J1467/86400 + 25569 + (-5/24)</f>
        <v>41993.529965277776</v>
      </c>
      <c r="T1467" s="11">
        <f>I1467/86400 + 25569 + (-5/24)</f>
        <v>42053.529965277776</v>
      </c>
    </row>
    <row r="1468" spans="1:20" ht="42.75" x14ac:dyDescent="0.45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>
        <f>E1468/D1468*100</f>
        <v>0.70000000000000007</v>
      </c>
      <c r="P1468" s="10">
        <f>E1468/L1468</f>
        <v>10.5</v>
      </c>
      <c r="Q1468" t="str">
        <f>LEFT(N1468,SEARCH("/",N1468)-1)</f>
        <v>food</v>
      </c>
      <c r="R1468" t="str">
        <f>RIGHT(N1468, LEN(N1468)-SEARCH("/",N1468))</f>
        <v>food trucks</v>
      </c>
      <c r="S1468" s="11">
        <f>J1468/86400 + 25569 + (-5/24)</f>
        <v>42381.922499999993</v>
      </c>
      <c r="T1468" s="11">
        <f>I1468/86400 + 25569 + (-5/24)</f>
        <v>42411.922499999993</v>
      </c>
    </row>
    <row r="1469" spans="1:20" ht="42.75" x14ac:dyDescent="0.45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>
        <f>E1469/D1469*100</f>
        <v>108.60000000000001</v>
      </c>
      <c r="P1469" s="10">
        <f>E1469/L1469</f>
        <v>53.409836065573771</v>
      </c>
      <c r="Q1469" t="str">
        <f>LEFT(N1469,SEARCH("/",N1469)-1)</f>
        <v>food</v>
      </c>
      <c r="R1469" t="str">
        <f>RIGHT(N1469, LEN(N1469)-SEARCH("/",N1469))</f>
        <v>small batch</v>
      </c>
      <c r="S1469" s="11">
        <f>J1469/86400 + 25569 + (-5/24)</f>
        <v>42485.54619212963</v>
      </c>
      <c r="T1469" s="11">
        <f>I1469/86400 + 25569 + (-5/24)</f>
        <v>42515.54619212963</v>
      </c>
    </row>
    <row r="1470" spans="1:20" ht="42.75" x14ac:dyDescent="0.45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>
        <f>E1470/D1470*100</f>
        <v>154.69999999999999</v>
      </c>
      <c r="P1470" s="10">
        <f>E1470/L1470</f>
        <v>69.268656716417908</v>
      </c>
      <c r="Q1470" t="str">
        <f>LEFT(N1470,SEARCH("/",N1470)-1)</f>
        <v>food</v>
      </c>
      <c r="R1470" t="str">
        <f>RIGHT(N1470, LEN(N1470)-SEARCH("/",N1470))</f>
        <v>small batch</v>
      </c>
      <c r="S1470" s="11">
        <f>J1470/86400 + 25569 + (-5/24)</f>
        <v>42738.483900462961</v>
      </c>
      <c r="T1470" s="11">
        <f>I1470/86400 + 25569 + (-5/24)</f>
        <v>42768.483900462961</v>
      </c>
    </row>
    <row r="1471" spans="1:20" ht="42.75" x14ac:dyDescent="0.45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>
        <f>E1471/D1471*100</f>
        <v>110.70833333333334</v>
      </c>
      <c r="P1471" s="10">
        <f>E1471/L1471</f>
        <v>28.880434782608695</v>
      </c>
      <c r="Q1471" t="str">
        <f>LEFT(N1471,SEARCH("/",N1471)-1)</f>
        <v>music</v>
      </c>
      <c r="R1471" t="str">
        <f>RIGHT(N1471, LEN(N1471)-SEARCH("/",N1471))</f>
        <v>indie rock</v>
      </c>
      <c r="S1471" s="11">
        <f>J1471/86400 + 25569 + (-5/24)</f>
        <v>41088.977962962963</v>
      </c>
      <c r="T1471" s="11">
        <f>I1471/86400 + 25569 + (-5/24)</f>
        <v>41108.977962962963</v>
      </c>
    </row>
    <row r="1472" spans="1:20" ht="42.75" x14ac:dyDescent="0.45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>
        <f>E1472/D1472*100</f>
        <v>106.69999999999999</v>
      </c>
      <c r="P1472" s="10">
        <f>E1472/L1472</f>
        <v>49.246153846153845</v>
      </c>
      <c r="Q1472" t="str">
        <f>LEFT(N1472,SEARCH("/",N1472)-1)</f>
        <v>music</v>
      </c>
      <c r="R1472" t="str">
        <f>RIGHT(N1472, LEN(N1472)-SEARCH("/",N1472))</f>
        <v>indie rock</v>
      </c>
      <c r="S1472" s="11">
        <f>J1472/86400 + 25569 + (-5/24)</f>
        <v>40833.424861111111</v>
      </c>
      <c r="T1472" s="11">
        <f>I1472/86400 + 25569 + (-5/24)</f>
        <v>40863.466527777775</v>
      </c>
    </row>
    <row r="1473" spans="1:20" ht="42.75" x14ac:dyDescent="0.45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>
        <f>E1473/D1473*100</f>
        <v>106.5</v>
      </c>
      <c r="P1473" s="10">
        <f>E1473/L1473</f>
        <v>177.5</v>
      </c>
      <c r="Q1473" t="str">
        <f>LEFT(N1473,SEARCH("/",N1473)-1)</f>
        <v>music</v>
      </c>
      <c r="R1473" t="str">
        <f>RIGHT(N1473, LEN(N1473)-SEARCH("/",N1473))</f>
        <v>classical music</v>
      </c>
      <c r="S1473" s="11">
        <f>J1473/86400 + 25569 + (-5/24)</f>
        <v>42769.601631944439</v>
      </c>
      <c r="T1473" s="11">
        <f>I1473/86400 + 25569 + (-5/24)</f>
        <v>42799.601631944439</v>
      </c>
    </row>
    <row r="1474" spans="1:20" ht="42.75" x14ac:dyDescent="0.45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>
        <f>E1474/D1474*100</f>
        <v>122.8</v>
      </c>
      <c r="P1474" s="10">
        <f>E1474/L1474</f>
        <v>54.985074626865675</v>
      </c>
      <c r="Q1474" t="str">
        <f>LEFT(N1474,SEARCH("/",N1474)-1)</f>
        <v>music</v>
      </c>
      <c r="R1474" t="str">
        <f>RIGHT(N1474, LEN(N1474)-SEARCH("/",N1474))</f>
        <v>classical music</v>
      </c>
      <c r="S1474" s="11">
        <f>J1474/86400 + 25569 + (-5/24)</f>
        <v>42124.869942129626</v>
      </c>
      <c r="T1474" s="11">
        <f>I1474/86400 + 25569 + (-5/24)</f>
        <v>42155.957638888889</v>
      </c>
    </row>
    <row r="1475" spans="1:20" ht="42.75" x14ac:dyDescent="0.45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>
        <f>E1475/D1475*100</f>
        <v>100.1</v>
      </c>
      <c r="P1475" s="10">
        <f>E1475/L1475</f>
        <v>143</v>
      </c>
      <c r="Q1475" t="str">
        <f>LEFT(N1475,SEARCH("/",N1475)-1)</f>
        <v>music</v>
      </c>
      <c r="R1475" t="str">
        <f>RIGHT(N1475, LEN(N1475)-SEARCH("/",N1475))</f>
        <v>classical music</v>
      </c>
      <c r="S1475" s="11">
        <f>J1475/86400 + 25569 + (-5/24)</f>
        <v>42039.742754629631</v>
      </c>
      <c r="T1475" s="11">
        <f>I1475/86400 + 25569 + (-5/24)</f>
        <v>42069.742754629631</v>
      </c>
    </row>
    <row r="1476" spans="1:20" ht="28.5" x14ac:dyDescent="0.45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>
        <f>E1476/D1476*100</f>
        <v>0.16666666666666669</v>
      </c>
      <c r="P1476" s="10">
        <f>E1476/L1476</f>
        <v>5</v>
      </c>
      <c r="Q1476" t="str">
        <f>LEFT(N1476,SEARCH("/",N1476)-1)</f>
        <v>food</v>
      </c>
      <c r="R1476" t="str">
        <f>RIGHT(N1476, LEN(N1476)-SEARCH("/",N1476))</f>
        <v>food trucks</v>
      </c>
      <c r="S1476" s="11">
        <f>J1476/86400 + 25569 + (-5/24)</f>
        <v>42333.121944444443</v>
      </c>
      <c r="T1476" s="11">
        <f>I1476/86400 + 25569 + (-5/24)</f>
        <v>42363.121944444443</v>
      </c>
    </row>
    <row r="1477" spans="1:20" ht="42.75" x14ac:dyDescent="0.45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>
        <f>E1477/D1477*100</f>
        <v>0</v>
      </c>
      <c r="P1477" s="10" t="e">
        <f>E1477/L1477</f>
        <v>#DIV/0!</v>
      </c>
      <c r="Q1477" t="str">
        <f>LEFT(N1477,SEARCH("/",N1477)-1)</f>
        <v>food</v>
      </c>
      <c r="R1477" t="str">
        <f>RIGHT(N1477, LEN(N1477)-SEARCH("/",N1477))</f>
        <v>food trucks</v>
      </c>
      <c r="S1477" s="11">
        <f>J1477/86400 + 25569 + (-5/24)</f>
        <v>42388.380752314813</v>
      </c>
      <c r="T1477" s="11">
        <f>I1477/86400 + 25569 + (-5/24)</f>
        <v>42395.380752314813</v>
      </c>
    </row>
    <row r="1478" spans="1:20" ht="42.75" x14ac:dyDescent="0.45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>
        <f>E1478/D1478*100</f>
        <v>39</v>
      </c>
      <c r="P1478" s="10">
        <f>E1478/L1478</f>
        <v>83.571428571428569</v>
      </c>
      <c r="Q1478" t="str">
        <f>LEFT(N1478,SEARCH("/",N1478)-1)</f>
        <v>food</v>
      </c>
      <c r="R1478" t="str">
        <f>RIGHT(N1478, LEN(N1478)-SEARCH("/",N1478))</f>
        <v>food trucks</v>
      </c>
      <c r="S1478" s="11">
        <f>J1478/86400 + 25569 + (-5/24)</f>
        <v>42240.631956018515</v>
      </c>
      <c r="T1478" s="11">
        <f>I1478/86400 + 25569 + (-5/24)</f>
        <v>42270.631956018515</v>
      </c>
    </row>
    <row r="1479" spans="1:20" ht="57" x14ac:dyDescent="0.45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>
        <f>E1479/D1479*100</f>
        <v>105.66666666666666</v>
      </c>
      <c r="P1479" s="10">
        <f>E1479/L1479</f>
        <v>45.94202898550725</v>
      </c>
      <c r="Q1479" t="str">
        <f>LEFT(N1479,SEARCH("/",N1479)-1)</f>
        <v>technology</v>
      </c>
      <c r="R1479" t="str">
        <f>RIGHT(N1479, LEN(N1479)-SEARCH("/",N1479))</f>
        <v>space exploration</v>
      </c>
      <c r="S1479" s="11">
        <f>J1479/86400 + 25569 + (-5/24)</f>
        <v>42102.952245370368</v>
      </c>
      <c r="T1479" s="11">
        <f>I1479/86400 + 25569 + (-5/24)</f>
        <v>42162.952245370368</v>
      </c>
    </row>
    <row r="1480" spans="1:20" ht="42.75" x14ac:dyDescent="0.45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>
        <f>E1480/D1480*100</f>
        <v>26.700000000000003</v>
      </c>
      <c r="P1480" s="10">
        <f>E1480/L1480</f>
        <v>42.157894736842103</v>
      </c>
      <c r="Q1480" t="str">
        <f>LEFT(N1480,SEARCH("/",N1480)-1)</f>
        <v>publishing</v>
      </c>
      <c r="R1480" t="str">
        <f>RIGHT(N1480, LEN(N1480)-SEARCH("/",N1480))</f>
        <v>children's books</v>
      </c>
      <c r="S1480" s="11">
        <f>J1480/86400 + 25569 + (-5/24)</f>
        <v>41850.57304398148</v>
      </c>
      <c r="T1480" s="11">
        <f>I1480/86400 + 25569 + (-5/24)</f>
        <v>41880.57304398148</v>
      </c>
    </row>
    <row r="1481" spans="1:20" ht="42.75" x14ac:dyDescent="0.45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>
        <f>E1481/D1481*100</f>
        <v>0.33333333333333337</v>
      </c>
      <c r="P1481" s="10">
        <f>E1481/L1481</f>
        <v>10</v>
      </c>
      <c r="Q1481" t="str">
        <f>LEFT(N1481,SEARCH("/",N1481)-1)</f>
        <v>publishing</v>
      </c>
      <c r="R1481" t="str">
        <f>RIGHT(N1481, LEN(N1481)-SEARCH("/",N1481))</f>
        <v>children's books</v>
      </c>
      <c r="S1481" s="11">
        <f>J1481/86400 + 25569 + (-5/24)</f>
        <v>42172.460694444446</v>
      </c>
      <c r="T1481" s="11">
        <f>I1481/86400 + 25569 + (-5/24)</f>
        <v>42202.460694444446</v>
      </c>
    </row>
    <row r="1482" spans="1:20" ht="28.5" x14ac:dyDescent="0.45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>
        <f>E1482/D1482*100</f>
        <v>101.16666666666667</v>
      </c>
      <c r="P1482" s="10">
        <f>E1482/L1482</f>
        <v>126.45833333333333</v>
      </c>
      <c r="Q1482" t="str">
        <f>LEFT(N1482,SEARCH("/",N1482)-1)</f>
        <v>theater</v>
      </c>
      <c r="R1482" t="str">
        <f>RIGHT(N1482, LEN(N1482)-SEARCH("/",N1482))</f>
        <v>plays</v>
      </c>
      <c r="S1482" s="11">
        <f>J1482/86400 + 25569 + (-5/24)</f>
        <v>42055.804791666662</v>
      </c>
      <c r="T1482" s="11">
        <f>I1482/86400 + 25569 + (-5/24)</f>
        <v>42074.958333333336</v>
      </c>
    </row>
    <row r="1483" spans="1:20" ht="42.75" x14ac:dyDescent="0.45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>
        <f>E1483/D1483*100</f>
        <v>105.33333333333333</v>
      </c>
      <c r="P1483" s="10">
        <f>E1483/L1483</f>
        <v>47.878787878787875</v>
      </c>
      <c r="Q1483" t="str">
        <f>LEFT(N1483,SEARCH("/",N1483)-1)</f>
        <v>theater</v>
      </c>
      <c r="R1483" t="str">
        <f>RIGHT(N1483, LEN(N1483)-SEARCH("/",N1483))</f>
        <v>plays</v>
      </c>
      <c r="S1483" s="11">
        <f>J1483/86400 + 25569 + (-5/24)</f>
        <v>42016.730358796289</v>
      </c>
      <c r="T1483" s="11">
        <f>I1483/86400 + 25569 + (-5/24)</f>
        <v>42046.730358796289</v>
      </c>
    </row>
    <row r="1484" spans="1:20" ht="42.75" x14ac:dyDescent="0.45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>
        <f>E1484/D1484*100</f>
        <v>101.83333333333333</v>
      </c>
      <c r="P1484" s="10">
        <f>E1484/L1484</f>
        <v>33.944444444444443</v>
      </c>
      <c r="Q1484" t="str">
        <f>LEFT(N1484,SEARCH("/",N1484)-1)</f>
        <v>theater</v>
      </c>
      <c r="R1484" t="str">
        <f>RIGHT(N1484, LEN(N1484)-SEARCH("/",N1484))</f>
        <v>plays</v>
      </c>
      <c r="S1484" s="11">
        <f>J1484/86400 + 25569 + (-5/24)</f>
        <v>42192.438738425924</v>
      </c>
      <c r="T1484" s="11">
        <f>I1484/86400 + 25569 + (-5/24)</f>
        <v>42222.438738425924</v>
      </c>
    </row>
    <row r="1485" spans="1:20" ht="42.75" x14ac:dyDescent="0.45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>
        <f>E1485/D1485*100</f>
        <v>112.1</v>
      </c>
      <c r="P1485" s="10">
        <f>E1485/L1485</f>
        <v>44.25</v>
      </c>
      <c r="Q1485" t="str">
        <f>LEFT(N1485,SEARCH("/",N1485)-1)</f>
        <v>theater</v>
      </c>
      <c r="R1485" t="str">
        <f>RIGHT(N1485, LEN(N1485)-SEARCH("/",N1485))</f>
        <v>plays</v>
      </c>
      <c r="S1485" s="11">
        <f>J1485/86400 + 25569 + (-5/24)</f>
        <v>42185.058912037035</v>
      </c>
      <c r="T1485" s="11">
        <f>I1485/86400 + 25569 + (-5/24)</f>
        <v>42221.249999999993</v>
      </c>
    </row>
    <row r="1486" spans="1:20" ht="42.75" x14ac:dyDescent="0.45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>
        <f>E1486/D1486*100</f>
        <v>141.56666666666666</v>
      </c>
      <c r="P1486" s="10">
        <f>E1486/L1486</f>
        <v>25.130177514792898</v>
      </c>
      <c r="Q1486" t="str">
        <f>LEFT(N1486,SEARCH("/",N1486)-1)</f>
        <v>theater</v>
      </c>
      <c r="R1486" t="str">
        <f>RIGHT(N1486, LEN(N1486)-SEARCH("/",N1486))</f>
        <v>plays</v>
      </c>
      <c r="S1486" s="11">
        <f>J1486/86400 + 25569 + (-5/24)</f>
        <v>42188.259166666663</v>
      </c>
      <c r="T1486" s="11">
        <f>I1486/86400 + 25569 + (-5/24)</f>
        <v>42218.458333333336</v>
      </c>
    </row>
    <row r="1487" spans="1:20" ht="42.75" x14ac:dyDescent="0.45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>
        <f>E1487/D1487*100</f>
        <v>103.33333333333334</v>
      </c>
      <c r="P1487" s="10">
        <f>E1487/L1487</f>
        <v>60.784313725490193</v>
      </c>
      <c r="Q1487" t="str">
        <f>LEFT(N1487,SEARCH("/",N1487)-1)</f>
        <v>theater</v>
      </c>
      <c r="R1487" t="str">
        <f>RIGHT(N1487, LEN(N1487)-SEARCH("/",N1487))</f>
        <v>plays</v>
      </c>
      <c r="S1487" s="11">
        <f>J1487/86400 + 25569 + (-5/24)</f>
        <v>42312.584328703706</v>
      </c>
      <c r="T1487" s="11">
        <f>I1487/86400 + 25569 + (-5/24)</f>
        <v>42342.584328703706</v>
      </c>
    </row>
    <row r="1488" spans="1:20" ht="28.5" x14ac:dyDescent="0.45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>
        <f>E1488/D1488*100</f>
        <v>100</v>
      </c>
      <c r="P1488" s="10">
        <f>E1488/L1488</f>
        <v>272.72727272727275</v>
      </c>
      <c r="Q1488" t="str">
        <f>LEFT(N1488,SEARCH("/",N1488)-1)</f>
        <v>theater</v>
      </c>
      <c r="R1488" t="str">
        <f>RIGHT(N1488, LEN(N1488)-SEARCH("/",N1488))</f>
        <v>plays</v>
      </c>
      <c r="S1488" s="11">
        <f>J1488/86400 + 25569 + (-5/24)</f>
        <v>41758.631342592591</v>
      </c>
      <c r="T1488" s="11">
        <f>I1488/86400 + 25569 + (-5/24)</f>
        <v>41770.957638888889</v>
      </c>
    </row>
    <row r="1489" spans="1:20" ht="28.5" x14ac:dyDescent="0.45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>
        <f>E1489/D1489*100</f>
        <v>110.66666666666667</v>
      </c>
      <c r="P1489" s="10">
        <f>E1489/L1489</f>
        <v>63.846153846153847</v>
      </c>
      <c r="Q1489" t="str">
        <f>LEFT(N1489,SEARCH("/",N1489)-1)</f>
        <v>theater</v>
      </c>
      <c r="R1489" t="str">
        <f>RIGHT(N1489, LEN(N1489)-SEARCH("/",N1489))</f>
        <v>plays</v>
      </c>
      <c r="S1489" s="11">
        <f>J1489/86400 + 25569 + (-5/24)</f>
        <v>42171.616550925923</v>
      </c>
      <c r="T1489" s="11">
        <f>I1489/86400 + 25569 + (-5/24)</f>
        <v>42201.616550925923</v>
      </c>
    </row>
    <row r="1490" spans="1:20" ht="42.75" x14ac:dyDescent="0.45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>
        <f>E1490/D1490*100</f>
        <v>4.8666666666666663</v>
      </c>
      <c r="P1490" s="10">
        <f>E1490/L1490</f>
        <v>24.333333333333332</v>
      </c>
      <c r="Q1490" t="str">
        <f>LEFT(N1490,SEARCH("/",N1490)-1)</f>
        <v>theater</v>
      </c>
      <c r="R1490" t="str">
        <f>RIGHT(N1490, LEN(N1490)-SEARCH("/",N1490))</f>
        <v>plays</v>
      </c>
      <c r="S1490" s="11">
        <f>J1490/86400 + 25569 + (-5/24)</f>
        <v>42164.829247685186</v>
      </c>
      <c r="T1490" s="11">
        <f>I1490/86400 + 25569 + (-5/24)</f>
        <v>42224.69027777778</v>
      </c>
    </row>
    <row r="1491" spans="1:20" ht="28.5" x14ac:dyDescent="0.45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>
        <f>E1491/D1491*100</f>
        <v>0</v>
      </c>
      <c r="P1491" s="10" t="e">
        <f>E1491/L1491</f>
        <v>#DIV/0!</v>
      </c>
      <c r="Q1491" t="str">
        <f>LEFT(N1491,SEARCH("/",N1491)-1)</f>
        <v>theater</v>
      </c>
      <c r="R1491" t="str">
        <f>RIGHT(N1491, LEN(N1491)-SEARCH("/",N1491))</f>
        <v>plays</v>
      </c>
      <c r="S1491" s="11">
        <f>J1491/86400 + 25569 + (-5/24)</f>
        <v>42114.907847222225</v>
      </c>
      <c r="T1491" s="11">
        <f>I1491/86400 + 25569 + (-5/24)</f>
        <v>42174.907847222225</v>
      </c>
    </row>
    <row r="1492" spans="1:20" ht="42.75" x14ac:dyDescent="0.45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>
        <f>E1492/D1492*100</f>
        <v>2.1</v>
      </c>
      <c r="P1492" s="10">
        <f>E1492/L1492</f>
        <v>15.75</v>
      </c>
      <c r="Q1492" t="str">
        <f>LEFT(N1492,SEARCH("/",N1492)-1)</f>
        <v>theater</v>
      </c>
      <c r="R1492" t="str">
        <f>RIGHT(N1492, LEN(N1492)-SEARCH("/",N1492))</f>
        <v>plays</v>
      </c>
      <c r="S1492" s="11">
        <f>J1492/86400 + 25569 + (-5/24)</f>
        <v>42128.407349537032</v>
      </c>
      <c r="T1492" s="11">
        <f>I1492/86400 + 25569 + (-5/24)</f>
        <v>42188.407349537032</v>
      </c>
    </row>
    <row r="1493" spans="1:20" ht="42.75" x14ac:dyDescent="0.45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>
        <f>E1493/D1493*100</f>
        <v>0.16666666666666669</v>
      </c>
      <c r="P1493" s="10">
        <f>E1493/L1493</f>
        <v>5</v>
      </c>
      <c r="Q1493" t="str">
        <f>LEFT(N1493,SEARCH("/",N1493)-1)</f>
        <v>theater</v>
      </c>
      <c r="R1493" t="str">
        <f>RIGHT(N1493, LEN(N1493)-SEARCH("/",N1493))</f>
        <v>plays</v>
      </c>
      <c r="S1493" s="11">
        <f>J1493/86400 + 25569 + (-5/24)</f>
        <v>41985.219027777777</v>
      </c>
      <c r="T1493" s="11">
        <f>I1493/86400 + 25569 + (-5/24)</f>
        <v>42015.219027777777</v>
      </c>
    </row>
    <row r="1494" spans="1:20" ht="42.75" x14ac:dyDescent="0.45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>
        <f>E1494/D1494*100</f>
        <v>38.066666666666663</v>
      </c>
      <c r="P1494" s="10">
        <f>E1494/L1494</f>
        <v>81.571428571428569</v>
      </c>
      <c r="Q1494" t="str">
        <f>LEFT(N1494,SEARCH("/",N1494)-1)</f>
        <v>theater</v>
      </c>
      <c r="R1494" t="str">
        <f>RIGHT(N1494, LEN(N1494)-SEARCH("/",N1494))</f>
        <v>plays</v>
      </c>
      <c r="S1494" s="11">
        <f>J1494/86400 + 25569 + (-5/24)</f>
        <v>41850.654918981476</v>
      </c>
      <c r="T1494" s="11">
        <f>I1494/86400 + 25569 + (-5/24)</f>
        <v>41880.654918981476</v>
      </c>
    </row>
    <row r="1495" spans="1:20" ht="42.75" x14ac:dyDescent="0.45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>
        <f>E1495/D1495*100</f>
        <v>20.833333333333336</v>
      </c>
      <c r="P1495" s="10">
        <f>E1495/L1495</f>
        <v>52.083333333333336</v>
      </c>
      <c r="Q1495" t="str">
        <f>LEFT(N1495,SEARCH("/",N1495)-1)</f>
        <v>theater</v>
      </c>
      <c r="R1495" t="str">
        <f>RIGHT(N1495, LEN(N1495)-SEARCH("/",N1495))</f>
        <v>plays</v>
      </c>
      <c r="S1495" s="11">
        <f>J1495/86400 + 25569 + (-5/24)</f>
        <v>42701.700474537036</v>
      </c>
      <c r="T1495" s="11">
        <f>I1495/86400 + 25569 + (-5/24)</f>
        <v>42716.041666666664</v>
      </c>
    </row>
    <row r="1496" spans="1:20" ht="42.75" x14ac:dyDescent="0.45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>
        <f>E1496/D1496*100</f>
        <v>125</v>
      </c>
      <c r="P1496" s="10">
        <f>E1496/L1496</f>
        <v>75</v>
      </c>
      <c r="Q1496" t="str">
        <f>LEFT(N1496,SEARCH("/",N1496)-1)</f>
        <v>theater</v>
      </c>
      <c r="R1496" t="str">
        <f>RIGHT(N1496, LEN(N1496)-SEARCH("/",N1496))</f>
        <v>musical</v>
      </c>
      <c r="S1496" s="11">
        <f>J1496/86400 + 25569 + (-5/24)</f>
        <v>42044.557627314811</v>
      </c>
      <c r="T1496" s="11">
        <f>I1496/86400 + 25569 + (-5/24)</f>
        <v>42058.557627314811</v>
      </c>
    </row>
    <row r="1497" spans="1:20" ht="42.75" x14ac:dyDescent="0.45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>
        <f>E1497/D1497*100</f>
        <v>0</v>
      </c>
      <c r="P1497" s="10" t="e">
        <f>E1497/L1497</f>
        <v>#DIV/0!</v>
      </c>
      <c r="Q1497" t="str">
        <f>LEFT(N1497,SEARCH("/",N1497)-1)</f>
        <v>theater</v>
      </c>
      <c r="R1497" t="str">
        <f>RIGHT(N1497, LEN(N1497)-SEARCH("/",N1497))</f>
        <v>spaces</v>
      </c>
      <c r="S1497" s="11">
        <f>J1497/86400 + 25569 + (-5/24)</f>
        <v>42076.921064814807</v>
      </c>
      <c r="T1497" s="11">
        <f>I1497/86400 + 25569 + (-5/24)</f>
        <v>42106.921064814807</v>
      </c>
    </row>
    <row r="1498" spans="1:20" ht="57" x14ac:dyDescent="0.45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>
        <f>E1498/D1498*100</f>
        <v>113.56666666666666</v>
      </c>
      <c r="P1498" s="10">
        <f>E1498/L1498</f>
        <v>113.56666666666666</v>
      </c>
      <c r="Q1498" t="str">
        <f>LEFT(N1498,SEARCH("/",N1498)-1)</f>
        <v>theater</v>
      </c>
      <c r="R1498" t="str">
        <f>RIGHT(N1498, LEN(N1498)-SEARCH("/",N1498))</f>
        <v>plays</v>
      </c>
      <c r="S1498" s="11">
        <f>J1498/86400 + 25569 + (-5/24)</f>
        <v>42026.672847222224</v>
      </c>
      <c r="T1498" s="11">
        <f>I1498/86400 + 25569 + (-5/24)</f>
        <v>42085.884722222218</v>
      </c>
    </row>
    <row r="1499" spans="1:20" ht="42.75" x14ac:dyDescent="0.45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>
        <f>E1499/D1499*100</f>
        <v>109.16666666666666</v>
      </c>
      <c r="P1499" s="10">
        <f>E1499/L1499</f>
        <v>136.45833333333334</v>
      </c>
      <c r="Q1499" t="str">
        <f>LEFT(N1499,SEARCH("/",N1499)-1)</f>
        <v>theater</v>
      </c>
      <c r="R1499" t="str">
        <f>RIGHT(N1499, LEN(N1499)-SEARCH("/",N1499))</f>
        <v>plays</v>
      </c>
      <c r="S1499" s="11">
        <f>J1499/86400 + 25569 + (-5/24)</f>
        <v>42219.70752314815</v>
      </c>
      <c r="T1499" s="11">
        <f>I1499/86400 + 25569 + (-5/24)</f>
        <v>42239.874999999993</v>
      </c>
    </row>
    <row r="1500" spans="1:20" ht="42.75" x14ac:dyDescent="0.45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>
        <f>E1500/D1500*100</f>
        <v>104.5</v>
      </c>
      <c r="P1500" s="10">
        <f>E1500/L1500</f>
        <v>48.984375</v>
      </c>
      <c r="Q1500" t="str">
        <f>LEFT(N1500,SEARCH("/",N1500)-1)</f>
        <v>theater</v>
      </c>
      <c r="R1500" t="str">
        <f>RIGHT(N1500, LEN(N1500)-SEARCH("/",N1500))</f>
        <v>spaces</v>
      </c>
      <c r="S1500" s="11">
        <f>J1500/86400 + 25569 + (-5/24)</f>
        <v>42622.559143518512</v>
      </c>
      <c r="T1500" s="11">
        <f>I1500/86400 + 25569 + (-5/24)</f>
        <v>42652.559143518512</v>
      </c>
    </row>
    <row r="1501" spans="1:20" ht="42.75" x14ac:dyDescent="0.45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>
        <f>E1501/D1501*100</f>
        <v>101.16666666666667</v>
      </c>
      <c r="P1501" s="10">
        <f>E1501/L1501</f>
        <v>178.52941176470588</v>
      </c>
      <c r="Q1501" t="str">
        <f>LEFT(N1501,SEARCH("/",N1501)-1)</f>
        <v>theater</v>
      </c>
      <c r="R1501" t="str">
        <f>RIGHT(N1501, LEN(N1501)-SEARCH("/",N1501))</f>
        <v>spaces</v>
      </c>
      <c r="S1501" s="11">
        <f>J1501/86400 + 25569 + (-5/24)</f>
        <v>42398.640925925924</v>
      </c>
      <c r="T1501" s="11">
        <f>I1501/86400 + 25569 + (-5/24)</f>
        <v>42430.040972222218</v>
      </c>
    </row>
    <row r="1502" spans="1:20" ht="42.75" x14ac:dyDescent="0.45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>
        <f>E1502/D1502*100</f>
        <v>101.16666666666667</v>
      </c>
      <c r="P1502" s="10">
        <f>E1502/L1502</f>
        <v>116.73076923076923</v>
      </c>
      <c r="Q1502" t="str">
        <f>LEFT(N1502,SEARCH("/",N1502)-1)</f>
        <v>theater</v>
      </c>
      <c r="R1502" t="str">
        <f>RIGHT(N1502, LEN(N1502)-SEARCH("/",N1502))</f>
        <v>spaces</v>
      </c>
      <c r="S1502" s="11">
        <f>J1502/86400 + 25569 + (-5/24)</f>
        <v>42360.003692129627</v>
      </c>
      <c r="T1502" s="11">
        <f>I1502/86400 + 25569 + (-5/24)</f>
        <v>42390.003692129627</v>
      </c>
    </row>
    <row r="1503" spans="1:20" ht="42.75" x14ac:dyDescent="0.45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>
        <f>E1503/D1503*100</f>
        <v>146.53333333333333</v>
      </c>
      <c r="P1503" s="10">
        <f>E1503/L1503</f>
        <v>191.13043478260869</v>
      </c>
      <c r="Q1503" t="str">
        <f>LEFT(N1503,SEARCH("/",N1503)-1)</f>
        <v>theater</v>
      </c>
      <c r="R1503" t="str">
        <f>RIGHT(N1503, LEN(N1503)-SEARCH("/",N1503))</f>
        <v>spaces</v>
      </c>
      <c r="S1503" s="11">
        <f>J1503/86400 + 25569 + (-5/24)</f>
        <v>42569.901909722219</v>
      </c>
      <c r="T1503" s="11">
        <f>I1503/86400 + 25569 + (-5/24)</f>
        <v>42599.901909722219</v>
      </c>
    </row>
    <row r="1504" spans="1:20" ht="42.75" x14ac:dyDescent="0.45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>
        <f>E1504/D1504*100</f>
        <v>107.5</v>
      </c>
      <c r="P1504" s="10">
        <f>E1504/L1504</f>
        <v>76.785714285714292</v>
      </c>
      <c r="Q1504" t="str">
        <f>LEFT(N1504,SEARCH("/",N1504)-1)</f>
        <v>theater</v>
      </c>
      <c r="R1504" t="str">
        <f>RIGHT(N1504, LEN(N1504)-SEARCH("/",N1504))</f>
        <v>spaces</v>
      </c>
      <c r="S1504" s="11">
        <f>J1504/86400 + 25569 + (-5/24)</f>
        <v>42177.583576388883</v>
      </c>
      <c r="T1504" s="11">
        <f>I1504/86400 + 25569 + (-5/24)</f>
        <v>42181.749999999993</v>
      </c>
    </row>
    <row r="1505" spans="1:20" ht="42.75" x14ac:dyDescent="0.45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>
        <f>E1505/D1505*100</f>
        <v>19.566666666666666</v>
      </c>
      <c r="P1505" s="10">
        <f>E1505/L1505</f>
        <v>25.521739130434781</v>
      </c>
      <c r="Q1505" t="str">
        <f>LEFT(N1505,SEARCH("/",N1505)-1)</f>
        <v>theater</v>
      </c>
      <c r="R1505" t="str">
        <f>RIGHT(N1505, LEN(N1505)-SEARCH("/",N1505))</f>
        <v>spaces</v>
      </c>
      <c r="S1505" s="11">
        <f>J1505/86400 + 25569 + (-5/24)</f>
        <v>42630.714560185188</v>
      </c>
      <c r="T1505" s="11">
        <f>I1505/86400 + 25569 + (-5/24)</f>
        <v>42665.714560185188</v>
      </c>
    </row>
    <row r="1506" spans="1:20" ht="42.75" x14ac:dyDescent="0.45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>
        <f>E1506/D1506*100</f>
        <v>335.58333333333337</v>
      </c>
      <c r="P1506" s="10">
        <f>E1506/L1506</f>
        <v>41.773858921161825</v>
      </c>
      <c r="Q1506" t="str">
        <f>LEFT(N1506,SEARCH("/",N1506)-1)</f>
        <v>theater</v>
      </c>
      <c r="R1506" t="str">
        <f>RIGHT(N1506, LEN(N1506)-SEARCH("/",N1506))</f>
        <v>plays</v>
      </c>
      <c r="S1506" s="11">
        <f>J1506/86400 + 25569 + (-5/24)</f>
        <v>40632.946030092593</v>
      </c>
      <c r="T1506" s="11">
        <f>I1506/86400 + 25569 + (-5/24)</f>
        <v>40663.999305555553</v>
      </c>
    </row>
    <row r="1507" spans="1:20" ht="28.5" x14ac:dyDescent="0.45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>
        <f>E1507/D1507*100</f>
        <v>116.16666666666666</v>
      </c>
      <c r="P1507" s="10">
        <f>E1507/L1507</f>
        <v>63.363636363636367</v>
      </c>
      <c r="Q1507" t="str">
        <f>LEFT(N1507,SEARCH("/",N1507)-1)</f>
        <v>theater</v>
      </c>
      <c r="R1507" t="str">
        <f>RIGHT(N1507, LEN(N1507)-SEARCH("/",N1507))</f>
        <v>plays</v>
      </c>
      <c r="S1507" s="11">
        <f>J1507/86400 + 25569 + (-5/24)</f>
        <v>41838.967372685183</v>
      </c>
      <c r="T1507" s="11">
        <f>I1507/86400 + 25569 + (-5/24)</f>
        <v>41852.967372685183</v>
      </c>
    </row>
    <row r="1508" spans="1:20" ht="42.75" x14ac:dyDescent="0.45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>
        <f>E1508/D1508*100</f>
        <v>101.13333333333334</v>
      </c>
      <c r="P1508" s="10">
        <f>E1508/L1508</f>
        <v>131.91304347826087</v>
      </c>
      <c r="Q1508" t="str">
        <f>LEFT(N1508,SEARCH("/",N1508)-1)</f>
        <v>theater</v>
      </c>
      <c r="R1508" t="str">
        <f>RIGHT(N1508, LEN(N1508)-SEARCH("/",N1508))</f>
        <v>plays</v>
      </c>
      <c r="S1508" s="11">
        <f>J1508/86400 + 25569 + (-5/24)</f>
        <v>41862.656342592592</v>
      </c>
      <c r="T1508" s="11">
        <f>I1508/86400 + 25569 + (-5/24)</f>
        <v>41876.656342592592</v>
      </c>
    </row>
    <row r="1509" spans="1:20" ht="42.75" x14ac:dyDescent="0.45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>
        <f>E1509/D1509*100</f>
        <v>125.76666666666667</v>
      </c>
      <c r="P1509" s="10">
        <f>E1509/L1509</f>
        <v>62.883333333333333</v>
      </c>
      <c r="Q1509" t="str">
        <f>LEFT(N1509,SEARCH("/",N1509)-1)</f>
        <v>theater</v>
      </c>
      <c r="R1509" t="str">
        <f>RIGHT(N1509, LEN(N1509)-SEARCH("/",N1509))</f>
        <v>plays</v>
      </c>
      <c r="S1509" s="11">
        <f>J1509/86400 + 25569 + (-5/24)</f>
        <v>41013.728229166663</v>
      </c>
      <c r="T1509" s="11">
        <f>I1509/86400 + 25569 + (-5/24)</f>
        <v>41060.957638888889</v>
      </c>
    </row>
    <row r="1510" spans="1:20" ht="42.75" x14ac:dyDescent="0.45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>
        <f>E1510/D1510*100</f>
        <v>100.56666666666668</v>
      </c>
      <c r="P1510" s="10">
        <f>E1510/L1510</f>
        <v>88.735294117647058</v>
      </c>
      <c r="Q1510" t="str">
        <f>LEFT(N1510,SEARCH("/",N1510)-1)</f>
        <v>theater</v>
      </c>
      <c r="R1510" t="str">
        <f>RIGHT(N1510, LEN(N1510)-SEARCH("/",N1510))</f>
        <v>plays</v>
      </c>
      <c r="S1510" s="11">
        <f>J1510/86400 + 25569 + (-5/24)</f>
        <v>42754.485509259255</v>
      </c>
      <c r="T1510" s="11">
        <f>I1510/86400 + 25569 + (-5/24)</f>
        <v>42782.749999999993</v>
      </c>
    </row>
    <row r="1511" spans="1:20" ht="42.75" x14ac:dyDescent="0.45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>
        <f>E1511/D1511*100</f>
        <v>101.6</v>
      </c>
      <c r="P1511" s="10">
        <f>E1511/L1511</f>
        <v>203.2</v>
      </c>
      <c r="Q1511" t="str">
        <f>LEFT(N1511,SEARCH("/",N1511)-1)</f>
        <v>theater</v>
      </c>
      <c r="R1511" t="str">
        <f>RIGHT(N1511, LEN(N1511)-SEARCH("/",N1511))</f>
        <v>plays</v>
      </c>
      <c r="S1511" s="11">
        <f>J1511/86400 + 25569 + (-5/24)</f>
        <v>42380.676539351851</v>
      </c>
      <c r="T1511" s="11">
        <f>I1511/86400 + 25569 + (-5/24)</f>
        <v>42398.040972222218</v>
      </c>
    </row>
    <row r="1512" spans="1:20" ht="42.75" x14ac:dyDescent="0.45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>
        <f>E1512/D1512*100</f>
        <v>116.19999999999999</v>
      </c>
      <c r="P1512" s="10">
        <f>E1512/L1512</f>
        <v>55.333333333333336</v>
      </c>
      <c r="Q1512" t="str">
        <f>LEFT(N1512,SEARCH("/",N1512)-1)</f>
        <v>theater</v>
      </c>
      <c r="R1512" t="str">
        <f>RIGHT(N1512, LEN(N1512)-SEARCH("/",N1512))</f>
        <v>plays</v>
      </c>
      <c r="S1512" s="11">
        <f>J1512/86400 + 25569 + (-5/24)</f>
        <v>42261.709062499998</v>
      </c>
      <c r="T1512" s="11">
        <f>I1512/86400 + 25569 + (-5/24)</f>
        <v>42291.709062499998</v>
      </c>
    </row>
    <row r="1513" spans="1:20" ht="42.75" x14ac:dyDescent="0.45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>
        <f>E1513/D1513*100</f>
        <v>136.16666666666666</v>
      </c>
      <c r="P1513" s="10">
        <f>E1513/L1513</f>
        <v>46.420454545454547</v>
      </c>
      <c r="Q1513" t="str">
        <f>LEFT(N1513,SEARCH("/",N1513)-1)</f>
        <v>theater</v>
      </c>
      <c r="R1513" t="str">
        <f>RIGHT(N1513, LEN(N1513)-SEARCH("/",N1513))</f>
        <v>plays</v>
      </c>
      <c r="S1513" s="11">
        <f>J1513/86400 + 25569 + (-5/24)</f>
        <v>42102.535439814812</v>
      </c>
      <c r="T1513" s="11">
        <f>I1513/86400 + 25569 + (-5/24)</f>
        <v>42123.535439814812</v>
      </c>
    </row>
    <row r="1514" spans="1:20" ht="42.75" x14ac:dyDescent="0.45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>
        <f>E1514/D1514*100</f>
        <v>133.46666666666667</v>
      </c>
      <c r="P1514" s="10">
        <f>E1514/L1514</f>
        <v>57.2</v>
      </c>
      <c r="Q1514" t="str">
        <f>LEFT(N1514,SEARCH("/",N1514)-1)</f>
        <v>theater</v>
      </c>
      <c r="R1514" t="str">
        <f>RIGHT(N1514, LEN(N1514)-SEARCH("/",N1514))</f>
        <v>plays</v>
      </c>
      <c r="S1514" s="11">
        <f>J1514/86400 + 25569 + (-5/24)</f>
        <v>42538.527499999997</v>
      </c>
      <c r="T1514" s="11">
        <f>I1514/86400 + 25569 + (-5/24)</f>
        <v>42583.082638888889</v>
      </c>
    </row>
    <row r="1515" spans="1:20" ht="42.75" x14ac:dyDescent="0.45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>
        <f>E1515/D1515*100</f>
        <v>138.16666666666666</v>
      </c>
      <c r="P1515" s="10">
        <f>E1515/L1515</f>
        <v>109.07894736842105</v>
      </c>
      <c r="Q1515" t="str">
        <f>LEFT(N1515,SEARCH("/",N1515)-1)</f>
        <v>theater</v>
      </c>
      <c r="R1515" t="str">
        <f>RIGHT(N1515, LEN(N1515)-SEARCH("/",N1515))</f>
        <v>plays</v>
      </c>
      <c r="S1515" s="11">
        <f>J1515/86400 + 25569 + (-5/24)</f>
        <v>42685.765671296293</v>
      </c>
      <c r="T1515" s="11">
        <f>I1515/86400 + 25569 + (-5/24)</f>
        <v>42710.765671296293</v>
      </c>
    </row>
    <row r="1516" spans="1:20" ht="28.5" x14ac:dyDescent="0.45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>
        <f>E1516/D1516*100</f>
        <v>101.93333333333334</v>
      </c>
      <c r="P1516" s="10">
        <f>E1516/L1516</f>
        <v>55.6</v>
      </c>
      <c r="Q1516" t="str">
        <f>LEFT(N1516,SEARCH("/",N1516)-1)</f>
        <v>theater</v>
      </c>
      <c r="R1516" t="str">
        <f>RIGHT(N1516, LEN(N1516)-SEARCH("/",N1516))</f>
        <v>plays</v>
      </c>
      <c r="S1516" s="11">
        <f>J1516/86400 + 25569 + (-5/24)</f>
        <v>42270.518587962964</v>
      </c>
      <c r="T1516" s="11">
        <f>I1516/86400 + 25569 + (-5/24)</f>
        <v>42305.959027777775</v>
      </c>
    </row>
    <row r="1517" spans="1:20" ht="42.75" x14ac:dyDescent="0.45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>
        <f>E1517/D1517*100</f>
        <v>105.93333333333332</v>
      </c>
      <c r="P1517" s="10">
        <f>E1517/L1517</f>
        <v>44.138888888888886</v>
      </c>
      <c r="Q1517" t="str">
        <f>LEFT(N1517,SEARCH("/",N1517)-1)</f>
        <v>theater</v>
      </c>
      <c r="R1517" t="str">
        <f>RIGHT(N1517, LEN(N1517)-SEARCH("/",N1517))</f>
        <v>plays</v>
      </c>
      <c r="S1517" s="11">
        <f>J1517/86400 + 25569 + (-5/24)</f>
        <v>42422.769085648142</v>
      </c>
      <c r="T1517" s="11">
        <f>I1517/86400 + 25569 + (-5/24)</f>
        <v>42444.666666666664</v>
      </c>
    </row>
    <row r="1518" spans="1:20" ht="42.75" x14ac:dyDescent="0.45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>
        <f>E1518/D1518*100</f>
        <v>100</v>
      </c>
      <c r="P1518" s="10">
        <f>E1518/L1518</f>
        <v>176.47058823529412</v>
      </c>
      <c r="Q1518" t="str">
        <f>LEFT(N1518,SEARCH("/",N1518)-1)</f>
        <v>theater</v>
      </c>
      <c r="R1518" t="str">
        <f>RIGHT(N1518, LEN(N1518)-SEARCH("/",N1518))</f>
        <v>plays</v>
      </c>
      <c r="S1518" s="11">
        <f>J1518/86400 + 25569 + (-5/24)</f>
        <v>41765.402465277773</v>
      </c>
      <c r="T1518" s="11">
        <f>I1518/86400 + 25569 + (-5/24)</f>
        <v>41777.402465277773</v>
      </c>
    </row>
    <row r="1519" spans="1:20" ht="42.75" x14ac:dyDescent="0.45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>
        <f>E1519/D1519*100</f>
        <v>104.43333333333334</v>
      </c>
      <c r="P1519" s="10">
        <f>E1519/L1519</f>
        <v>111.89285714285714</v>
      </c>
      <c r="Q1519" t="str">
        <f>LEFT(N1519,SEARCH("/",N1519)-1)</f>
        <v>theater</v>
      </c>
      <c r="R1519" t="str">
        <f>RIGHT(N1519, LEN(N1519)-SEARCH("/",N1519))</f>
        <v>plays</v>
      </c>
      <c r="S1519" s="11">
        <f>J1519/86400 + 25569 + (-5/24)</f>
        <v>41937.745115740741</v>
      </c>
      <c r="T1519" s="11">
        <f>I1519/86400 + 25569 + (-5/24)</f>
        <v>41972.786782407406</v>
      </c>
    </row>
    <row r="1520" spans="1:20" ht="42.75" x14ac:dyDescent="0.45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>
        <f>E1520/D1520*100</f>
        <v>116.86666666666667</v>
      </c>
      <c r="P1520" s="10">
        <f>E1520/L1520</f>
        <v>100.17142857142858</v>
      </c>
      <c r="Q1520" t="str">
        <f>LEFT(N1520,SEARCH("/",N1520)-1)</f>
        <v>theater</v>
      </c>
      <c r="R1520" t="str">
        <f>RIGHT(N1520, LEN(N1520)-SEARCH("/",N1520))</f>
        <v>plays</v>
      </c>
      <c r="S1520" s="11">
        <f>J1520/86400 + 25569 + (-5/24)</f>
        <v>41947.554259259261</v>
      </c>
      <c r="T1520" s="11">
        <f>I1520/86400 + 25569 + (-5/24)</f>
        <v>41987.554259259261</v>
      </c>
    </row>
    <row r="1521" spans="1:20" ht="42.75" x14ac:dyDescent="0.45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>
        <f>E1521/D1521*100</f>
        <v>108.5</v>
      </c>
      <c r="P1521" s="10">
        <f>E1521/L1521</f>
        <v>81.375</v>
      </c>
      <c r="Q1521" t="str">
        <f>LEFT(N1521,SEARCH("/",N1521)-1)</f>
        <v>theater</v>
      </c>
      <c r="R1521" t="str">
        <f>RIGHT(N1521, LEN(N1521)-SEARCH("/",N1521))</f>
        <v>plays</v>
      </c>
      <c r="S1521" s="11">
        <f>J1521/86400 + 25569 + (-5/24)</f>
        <v>42499.83321759259</v>
      </c>
      <c r="T1521" s="11">
        <f>I1521/86400 + 25569 + (-5/24)</f>
        <v>42527.083333333336</v>
      </c>
    </row>
    <row r="1522" spans="1:20" ht="42.75" x14ac:dyDescent="0.45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>
        <f>E1522/D1522*100</f>
        <v>100</v>
      </c>
      <c r="P1522" s="10">
        <f>E1522/L1522</f>
        <v>115.38461538461539</v>
      </c>
      <c r="Q1522" t="str">
        <f>LEFT(N1522,SEARCH("/",N1522)-1)</f>
        <v>theater</v>
      </c>
      <c r="R1522" t="str">
        <f>RIGHT(N1522, LEN(N1522)-SEARCH("/",N1522))</f>
        <v>plays</v>
      </c>
      <c r="S1522" s="11">
        <f>J1522/86400 + 25569 + (-5/24)</f>
        <v>41879.750717592593</v>
      </c>
      <c r="T1522" s="11">
        <f>I1522/86400 + 25569 + (-5/24)</f>
        <v>41909.750717592593</v>
      </c>
    </row>
    <row r="1523" spans="1:20" ht="42.75" x14ac:dyDescent="0.45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>
        <f>E1523/D1523*100</f>
        <v>103.49999999999999</v>
      </c>
      <c r="P1523" s="10">
        <f>E1523/L1523</f>
        <v>70.568181818181813</v>
      </c>
      <c r="Q1523" t="str">
        <f>LEFT(N1523,SEARCH("/",N1523)-1)</f>
        <v>theater</v>
      </c>
      <c r="R1523" t="str">
        <f>RIGHT(N1523, LEN(N1523)-SEARCH("/",N1523))</f>
        <v>plays</v>
      </c>
      <c r="S1523" s="11">
        <f>J1523/86400 + 25569 + (-5/24)</f>
        <v>42675.624131944445</v>
      </c>
      <c r="T1523" s="11">
        <f>I1523/86400 + 25569 + (-5/24)</f>
        <v>42705.124305555553</v>
      </c>
    </row>
    <row r="1524" spans="1:20" ht="42.75" x14ac:dyDescent="0.45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>
        <f>E1524/D1524*100</f>
        <v>109.1</v>
      </c>
      <c r="P1524" s="10">
        <f>E1524/L1524</f>
        <v>71.152173913043484</v>
      </c>
      <c r="Q1524" t="str">
        <f>LEFT(N1524,SEARCH("/",N1524)-1)</f>
        <v>theater</v>
      </c>
      <c r="R1524" t="str">
        <f>RIGHT(N1524, LEN(N1524)-SEARCH("/",N1524))</f>
        <v>plays</v>
      </c>
      <c r="S1524" s="11">
        <f>J1524/86400 + 25569 + (-5/24)</f>
        <v>42323.353888888887</v>
      </c>
      <c r="T1524" s="11">
        <f>I1524/86400 + 25569 + (-5/24)</f>
        <v>42351.791666666664</v>
      </c>
    </row>
    <row r="1525" spans="1:20" ht="42.75" x14ac:dyDescent="0.45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>
        <f>E1525/D1525*100</f>
        <v>101</v>
      </c>
      <c r="P1525" s="10">
        <f>E1525/L1525</f>
        <v>84.166666666666671</v>
      </c>
      <c r="Q1525" t="str">
        <f>LEFT(N1525,SEARCH("/",N1525)-1)</f>
        <v>theater</v>
      </c>
      <c r="R1525" t="str">
        <f>RIGHT(N1525, LEN(N1525)-SEARCH("/",N1525))</f>
        <v>plays</v>
      </c>
      <c r="S1525" s="11">
        <f>J1525/86400 + 25569 + (-5/24)</f>
        <v>42205.502546296295</v>
      </c>
      <c r="T1525" s="11">
        <f>I1525/86400 + 25569 + (-5/24)</f>
        <v>42235.502546296295</v>
      </c>
    </row>
    <row r="1526" spans="1:20" ht="42.75" x14ac:dyDescent="0.45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>
        <f>E1526/D1526*100</f>
        <v>191.3</v>
      </c>
      <c r="P1526" s="10">
        <f>E1526/L1526</f>
        <v>358.6875</v>
      </c>
      <c r="Q1526" t="str">
        <f>LEFT(N1526,SEARCH("/",N1526)-1)</f>
        <v>theater</v>
      </c>
      <c r="R1526" t="str">
        <f>RIGHT(N1526, LEN(N1526)-SEARCH("/",N1526))</f>
        <v>plays</v>
      </c>
      <c r="S1526" s="11">
        <f>J1526/86400 + 25569 + (-5/24)</f>
        <v>41820.997303240736</v>
      </c>
      <c r="T1526" s="11">
        <f>I1526/86400 + 25569 + (-5/24)</f>
        <v>41852.082638888889</v>
      </c>
    </row>
    <row r="1527" spans="1:20" x14ac:dyDescent="0.45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>
        <f>E1527/D1527*100</f>
        <v>101</v>
      </c>
      <c r="P1527" s="10">
        <f>E1527/L1527</f>
        <v>64.468085106382972</v>
      </c>
      <c r="Q1527" t="str">
        <f>LEFT(N1527,SEARCH("/",N1527)-1)</f>
        <v>theater</v>
      </c>
      <c r="R1527" t="str">
        <f>RIGHT(N1527, LEN(N1527)-SEARCH("/",N1527))</f>
        <v>plays</v>
      </c>
      <c r="S1527" s="11">
        <f>J1527/86400 + 25569 + (-5/24)</f>
        <v>42053.463333333326</v>
      </c>
      <c r="T1527" s="11">
        <f>I1527/86400 + 25569 + (-5/24)</f>
        <v>42083.421666666669</v>
      </c>
    </row>
    <row r="1528" spans="1:20" ht="42.75" x14ac:dyDescent="0.45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>
        <f>E1528/D1528*100</f>
        <v>138.33333333333334</v>
      </c>
      <c r="P1528" s="10">
        <f>E1528/L1528</f>
        <v>51.875</v>
      </c>
      <c r="Q1528" t="str">
        <f>LEFT(N1528,SEARCH("/",N1528)-1)</f>
        <v>theater</v>
      </c>
      <c r="R1528" t="str">
        <f>RIGHT(N1528, LEN(N1528)-SEARCH("/",N1528))</f>
        <v>plays</v>
      </c>
      <c r="S1528" s="11">
        <f>J1528/86400 + 25569 + (-5/24)</f>
        <v>41796.563263888886</v>
      </c>
      <c r="T1528" s="11">
        <f>I1528/86400 + 25569 + (-5/24)</f>
        <v>41826.563263888886</v>
      </c>
    </row>
    <row r="1529" spans="1:20" ht="42.75" x14ac:dyDescent="0.45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>
        <f>E1529/D1529*100</f>
        <v>155.20000000000002</v>
      </c>
      <c r="P1529" s="10">
        <f>E1529/L1529</f>
        <v>83.142857142857139</v>
      </c>
      <c r="Q1529" t="str">
        <f>LEFT(N1529,SEARCH("/",N1529)-1)</f>
        <v>theater</v>
      </c>
      <c r="R1529" t="str">
        <f>RIGHT(N1529, LEN(N1529)-SEARCH("/",N1529))</f>
        <v>plays</v>
      </c>
      <c r="S1529" s="11">
        <f>J1529/86400 + 25569 + (-5/24)</f>
        <v>42126.666678240734</v>
      </c>
      <c r="T1529" s="11">
        <f>I1529/86400 + 25569 + (-5/24)</f>
        <v>42158.082638888889</v>
      </c>
    </row>
    <row r="1530" spans="1:20" ht="42.75" x14ac:dyDescent="0.45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>
        <f>E1530/D1530*100</f>
        <v>121.2</v>
      </c>
      <c r="P1530" s="10">
        <f>E1530/L1530</f>
        <v>125.37931034482759</v>
      </c>
      <c r="Q1530" t="str">
        <f>LEFT(N1530,SEARCH("/",N1530)-1)</f>
        <v>theater</v>
      </c>
      <c r="R1530" t="str">
        <f>RIGHT(N1530, LEN(N1530)-SEARCH("/",N1530))</f>
        <v>plays</v>
      </c>
      <c r="S1530" s="11">
        <f>J1530/86400 + 25569 + (-5/24)</f>
        <v>42087.55972222222</v>
      </c>
      <c r="T1530" s="11">
        <f>I1530/86400 + 25569 + (-5/24)</f>
        <v>42111.458333333336</v>
      </c>
    </row>
    <row r="1531" spans="1:20" ht="42.75" x14ac:dyDescent="0.45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>
        <f>E1531/D1531*100</f>
        <v>124.4</v>
      </c>
      <c r="P1531" s="10">
        <f>E1531/L1531</f>
        <v>47.846153846153847</v>
      </c>
      <c r="Q1531" t="str">
        <f>LEFT(N1531,SEARCH("/",N1531)-1)</f>
        <v>theater</v>
      </c>
      <c r="R1531" t="str">
        <f>RIGHT(N1531, LEN(N1531)-SEARCH("/",N1531))</f>
        <v>plays</v>
      </c>
      <c r="S1531" s="11">
        <f>J1531/86400 + 25569 + (-5/24)</f>
        <v>42584.638495370367</v>
      </c>
      <c r="T1531" s="11">
        <f>I1531/86400 + 25569 + (-5/24)</f>
        <v>42624.638495370367</v>
      </c>
    </row>
    <row r="1532" spans="1:20" ht="42.75" x14ac:dyDescent="0.45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>
        <f>E1532/D1532*100</f>
        <v>101.49999999999999</v>
      </c>
      <c r="P1532" s="10">
        <f>E1532/L1532</f>
        <v>105</v>
      </c>
      <c r="Q1532" t="str">
        <f>LEFT(N1532,SEARCH("/",N1532)-1)</f>
        <v>theater</v>
      </c>
      <c r="R1532" t="str">
        <f>RIGHT(N1532, LEN(N1532)-SEARCH("/",N1532))</f>
        <v>plays</v>
      </c>
      <c r="S1532" s="11">
        <f>J1532/86400 + 25569 + (-5/24)</f>
        <v>41829.525925925926</v>
      </c>
      <c r="T1532" s="11">
        <f>I1532/86400 + 25569 + (-5/24)</f>
        <v>41874.525925925926</v>
      </c>
    </row>
    <row r="1533" spans="1:20" ht="42.75" x14ac:dyDescent="0.45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>
        <f>E1533/D1533*100</f>
        <v>106.33333333333333</v>
      </c>
      <c r="P1533" s="10">
        <f>E1533/L1533</f>
        <v>96.666666666666671</v>
      </c>
      <c r="Q1533" t="str">
        <f>LEFT(N1533,SEARCH("/",N1533)-1)</f>
        <v>theater</v>
      </c>
      <c r="R1533" t="str">
        <f>RIGHT(N1533, LEN(N1533)-SEARCH("/",N1533))</f>
        <v>plays</v>
      </c>
      <c r="S1533" s="11">
        <f>J1533/86400 + 25569 + (-5/24)</f>
        <v>41950.651226851849</v>
      </c>
      <c r="T1533" s="11">
        <f>I1533/86400 + 25569 + (-5/24)</f>
        <v>41963.996527777774</v>
      </c>
    </row>
    <row r="1534" spans="1:20" ht="42.75" x14ac:dyDescent="0.45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>
        <f>E1534/D1534*100</f>
        <v>102.66666666666666</v>
      </c>
      <c r="P1534" s="10">
        <f>E1534/L1534</f>
        <v>66.956521739130437</v>
      </c>
      <c r="Q1534" t="str">
        <f>LEFT(N1534,SEARCH("/",N1534)-1)</f>
        <v>theater</v>
      </c>
      <c r="R1534" t="str">
        <f>RIGHT(N1534, LEN(N1534)-SEARCH("/",N1534))</f>
        <v>plays</v>
      </c>
      <c r="S1534" s="11">
        <f>J1534/86400 + 25569 + (-5/24)</f>
        <v>42125.564479166664</v>
      </c>
      <c r="T1534" s="11">
        <f>I1534/86400 + 25569 + (-5/24)</f>
        <v>42155.564479166664</v>
      </c>
    </row>
    <row r="1535" spans="1:20" ht="28.5" x14ac:dyDescent="0.45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>
        <f>E1535/D1535*100</f>
        <v>102.8</v>
      </c>
      <c r="P1535" s="10">
        <f>E1535/L1535</f>
        <v>39.53846153846154</v>
      </c>
      <c r="Q1535" t="str">
        <f>LEFT(N1535,SEARCH("/",N1535)-1)</f>
        <v>theater</v>
      </c>
      <c r="R1535" t="str">
        <f>RIGHT(N1535, LEN(N1535)-SEARCH("/",N1535))</f>
        <v>plays</v>
      </c>
      <c r="S1535" s="11">
        <f>J1535/86400 + 25569 + (-5/24)</f>
        <v>41921.167199074072</v>
      </c>
      <c r="T1535" s="11">
        <f>I1535/86400 + 25569 + (-5/24)</f>
        <v>41951.208865740737</v>
      </c>
    </row>
    <row r="1536" spans="1:20" ht="42.75" x14ac:dyDescent="0.45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>
        <f>E1536/D1536*100</f>
        <v>108.5</v>
      </c>
      <c r="P1536" s="10">
        <f>E1536/L1536</f>
        <v>135.625</v>
      </c>
      <c r="Q1536" t="str">
        <f>LEFT(N1536,SEARCH("/",N1536)-1)</f>
        <v>theater</v>
      </c>
      <c r="R1536" t="str">
        <f>RIGHT(N1536, LEN(N1536)-SEARCH("/",N1536))</f>
        <v>plays</v>
      </c>
      <c r="S1536" s="11">
        <f>J1536/86400 + 25569 + (-5/24)</f>
        <v>42418.217650462961</v>
      </c>
      <c r="T1536" s="11">
        <f>I1536/86400 + 25569 + (-5/24)</f>
        <v>42478.175983796296</v>
      </c>
    </row>
    <row r="1537" spans="1:20" ht="85.5" x14ac:dyDescent="0.45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>
        <f>E1537/D1537*100</f>
        <v>115.5</v>
      </c>
      <c r="P1537" s="10">
        <f>E1537/L1537</f>
        <v>30.9375</v>
      </c>
      <c r="Q1537" t="str">
        <f>LEFT(N1537,SEARCH("/",N1537)-1)</f>
        <v>theater</v>
      </c>
      <c r="R1537" t="str">
        <f>RIGHT(N1537, LEN(N1537)-SEARCH("/",N1537))</f>
        <v>plays</v>
      </c>
      <c r="S1537" s="11">
        <f>J1537/86400 + 25569 + (-5/24)</f>
        <v>42168.108148148145</v>
      </c>
      <c r="T1537" s="11">
        <f>I1537/86400 + 25569 + (-5/24)</f>
        <v>42198.108148148145</v>
      </c>
    </row>
    <row r="1538" spans="1:20" ht="42.75" x14ac:dyDescent="0.45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>
        <f>E1538/D1538*100</f>
        <v>110.63333333333334</v>
      </c>
      <c r="P1538" s="10">
        <f>E1538/L1538</f>
        <v>77.186046511627907</v>
      </c>
      <c r="Q1538" t="str">
        <f>LEFT(N1538,SEARCH("/",N1538)-1)</f>
        <v>theater</v>
      </c>
      <c r="R1538" t="str">
        <f>RIGHT(N1538, LEN(N1538)-SEARCH("/",N1538))</f>
        <v>plays</v>
      </c>
      <c r="S1538" s="11">
        <f>J1538/86400 + 25569 + (-5/24)</f>
        <v>41974.690266203703</v>
      </c>
      <c r="T1538" s="11">
        <f>I1538/86400 + 25569 + (-5/24)</f>
        <v>42009.643055555549</v>
      </c>
    </row>
    <row r="1539" spans="1:20" ht="42.75" x14ac:dyDescent="0.45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>
        <f>E1539/D1539*100</f>
        <v>112.83333333333334</v>
      </c>
      <c r="P1539" s="10">
        <f>E1539/L1539</f>
        <v>49.05797101449275</v>
      </c>
      <c r="Q1539" t="str">
        <f>LEFT(N1539,SEARCH("/",N1539)-1)</f>
        <v>theater</v>
      </c>
      <c r="R1539" t="str">
        <f>RIGHT(N1539, LEN(N1539)-SEARCH("/",N1539))</f>
        <v>plays</v>
      </c>
      <c r="S1539" s="11">
        <f>J1539/86400 + 25569 + (-5/24)</f>
        <v>42482.80736111111</v>
      </c>
      <c r="T1539" s="11">
        <f>I1539/86400 + 25569 + (-5/24)</f>
        <v>42489.082638888889</v>
      </c>
    </row>
    <row r="1540" spans="1:20" ht="42.75" x14ac:dyDescent="0.45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>
        <f>E1540/D1540*100</f>
        <v>130.26666666666665</v>
      </c>
      <c r="P1540" s="10">
        <f>E1540/L1540</f>
        <v>61.0625</v>
      </c>
      <c r="Q1540" t="str">
        <f>LEFT(N1540,SEARCH("/",N1540)-1)</f>
        <v>theater</v>
      </c>
      <c r="R1540" t="str">
        <f>RIGHT(N1540, LEN(N1540)-SEARCH("/",N1540))</f>
        <v>plays</v>
      </c>
      <c r="S1540" s="11">
        <f>J1540/86400 + 25569 + (-5/24)</f>
        <v>42566.396493055552</v>
      </c>
      <c r="T1540" s="11">
        <f>I1540/86400 + 25569 + (-5/24)</f>
        <v>42596.396493055552</v>
      </c>
    </row>
    <row r="1541" spans="1:20" ht="42.75" x14ac:dyDescent="0.45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>
        <f>E1541/D1541*100</f>
        <v>109.73333333333332</v>
      </c>
      <c r="P1541" s="10">
        <f>E1541/L1541</f>
        <v>47.028571428571432</v>
      </c>
      <c r="Q1541" t="str">
        <f>LEFT(N1541,SEARCH("/",N1541)-1)</f>
        <v>theater</v>
      </c>
      <c r="R1541" t="str">
        <f>RIGHT(N1541, LEN(N1541)-SEARCH("/",N1541))</f>
        <v>plays</v>
      </c>
      <c r="S1541" s="11">
        <f>J1541/86400 + 25569 + (-5/24)</f>
        <v>42619.727361111109</v>
      </c>
      <c r="T1541" s="11">
        <f>I1541/86400 + 25569 + (-5/24)</f>
        <v>42643.666666666664</v>
      </c>
    </row>
    <row r="1542" spans="1:20" ht="71.25" x14ac:dyDescent="0.45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>
        <f>E1542/D1542*100</f>
        <v>104.93333333333332</v>
      </c>
      <c r="P1542" s="10">
        <f>E1542/L1542</f>
        <v>80.717948717948715</v>
      </c>
      <c r="Q1542" t="str">
        <f>LEFT(N1542,SEARCH("/",N1542)-1)</f>
        <v>theater</v>
      </c>
      <c r="R1542" t="str">
        <f>RIGHT(N1542, LEN(N1542)-SEARCH("/",N1542))</f>
        <v>plays</v>
      </c>
      <c r="S1542" s="11">
        <f>J1542/86400 + 25569 + (-5/24)</f>
        <v>42545.56585648148</v>
      </c>
      <c r="T1542" s="11">
        <f>I1542/86400 + 25569 + (-5/24)</f>
        <v>42605.56585648148</v>
      </c>
    </row>
    <row r="1543" spans="1:20" ht="42.75" x14ac:dyDescent="0.45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>
        <f>E1543/D1543*100</f>
        <v>102.66666666666666</v>
      </c>
      <c r="P1543" s="10">
        <f>E1543/L1543</f>
        <v>39.487179487179489</v>
      </c>
      <c r="Q1543" t="str">
        <f>LEFT(N1543,SEARCH("/",N1543)-1)</f>
        <v>theater</v>
      </c>
      <c r="R1543" t="str">
        <f>RIGHT(N1543, LEN(N1543)-SEARCH("/",N1543))</f>
        <v>plays</v>
      </c>
      <c r="S1543" s="11">
        <f>J1543/86400 + 25569 + (-5/24)</f>
        <v>42157.444178240738</v>
      </c>
      <c r="T1543" s="11">
        <f>I1543/86400 + 25569 + (-5/24)</f>
        <v>42187.444178240738</v>
      </c>
    </row>
    <row r="1544" spans="1:20" ht="42.75" x14ac:dyDescent="0.45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>
        <f>E1544/D1544*100</f>
        <v>3.3333333333333333E-2</v>
      </c>
      <c r="P1544" s="10">
        <f>E1544/L1544</f>
        <v>1</v>
      </c>
      <c r="Q1544" t="str">
        <f>LEFT(N1544,SEARCH("/",N1544)-1)</f>
        <v>theater</v>
      </c>
      <c r="R1544" t="str">
        <f>RIGHT(N1544, LEN(N1544)-SEARCH("/",N1544))</f>
        <v>musical</v>
      </c>
      <c r="S1544" s="11">
        <f>J1544/86400 + 25569 + (-5/24)</f>
        <v>41942.638773148145</v>
      </c>
      <c r="T1544" s="11">
        <f>I1544/86400 + 25569 + (-5/24)</f>
        <v>41972.680439814816</v>
      </c>
    </row>
    <row r="1545" spans="1:20" ht="57" x14ac:dyDescent="0.45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>
        <f>E1545/D1545*100</f>
        <v>30.866666666666664</v>
      </c>
      <c r="P1545" s="10">
        <f>E1545/L1545</f>
        <v>66.142857142857139</v>
      </c>
      <c r="Q1545" t="str">
        <f>LEFT(N1545,SEARCH("/",N1545)-1)</f>
        <v>theater</v>
      </c>
      <c r="R1545" t="str">
        <f>RIGHT(N1545, LEN(N1545)-SEARCH("/",N1545))</f>
        <v>musical</v>
      </c>
      <c r="S1545" s="11">
        <f>J1545/86400 + 25569 + (-5/24)</f>
        <v>41975.492303240739</v>
      </c>
      <c r="T1545" s="11">
        <f>I1545/86400 + 25569 + (-5/24)</f>
        <v>42005.492303240739</v>
      </c>
    </row>
    <row r="1546" spans="1:20" ht="42.75" x14ac:dyDescent="0.45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>
        <f>E1546/D1546*100</f>
        <v>0</v>
      </c>
      <c r="P1546" s="10" t="e">
        <f>E1546/L1546</f>
        <v>#DIV/0!</v>
      </c>
      <c r="Q1546" t="str">
        <f>LEFT(N1546,SEARCH("/",N1546)-1)</f>
        <v>theater</v>
      </c>
      <c r="R1546" t="str">
        <f>RIGHT(N1546, LEN(N1546)-SEARCH("/",N1546))</f>
        <v>musical</v>
      </c>
      <c r="S1546" s="11">
        <f>J1546/86400 + 25569 + (-5/24)</f>
        <v>41899.41873842592</v>
      </c>
      <c r="T1546" s="11">
        <f>I1546/86400 + 25569 + (-5/24)</f>
        <v>41917</v>
      </c>
    </row>
    <row r="1547" spans="1:20" ht="42.75" x14ac:dyDescent="0.45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>
        <f>E1547/D1547*100</f>
        <v>102.03333333333333</v>
      </c>
      <c r="P1547" s="10">
        <f>E1547/L1547</f>
        <v>235.46153846153845</v>
      </c>
      <c r="Q1547" t="str">
        <f>LEFT(N1547,SEARCH("/",N1547)-1)</f>
        <v>theater</v>
      </c>
      <c r="R1547" t="str">
        <f>RIGHT(N1547, LEN(N1547)-SEARCH("/",N1547))</f>
        <v>plays</v>
      </c>
      <c r="S1547" s="11">
        <f>J1547/86400 + 25569 + (-5/24)</f>
        <v>42055.068865740737</v>
      </c>
      <c r="T1547" s="11">
        <f>I1547/86400 + 25569 + (-5/24)</f>
        <v>42082.402083333327</v>
      </c>
    </row>
    <row r="1548" spans="1:20" ht="42.75" x14ac:dyDescent="0.45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>
        <f>E1548/D1548*100</f>
        <v>111.00000000000001</v>
      </c>
      <c r="P1548" s="10">
        <f>E1548/L1548</f>
        <v>92.5</v>
      </c>
      <c r="Q1548" t="str">
        <f>LEFT(N1548,SEARCH("/",N1548)-1)</f>
        <v>theater</v>
      </c>
      <c r="R1548" t="str">
        <f>RIGHT(N1548, LEN(N1548)-SEARCH("/",N1548))</f>
        <v>plays</v>
      </c>
      <c r="S1548" s="11">
        <f>J1548/86400 + 25569 + (-5/24)</f>
        <v>42447.688333333332</v>
      </c>
      <c r="T1548" s="11">
        <f>I1548/86400 + 25569 + (-5/24)</f>
        <v>42469.958333333336</v>
      </c>
    </row>
    <row r="1549" spans="1:20" ht="42.75" x14ac:dyDescent="0.45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>
        <f>E1549/D1549*100</f>
        <v>103.17033333333335</v>
      </c>
      <c r="P1549" s="10">
        <f>E1549/L1549</f>
        <v>53.363965517241382</v>
      </c>
      <c r="Q1549" t="str">
        <f>LEFT(N1549,SEARCH("/",N1549)-1)</f>
        <v>theater</v>
      </c>
      <c r="R1549" t="str">
        <f>RIGHT(N1549, LEN(N1549)-SEARCH("/",N1549))</f>
        <v>plays</v>
      </c>
      <c r="S1549" s="11">
        <f>J1549/86400 + 25569 + (-5/24)</f>
        <v>42173.761793981474</v>
      </c>
      <c r="T1549" s="11">
        <f>I1549/86400 + 25569 + (-5/24)</f>
        <v>42203.761793981474</v>
      </c>
    </row>
    <row r="1550" spans="1:20" ht="42.75" x14ac:dyDescent="0.45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>
        <f>E1550/D1550*100</f>
        <v>101.53333333333335</v>
      </c>
      <c r="P1550" s="10">
        <f>E1550/L1550</f>
        <v>53.438596491228068</v>
      </c>
      <c r="Q1550" t="str">
        <f>LEFT(N1550,SEARCH("/",N1550)-1)</f>
        <v>theater</v>
      </c>
      <c r="R1550" t="str">
        <f>RIGHT(N1550, LEN(N1550)-SEARCH("/",N1550))</f>
        <v>plays</v>
      </c>
      <c r="S1550" s="11">
        <f>J1550/86400 + 25569 + (-5/24)</f>
        <v>41878.738240740735</v>
      </c>
      <c r="T1550" s="11">
        <f>I1550/86400 + 25569 + (-5/24)</f>
        <v>41908.738240740735</v>
      </c>
    </row>
    <row r="1551" spans="1:20" ht="42.75" x14ac:dyDescent="0.45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>
        <f>E1551/D1551*100</f>
        <v>112.76666666666667</v>
      </c>
      <c r="P1551" s="10">
        <f>E1551/L1551</f>
        <v>99.5</v>
      </c>
      <c r="Q1551" t="str">
        <f>LEFT(N1551,SEARCH("/",N1551)-1)</f>
        <v>theater</v>
      </c>
      <c r="R1551" t="str">
        <f>RIGHT(N1551, LEN(N1551)-SEARCH("/",N1551))</f>
        <v>plays</v>
      </c>
      <c r="S1551" s="11">
        <f>J1551/86400 + 25569 + (-5/24)</f>
        <v>42627.245763888888</v>
      </c>
      <c r="T1551" s="11">
        <f>I1551/86400 + 25569 + (-5/24)</f>
        <v>42648.245763888888</v>
      </c>
    </row>
    <row r="1552" spans="1:20" ht="42.75" x14ac:dyDescent="0.45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>
        <f>E1552/D1552*100</f>
        <v>139.19999999999999</v>
      </c>
      <c r="P1552" s="10">
        <f>E1552/L1552</f>
        <v>62.328358208955223</v>
      </c>
      <c r="Q1552" t="str">
        <f>LEFT(N1552,SEARCH("/",N1552)-1)</f>
        <v>theater</v>
      </c>
      <c r="R1552" t="str">
        <f>RIGHT(N1552, LEN(N1552)-SEARCH("/",N1552))</f>
        <v>plays</v>
      </c>
      <c r="S1552" s="11">
        <f>J1552/86400 + 25569 + (-5/24)</f>
        <v>41772.477060185185</v>
      </c>
      <c r="T1552" s="11">
        <f>I1552/86400 + 25569 + (-5/24)</f>
        <v>41806.082638888889</v>
      </c>
    </row>
    <row r="1553" spans="1:20" ht="42.75" x14ac:dyDescent="0.45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>
        <f>E1553/D1553*100</f>
        <v>109.16666666666666</v>
      </c>
      <c r="P1553" s="10">
        <f>E1553/L1553</f>
        <v>83.974358974358978</v>
      </c>
      <c r="Q1553" t="str">
        <f>LEFT(N1553,SEARCH("/",N1553)-1)</f>
        <v>theater</v>
      </c>
      <c r="R1553" t="str">
        <f>RIGHT(N1553, LEN(N1553)-SEARCH("/",N1553))</f>
        <v>plays</v>
      </c>
      <c r="S1553" s="11">
        <f>J1553/86400 + 25569 + (-5/24)</f>
        <v>41829.578749999993</v>
      </c>
      <c r="T1553" s="11">
        <f>I1553/86400 + 25569 + (-5/24)</f>
        <v>41859.578749999993</v>
      </c>
    </row>
    <row r="1554" spans="1:20" ht="42.75" x14ac:dyDescent="0.45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>
        <f>E1554/D1554*100</f>
        <v>118.33333333333333</v>
      </c>
      <c r="P1554" s="10">
        <f>E1554/L1554</f>
        <v>57.258064516129032</v>
      </c>
      <c r="Q1554" t="str">
        <f>LEFT(N1554,SEARCH("/",N1554)-1)</f>
        <v>theater</v>
      </c>
      <c r="R1554" t="str">
        <f>RIGHT(N1554, LEN(N1554)-SEARCH("/",N1554))</f>
        <v>plays</v>
      </c>
      <c r="S1554" s="11">
        <f>J1554/86400 + 25569 + (-5/24)</f>
        <v>42147.61850694444</v>
      </c>
      <c r="T1554" s="11">
        <f>I1554/86400 + 25569 + (-5/24)</f>
        <v>42176.725694444445</v>
      </c>
    </row>
    <row r="1555" spans="1:20" ht="42.75" x14ac:dyDescent="0.45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>
        <f>E1555/D1555*100</f>
        <v>109.16666666666666</v>
      </c>
      <c r="P1555" s="10">
        <f>E1555/L1555</f>
        <v>155.95238095238096</v>
      </c>
      <c r="Q1555" t="str">
        <f>LEFT(N1555,SEARCH("/",N1555)-1)</f>
        <v>theater</v>
      </c>
      <c r="R1555" t="str">
        <f>RIGHT(N1555, LEN(N1555)-SEARCH("/",N1555))</f>
        <v>plays</v>
      </c>
      <c r="S1555" s="11">
        <f>J1555/86400 + 25569 + (-5/24)</f>
        <v>42524.329675925925</v>
      </c>
      <c r="T1555" s="11">
        <f>I1555/86400 + 25569 + (-5/24)</f>
        <v>42561.749305555553</v>
      </c>
    </row>
    <row r="1556" spans="1:20" ht="42.75" x14ac:dyDescent="0.45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>
        <f>E1556/D1556*100</f>
        <v>0</v>
      </c>
      <c r="P1556" s="10" t="e">
        <f>E1556/L1556</f>
        <v>#DIV/0!</v>
      </c>
      <c r="Q1556" t="str">
        <f>LEFT(N1556,SEARCH("/",N1556)-1)</f>
        <v>theater</v>
      </c>
      <c r="R1556" t="str">
        <f>RIGHT(N1556, LEN(N1556)-SEARCH("/",N1556))</f>
        <v>musical</v>
      </c>
      <c r="S1556" s="11">
        <f>J1556/86400 + 25569 + (-5/24)</f>
        <v>42268.917893518512</v>
      </c>
      <c r="T1556" s="11">
        <f>I1556/86400 + 25569 + (-5/24)</f>
        <v>42298.917893518512</v>
      </c>
    </row>
    <row r="1557" spans="1:20" ht="57" x14ac:dyDescent="0.45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>
        <f>E1557/D1557*100</f>
        <v>152.66666666666666</v>
      </c>
      <c r="P1557" s="10">
        <f>E1557/L1557</f>
        <v>70.461538461538467</v>
      </c>
      <c r="Q1557" t="str">
        <f>LEFT(N1557,SEARCH("/",N1557)-1)</f>
        <v>theater</v>
      </c>
      <c r="R1557" t="str">
        <f>RIGHT(N1557, LEN(N1557)-SEARCH("/",N1557))</f>
        <v>plays</v>
      </c>
      <c r="S1557" s="11">
        <f>J1557/86400 + 25569 + (-5/24)</f>
        <v>42034.719918981478</v>
      </c>
      <c r="T1557" s="11">
        <f>I1557/86400 + 25569 + (-5/24)</f>
        <v>42089.791666666664</v>
      </c>
    </row>
    <row r="1558" spans="1:20" ht="42.75" x14ac:dyDescent="0.45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>
        <f>E1558/D1558*100</f>
        <v>109.03333333333333</v>
      </c>
      <c r="P1558" s="10">
        <f>E1558/L1558</f>
        <v>57.385964912280699</v>
      </c>
      <c r="Q1558" t="str">
        <f>LEFT(N1558,SEARCH("/",N1558)-1)</f>
        <v>theater</v>
      </c>
      <c r="R1558" t="str">
        <f>RIGHT(N1558, LEN(N1558)-SEARCH("/",N1558))</f>
        <v>plays</v>
      </c>
      <c r="S1558" s="11">
        <f>J1558/86400 + 25569 + (-5/24)</f>
        <v>42143.236886574072</v>
      </c>
      <c r="T1558" s="11">
        <f>I1558/86400 + 25569 + (-5/24)</f>
        <v>42173.236886574072</v>
      </c>
    </row>
    <row r="1559" spans="1:20" ht="42.75" x14ac:dyDescent="0.45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>
        <f>E1559/D1559*100</f>
        <v>0.83333333333333337</v>
      </c>
      <c r="P1559" s="10">
        <f>E1559/L1559</f>
        <v>25</v>
      </c>
      <c r="Q1559" t="str">
        <f>LEFT(N1559,SEARCH("/",N1559)-1)</f>
        <v>theater</v>
      </c>
      <c r="R1559" t="str">
        <f>RIGHT(N1559, LEN(N1559)-SEARCH("/",N1559))</f>
        <v>plays</v>
      </c>
      <c r="S1559" s="11">
        <f>J1559/86400 + 25569 + (-5/24)</f>
        <v>42317.618043981478</v>
      </c>
      <c r="T1559" s="11">
        <f>I1559/86400 + 25569 + (-5/24)</f>
        <v>42357.618043981478</v>
      </c>
    </row>
    <row r="1560" spans="1:20" ht="42.75" x14ac:dyDescent="0.45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>
        <f>E1560/D1560*100</f>
        <v>48.833333333333336</v>
      </c>
      <c r="P1560" s="10">
        <f>E1560/L1560</f>
        <v>47.258064516129032</v>
      </c>
      <c r="Q1560" t="str">
        <f>LEFT(N1560,SEARCH("/",N1560)-1)</f>
        <v>theater</v>
      </c>
      <c r="R1560" t="str">
        <f>RIGHT(N1560, LEN(N1560)-SEARCH("/",N1560))</f>
        <v>plays</v>
      </c>
      <c r="S1560" s="11">
        <f>J1560/86400 + 25569 + (-5/24)</f>
        <v>42663.259745370371</v>
      </c>
      <c r="T1560" s="11">
        <f>I1560/86400 + 25569 + (-5/24)</f>
        <v>42688.301412037035</v>
      </c>
    </row>
    <row r="1561" spans="1:20" ht="42.75" x14ac:dyDescent="0.45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>
        <f>E1561/D1561*100</f>
        <v>0</v>
      </c>
      <c r="P1561" s="10" t="e">
        <f>E1561/L1561</f>
        <v>#DIV/0!</v>
      </c>
      <c r="Q1561" t="str">
        <f>LEFT(N1561,SEARCH("/",N1561)-1)</f>
        <v>theater</v>
      </c>
      <c r="R1561" t="str">
        <f>RIGHT(N1561, LEN(N1561)-SEARCH("/",N1561))</f>
        <v>plays</v>
      </c>
      <c r="S1561" s="11">
        <f>J1561/86400 + 25569 + (-5/24)</f>
        <v>41926.333969907406</v>
      </c>
      <c r="T1561" s="11">
        <f>I1561/86400 + 25569 + (-5/24)</f>
        <v>41938.541666666664</v>
      </c>
    </row>
    <row r="1562" spans="1:20" ht="57" x14ac:dyDescent="0.45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>
        <f>E1562/D1562*100</f>
        <v>43.833333333333336</v>
      </c>
      <c r="P1562" s="10">
        <f>E1562/L1562</f>
        <v>57.173913043478258</v>
      </c>
      <c r="Q1562" t="str">
        <f>LEFT(N1562,SEARCH("/",N1562)-1)</f>
        <v>theater</v>
      </c>
      <c r="R1562" t="str">
        <f>RIGHT(N1562, LEN(N1562)-SEARCH("/",N1562))</f>
        <v>plays</v>
      </c>
      <c r="S1562" s="11">
        <f>J1562/86400 + 25569 + (-5/24)</f>
        <v>42221.448449074072</v>
      </c>
      <c r="T1562" s="11">
        <f>I1562/86400 + 25569 + (-5/24)</f>
        <v>42281.448449074072</v>
      </c>
    </row>
    <row r="1563" spans="1:20" ht="42.75" x14ac:dyDescent="0.45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>
        <f>E1563/D1563*100</f>
        <v>3.3666666666666663</v>
      </c>
      <c r="P1563" s="10">
        <f>E1563/L1563</f>
        <v>50.5</v>
      </c>
      <c r="Q1563" t="str">
        <f>LEFT(N1563,SEARCH("/",N1563)-1)</f>
        <v>theater</v>
      </c>
      <c r="R1563" t="str">
        <f>RIGHT(N1563, LEN(N1563)-SEARCH("/",N1563))</f>
        <v>plays</v>
      </c>
      <c r="S1563" s="11">
        <f>J1563/86400 + 25569 + (-5/24)</f>
        <v>42614.934537037036</v>
      </c>
      <c r="T1563" s="11">
        <f>I1563/86400 + 25569 + (-5/24)</f>
        <v>42644.934537037036</v>
      </c>
    </row>
    <row r="1564" spans="1:20" ht="42.75" x14ac:dyDescent="0.45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>
        <f>E1564/D1564*100</f>
        <v>1.5</v>
      </c>
      <c r="P1564" s="10">
        <f>E1564/L1564</f>
        <v>11.25</v>
      </c>
      <c r="Q1564" t="str">
        <f>LEFT(N1564,SEARCH("/",N1564)-1)</f>
        <v>theater</v>
      </c>
      <c r="R1564" t="str">
        <f>RIGHT(N1564, LEN(N1564)-SEARCH("/",N1564))</f>
        <v>plays</v>
      </c>
      <c r="S1564" s="11">
        <f>J1564/86400 + 25569 + (-5/24)</f>
        <v>42342.63722222222</v>
      </c>
      <c r="T1564" s="11">
        <f>I1564/86400 + 25569 + (-5/24)</f>
        <v>42372.63722222222</v>
      </c>
    </row>
    <row r="1565" spans="1:20" ht="42.75" x14ac:dyDescent="0.45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>
        <f>E1565/D1565*100</f>
        <v>0</v>
      </c>
      <c r="P1565" s="10" t="e">
        <f>E1565/L1565</f>
        <v>#DIV/0!</v>
      </c>
      <c r="Q1565" t="str">
        <f>LEFT(N1565,SEARCH("/",N1565)-1)</f>
        <v>theater</v>
      </c>
      <c r="R1565" t="str">
        <f>RIGHT(N1565, LEN(N1565)-SEARCH("/",N1565))</f>
        <v>plays</v>
      </c>
      <c r="S1565" s="11">
        <f>J1565/86400 + 25569 + (-5/24)</f>
        <v>42286.541446759256</v>
      </c>
      <c r="T1565" s="11">
        <f>I1565/86400 + 25569 + (-5/24)</f>
        <v>42316.583113425928</v>
      </c>
    </row>
    <row r="1566" spans="1:20" ht="42.75" x14ac:dyDescent="0.45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>
        <f>E1566/D1566*100</f>
        <v>16.566666666666666</v>
      </c>
      <c r="P1566" s="10">
        <f>E1566/L1566</f>
        <v>29.235294117647058</v>
      </c>
      <c r="Q1566" t="str">
        <f>LEFT(N1566,SEARCH("/",N1566)-1)</f>
        <v>theater</v>
      </c>
      <c r="R1566" t="str">
        <f>RIGHT(N1566, LEN(N1566)-SEARCH("/",N1566))</f>
        <v>plays</v>
      </c>
      <c r="S1566" s="11">
        <f>J1566/86400 + 25569 + (-5/24)</f>
        <v>41950.058611111112</v>
      </c>
      <c r="T1566" s="11">
        <f>I1566/86400 + 25569 + (-5/24)</f>
        <v>41963.461111111108</v>
      </c>
    </row>
    <row r="1567" spans="1:20" ht="42.75" x14ac:dyDescent="0.45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>
        <f>E1567/D1567*100</f>
        <v>0</v>
      </c>
      <c r="P1567" s="10" t="e">
        <f>E1567/L1567</f>
        <v>#DIV/0!</v>
      </c>
      <c r="Q1567" t="str">
        <f>LEFT(N1567,SEARCH("/",N1567)-1)</f>
        <v>theater</v>
      </c>
      <c r="R1567" t="str">
        <f>RIGHT(N1567, LEN(N1567)-SEARCH("/",N1567))</f>
        <v>plays</v>
      </c>
      <c r="S1567" s="11">
        <f>J1567/86400 + 25569 + (-5/24)</f>
        <v>42069.183113425919</v>
      </c>
      <c r="T1567" s="11">
        <f>I1567/86400 + 25569 + (-5/24)</f>
        <v>42099.141446759262</v>
      </c>
    </row>
    <row r="1568" spans="1:20" ht="42.75" x14ac:dyDescent="0.45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>
        <f>E1568/D1568*100</f>
        <v>1.3333333333333335</v>
      </c>
      <c r="P1568" s="10">
        <f>E1568/L1568</f>
        <v>20</v>
      </c>
      <c r="Q1568" t="str">
        <f>LEFT(N1568,SEARCH("/",N1568)-1)</f>
        <v>theater</v>
      </c>
      <c r="R1568" t="str">
        <f>RIGHT(N1568, LEN(N1568)-SEARCH("/",N1568))</f>
        <v>plays</v>
      </c>
      <c r="S1568" s="11">
        <f>J1568/86400 + 25569 + (-5/24)</f>
        <v>41872.599363425921</v>
      </c>
      <c r="T1568" s="11">
        <f>I1568/86400 + 25569 + (-5/24)</f>
        <v>41932.599363425921</v>
      </c>
    </row>
    <row r="1569" spans="1:20" ht="42.75" x14ac:dyDescent="0.45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>
        <f>E1569/D1569*100</f>
        <v>7.166666666666667</v>
      </c>
      <c r="P1569" s="10">
        <f>E1569/L1569</f>
        <v>30.714285714285715</v>
      </c>
      <c r="Q1569" t="str">
        <f>LEFT(N1569,SEARCH("/",N1569)-1)</f>
        <v>theater</v>
      </c>
      <c r="R1569" t="str">
        <f>RIGHT(N1569, LEN(N1569)-SEARCH("/",N1569))</f>
        <v>plays</v>
      </c>
      <c r="S1569" s="11">
        <f>J1569/86400 + 25569 + (-5/24)</f>
        <v>42768.762511574074</v>
      </c>
      <c r="T1569" s="11">
        <f>I1569/86400 + 25569 + (-5/24)</f>
        <v>42788.833333333336</v>
      </c>
    </row>
    <row r="1570" spans="1:20" ht="57" x14ac:dyDescent="0.45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>
        <f>E1570/D1570*100</f>
        <v>37.533333333333339</v>
      </c>
      <c r="P1570" s="10">
        <f>E1570/L1570</f>
        <v>86.615384615384613</v>
      </c>
      <c r="Q1570" t="str">
        <f>LEFT(N1570,SEARCH("/",N1570)-1)</f>
        <v>theater</v>
      </c>
      <c r="R1570" t="str">
        <f>RIGHT(N1570, LEN(N1570)-SEARCH("/",N1570))</f>
        <v>plays</v>
      </c>
      <c r="S1570" s="11">
        <f>J1570/86400 + 25569 + (-5/24)</f>
        <v>41865.670324074068</v>
      </c>
      <c r="T1570" s="11">
        <f>I1570/86400 + 25569 + (-5/24)</f>
        <v>41925.670324074068</v>
      </c>
    </row>
    <row r="1571" spans="1:20" ht="42.75" x14ac:dyDescent="0.45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>
        <f>E1571/D1571*100</f>
        <v>0.16666666666666669</v>
      </c>
      <c r="P1571" s="10">
        <f>E1571/L1571</f>
        <v>5</v>
      </c>
      <c r="Q1571" t="str">
        <f>LEFT(N1571,SEARCH("/",N1571)-1)</f>
        <v>theater</v>
      </c>
      <c r="R1571" t="str">
        <f>RIGHT(N1571, LEN(N1571)-SEARCH("/",N1571))</f>
        <v>plays</v>
      </c>
      <c r="S1571" s="11">
        <f>J1571/86400 + 25569 + (-5/24)</f>
        <v>42510.730567129627</v>
      </c>
      <c r="T1571" s="11">
        <f>I1571/86400 + 25569 + (-5/24)</f>
        <v>42540.730567129627</v>
      </c>
    </row>
    <row r="1572" spans="1:20" ht="42.75" x14ac:dyDescent="0.45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>
        <f>E1572/D1572*100</f>
        <v>0</v>
      </c>
      <c r="P1572" s="10" t="e">
        <f>E1572/L1572</f>
        <v>#DIV/0!</v>
      </c>
      <c r="Q1572" t="str">
        <f>LEFT(N1572,SEARCH("/",N1572)-1)</f>
        <v>theater</v>
      </c>
      <c r="R1572" t="str">
        <f>RIGHT(N1572, LEN(N1572)-SEARCH("/",N1572))</f>
        <v>plays</v>
      </c>
      <c r="S1572" s="11">
        <f>J1572/86400 + 25569 + (-5/24)</f>
        <v>42511.489768518521</v>
      </c>
      <c r="T1572" s="11">
        <f>I1572/86400 + 25569 + (-5/24)</f>
        <v>42535.579166666663</v>
      </c>
    </row>
    <row r="1573" spans="1:20" ht="57" x14ac:dyDescent="0.45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>
        <f>E1573/D1573*100</f>
        <v>0.33333333333333337</v>
      </c>
      <c r="P1573" s="10">
        <f>E1573/L1573</f>
        <v>10</v>
      </c>
      <c r="Q1573" t="str">
        <f>LEFT(N1573,SEARCH("/",N1573)-1)</f>
        <v>theater</v>
      </c>
      <c r="R1573" t="str">
        <f>RIGHT(N1573, LEN(N1573)-SEARCH("/",N1573))</f>
        <v>plays</v>
      </c>
      <c r="S1573" s="11">
        <f>J1573/86400 + 25569 + (-5/24)</f>
        <v>42622.228078703702</v>
      </c>
      <c r="T1573" s="11">
        <f>I1573/86400 + 25569 + (-5/24)</f>
        <v>42652.228078703702</v>
      </c>
    </row>
    <row r="1574" spans="1:20" ht="42.75" x14ac:dyDescent="0.45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>
        <f>E1574/D1574*100</f>
        <v>21.366666666666667</v>
      </c>
      <c r="P1574" s="10">
        <f>E1574/L1574</f>
        <v>45.785714285714285</v>
      </c>
      <c r="Q1574" t="str">
        <f>LEFT(N1574,SEARCH("/",N1574)-1)</f>
        <v>theater</v>
      </c>
      <c r="R1574" t="str">
        <f>RIGHT(N1574, LEN(N1574)-SEARCH("/",N1574))</f>
        <v>plays</v>
      </c>
      <c r="S1574" s="11">
        <f>J1574/86400 + 25569 + (-5/24)</f>
        <v>42640.069837962961</v>
      </c>
      <c r="T1574" s="11">
        <f>I1574/86400 + 25569 + (-5/24)</f>
        <v>42670.069837962961</v>
      </c>
    </row>
    <row r="1575" spans="1:20" ht="42.75" x14ac:dyDescent="0.45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>
        <f>E1575/D1575*100</f>
        <v>1.9666666666666666</v>
      </c>
      <c r="P1575" s="10">
        <f>E1575/L1575</f>
        <v>59</v>
      </c>
      <c r="Q1575" t="str">
        <f>LEFT(N1575,SEARCH("/",N1575)-1)</f>
        <v>theater</v>
      </c>
      <c r="R1575" t="str">
        <f>RIGHT(N1575, LEN(N1575)-SEARCH("/",N1575))</f>
        <v>plays</v>
      </c>
      <c r="S1575" s="11">
        <f>J1575/86400 + 25569 + (-5/24)</f>
        <v>42766.823344907403</v>
      </c>
      <c r="T1575" s="11">
        <f>I1575/86400 + 25569 + (-5/24)</f>
        <v>42796.999999999993</v>
      </c>
    </row>
    <row r="1576" spans="1:20" ht="42.75" x14ac:dyDescent="0.45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>
        <f>E1576/D1576*100</f>
        <v>3.1333333333333333</v>
      </c>
      <c r="P1576" s="10">
        <f>E1576/L1576</f>
        <v>15.666666666666666</v>
      </c>
      <c r="Q1576" t="str">
        <f>LEFT(N1576,SEARCH("/",N1576)-1)</f>
        <v>theater</v>
      </c>
      <c r="R1576" t="str">
        <f>RIGHT(N1576, LEN(N1576)-SEARCH("/",N1576))</f>
        <v>plays</v>
      </c>
      <c r="S1576" s="11">
        <f>J1576/86400 + 25569 + (-5/24)</f>
        <v>42028.927546296291</v>
      </c>
      <c r="T1576" s="11">
        <f>I1576/86400 + 25569 + (-5/24)</f>
        <v>42058.927546296291</v>
      </c>
    </row>
    <row r="1577" spans="1:20" ht="42.75" x14ac:dyDescent="0.45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>
        <f>E1577/D1577*100</f>
        <v>105.0967741935484</v>
      </c>
      <c r="P1577" s="10">
        <f>E1577/L1577</f>
        <v>85.736842105263165</v>
      </c>
      <c r="Q1577" t="str">
        <f>LEFT(N1577,SEARCH("/",N1577)-1)</f>
        <v>theater</v>
      </c>
      <c r="R1577" t="str">
        <f>RIGHT(N1577, LEN(N1577)-SEARCH("/",N1577))</f>
        <v>musical</v>
      </c>
      <c r="S1577" s="11">
        <f>J1577/86400 + 25569 + (-5/24)</f>
        <v>42024.956446759257</v>
      </c>
      <c r="T1577" s="11">
        <f>I1577/86400 + 25569 + (-5/24)</f>
        <v>42056.249999999993</v>
      </c>
    </row>
    <row r="1578" spans="1:20" ht="28.5" x14ac:dyDescent="0.45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>
        <f>E1578/D1578*100</f>
        <v>109.51612903225806</v>
      </c>
      <c r="P1578" s="10">
        <f>E1578/L1578</f>
        <v>45.878378378378379</v>
      </c>
      <c r="Q1578" t="str">
        <f>LEFT(N1578,SEARCH("/",N1578)-1)</f>
        <v>theater</v>
      </c>
      <c r="R1578" t="str">
        <f>RIGHT(N1578, LEN(N1578)-SEARCH("/",N1578))</f>
        <v>plays</v>
      </c>
      <c r="S1578" s="11">
        <f>J1578/86400 + 25569 + (-5/24)</f>
        <v>42206.627037037033</v>
      </c>
      <c r="T1578" s="11">
        <f>I1578/86400 + 25569 + (-5/24)</f>
        <v>42236.627037037033</v>
      </c>
    </row>
    <row r="1579" spans="1:20" ht="28.5" x14ac:dyDescent="0.4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>
        <f>E1579/D1579*100</f>
        <v>40.799492385786799</v>
      </c>
      <c r="P1579" s="10">
        <f>E1579/L1579</f>
        <v>28.577777777777779</v>
      </c>
      <c r="Q1579" t="str">
        <f>LEFT(N1579,SEARCH("/",N1579)-1)</f>
        <v>music</v>
      </c>
      <c r="R1579" t="str">
        <f>RIGHT(N1579, LEN(N1579)-SEARCH("/",N1579))</f>
        <v>jazz</v>
      </c>
      <c r="S1579" s="11">
        <f>J1579/86400 + 25569 + (-5/24)</f>
        <v>41276.288506944438</v>
      </c>
      <c r="T1579" s="11">
        <f>I1579/86400 + 25569 + (-5/24)</f>
        <v>41309.288506944438</v>
      </c>
    </row>
    <row r="1580" spans="1:20" ht="42.75" x14ac:dyDescent="0.45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>
        <f>E1580/D1580*100</f>
        <v>106.25</v>
      </c>
      <c r="P1580" s="10">
        <f>E1580/L1580</f>
        <v>56.666666666666664</v>
      </c>
      <c r="Q1580" t="str">
        <f>LEFT(N1580,SEARCH("/",N1580)-1)</f>
        <v>film &amp; video</v>
      </c>
      <c r="R1580" t="str">
        <f>RIGHT(N1580, LEN(N1580)-SEARCH("/",N1580))</f>
        <v>shorts</v>
      </c>
      <c r="S1580" s="11">
        <f>J1580/86400 + 25569 + (-5/24)</f>
        <v>41214.586504629631</v>
      </c>
      <c r="T1580" s="11">
        <f>I1580/86400 + 25569 + (-5/24)</f>
        <v>41250.770833333328</v>
      </c>
    </row>
    <row r="1581" spans="1:20" ht="42.75" x14ac:dyDescent="0.45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>
        <f>E1581/D1581*100</f>
        <v>0</v>
      </c>
      <c r="P1581" s="10" t="e">
        <f>E1581/L1581</f>
        <v>#DIV/0!</v>
      </c>
      <c r="Q1581" t="str">
        <f>LEFT(N1581,SEARCH("/",N1581)-1)</f>
        <v>games</v>
      </c>
      <c r="R1581" t="str">
        <f>RIGHT(N1581, LEN(N1581)-SEARCH("/",N1581))</f>
        <v>video games</v>
      </c>
      <c r="S1581" s="11">
        <f>J1581/86400 + 25569 + (-5/24)</f>
        <v>41410.495659722219</v>
      </c>
      <c r="T1581" s="11">
        <f>I1581/86400 + 25569 + (-5/24)</f>
        <v>41424.495659722219</v>
      </c>
    </row>
    <row r="1582" spans="1:20" ht="42.75" x14ac:dyDescent="0.45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>
        <f>E1582/D1582*100</f>
        <v>100.3125</v>
      </c>
      <c r="P1582" s="10">
        <f>E1582/L1582</f>
        <v>42.8</v>
      </c>
      <c r="Q1582" t="str">
        <f>LEFT(N1582,SEARCH("/",N1582)-1)</f>
        <v>music</v>
      </c>
      <c r="R1582" t="str">
        <f>RIGHT(N1582, LEN(N1582)-SEARCH("/",N1582))</f>
        <v>indie rock</v>
      </c>
      <c r="S1582" s="11">
        <f>J1582/86400 + 25569 + (-5/24)</f>
        <v>40686.813263888886</v>
      </c>
      <c r="T1582" s="11">
        <f>I1582/86400 + 25569 + (-5/24)</f>
        <v>40728.813263888886</v>
      </c>
    </row>
    <row r="1583" spans="1:20" ht="57" x14ac:dyDescent="0.45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>
        <f>E1583/D1583*100</f>
        <v>0</v>
      </c>
      <c r="P1583" s="10" t="e">
        <f>E1583/L1583</f>
        <v>#DIV/0!</v>
      </c>
      <c r="Q1583" t="str">
        <f>LEFT(N1583,SEARCH("/",N1583)-1)</f>
        <v>photography</v>
      </c>
      <c r="R1583" t="str">
        <f>RIGHT(N1583, LEN(N1583)-SEARCH("/",N1583))</f>
        <v>people</v>
      </c>
      <c r="S1583" s="11">
        <f>J1583/86400 + 25569 + (-5/24)</f>
        <v>42650.797939814809</v>
      </c>
      <c r="T1583" s="11">
        <f>I1583/86400 + 25569 + (-5/24)</f>
        <v>42710.839606481481</v>
      </c>
    </row>
    <row r="1584" spans="1:20" ht="42.75" x14ac:dyDescent="0.45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>
        <f>E1584/D1584*100</f>
        <v>105.02249999999999</v>
      </c>
      <c r="P1584" s="10">
        <f>E1584/L1584</f>
        <v>61.103999999999999</v>
      </c>
      <c r="Q1584" t="str">
        <f>LEFT(N1584,SEARCH("/",N1584)-1)</f>
        <v>music</v>
      </c>
      <c r="R1584" t="str">
        <f>RIGHT(N1584, LEN(N1584)-SEARCH("/",N1584))</f>
        <v>indie rock</v>
      </c>
      <c r="S1584" s="11">
        <f>J1584/86400 + 25569 + (-5/24)</f>
        <v>41913.120023148142</v>
      </c>
      <c r="T1584" s="11">
        <f>I1584/86400 + 25569 + (-5/24)</f>
        <v>41946.161689814813</v>
      </c>
    </row>
    <row r="1585" spans="1:20" ht="42.75" x14ac:dyDescent="0.45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>
        <f>E1585/D1585*100</f>
        <v>100.15624999999999</v>
      </c>
      <c r="P1585" s="10">
        <f>E1585/L1585</f>
        <v>74.534883720930239</v>
      </c>
      <c r="Q1585" t="str">
        <f>LEFT(N1585,SEARCH("/",N1585)-1)</f>
        <v>theater</v>
      </c>
      <c r="R1585" t="str">
        <f>RIGHT(N1585, LEN(N1585)-SEARCH("/",N1585))</f>
        <v>plays</v>
      </c>
      <c r="S1585" s="11">
        <f>J1585/86400 + 25569 + (-5/24)</f>
        <v>41852.449976851851</v>
      </c>
      <c r="T1585" s="11">
        <f>I1585/86400 + 25569 + (-5/24)</f>
        <v>41882.449976851851</v>
      </c>
    </row>
    <row r="1586" spans="1:20" ht="42.75" x14ac:dyDescent="0.45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>
        <f>E1586/D1586*100</f>
        <v>102.18750000000001</v>
      </c>
      <c r="P1586" s="10">
        <f>E1586/L1586</f>
        <v>46.714285714285715</v>
      </c>
      <c r="Q1586" t="str">
        <f>LEFT(N1586,SEARCH("/",N1586)-1)</f>
        <v>theater</v>
      </c>
      <c r="R1586" t="str">
        <f>RIGHT(N1586, LEN(N1586)-SEARCH("/",N1586))</f>
        <v>plays</v>
      </c>
      <c r="S1586" s="11">
        <f>J1586/86400 + 25569 + (-5/24)</f>
        <v>41868.715717592589</v>
      </c>
      <c r="T1586" s="11">
        <f>I1586/86400 + 25569 + (-5/24)</f>
        <v>41898.666666666664</v>
      </c>
    </row>
    <row r="1587" spans="1:20" ht="42.75" x14ac:dyDescent="0.45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>
        <f>E1587/D1587*100</f>
        <v>108.43750000000001</v>
      </c>
      <c r="P1587" s="10">
        <f>E1587/L1587</f>
        <v>46.891891891891895</v>
      </c>
      <c r="Q1587" t="str">
        <f>LEFT(N1587,SEARCH("/",N1587)-1)</f>
        <v>theater</v>
      </c>
      <c r="R1587" t="str">
        <f>RIGHT(N1587, LEN(N1587)-SEARCH("/",N1587))</f>
        <v>plays</v>
      </c>
      <c r="S1587" s="11">
        <f>J1587/86400 + 25569 + (-5/24)</f>
        <v>42115.68131944444</v>
      </c>
      <c r="T1587" s="11">
        <f>I1587/86400 + 25569 + (-5/24)</f>
        <v>42150.906249999993</v>
      </c>
    </row>
    <row r="1588" spans="1:20" ht="42.75" x14ac:dyDescent="0.45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>
        <f>E1588/D1588*100</f>
        <v>104.55692307692308</v>
      </c>
      <c r="P1588" s="10">
        <f>E1588/L1588</f>
        <v>91.840540540540545</v>
      </c>
      <c r="Q1588" t="str">
        <f>LEFT(N1588,SEARCH("/",N1588)-1)</f>
        <v>film &amp; video</v>
      </c>
      <c r="R1588" t="str">
        <f>RIGHT(N1588, LEN(N1588)-SEARCH("/",N1588))</f>
        <v>shorts</v>
      </c>
      <c r="S1588" s="11">
        <f>J1588/86400 + 25569 + (-5/24)</f>
        <v>40738.860949074071</v>
      </c>
      <c r="T1588" s="11">
        <f>I1588/86400 + 25569 + (-5/24)</f>
        <v>40768.75</v>
      </c>
    </row>
    <row r="1589" spans="1:20" ht="42.75" x14ac:dyDescent="0.45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>
        <f>E1589/D1589*100</f>
        <v>2.3076923076923079</v>
      </c>
      <c r="P1589" s="10">
        <f>E1589/L1589</f>
        <v>25</v>
      </c>
      <c r="Q1589" t="str">
        <f>LEFT(N1589,SEARCH("/",N1589)-1)</f>
        <v>photography</v>
      </c>
      <c r="R1589" t="str">
        <f>RIGHT(N1589, LEN(N1589)-SEARCH("/",N1589))</f>
        <v>places</v>
      </c>
      <c r="S1589" s="11">
        <f>J1589/86400 + 25569 + (-5/24)</f>
        <v>41941.221863425926</v>
      </c>
      <c r="T1589" s="11">
        <f>I1589/86400 + 25569 + (-5/24)</f>
        <v>41986.26353009259</v>
      </c>
    </row>
    <row r="1590" spans="1:20" ht="42.75" x14ac:dyDescent="0.45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>
        <f>E1590/D1590*100</f>
        <v>41.384615384615387</v>
      </c>
      <c r="P1590" s="10">
        <f>E1590/L1590</f>
        <v>84.0625</v>
      </c>
      <c r="Q1590" t="str">
        <f>LEFT(N1590,SEARCH("/",N1590)-1)</f>
        <v>food</v>
      </c>
      <c r="R1590" t="str">
        <f>RIGHT(N1590, LEN(N1590)-SEARCH("/",N1590))</f>
        <v>food trucks</v>
      </c>
      <c r="S1590" s="11">
        <f>J1590/86400 + 25569 + (-5/24)</f>
        <v>41982.902662037035</v>
      </c>
      <c r="T1590" s="11">
        <f>I1590/86400 + 25569 + (-5/24)</f>
        <v>42022.902662037035</v>
      </c>
    </row>
    <row r="1591" spans="1:20" ht="42.75" x14ac:dyDescent="0.45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>
        <f>E1591/D1591*100</f>
        <v>0.76923076923076927</v>
      </c>
      <c r="P1591" s="10">
        <f>E1591/L1591</f>
        <v>25</v>
      </c>
      <c r="Q1591" t="str">
        <f>LEFT(N1591,SEARCH("/",N1591)-1)</f>
        <v>publishing</v>
      </c>
      <c r="R1591" t="str">
        <f>RIGHT(N1591, LEN(N1591)-SEARCH("/",N1591))</f>
        <v>children's books</v>
      </c>
      <c r="S1591" s="11">
        <f>J1591/86400 + 25569 + (-5/24)</f>
        <v>40926.828645833331</v>
      </c>
      <c r="T1591" s="11">
        <f>I1591/86400 + 25569 + (-5/24)</f>
        <v>40986.786979166667</v>
      </c>
    </row>
    <row r="1592" spans="1:20" ht="42.75" x14ac:dyDescent="0.4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>
        <f>E1592/D1592*100</f>
        <v>12.196620583717358</v>
      </c>
      <c r="P1592" s="10">
        <f>E1592/L1592</f>
        <v>79.400000000000006</v>
      </c>
      <c r="Q1592" t="str">
        <f>LEFT(N1592,SEARCH("/",N1592)-1)</f>
        <v>theater</v>
      </c>
      <c r="R1592" t="str">
        <f>RIGHT(N1592, LEN(N1592)-SEARCH("/",N1592))</f>
        <v>plays</v>
      </c>
      <c r="S1592" s="11">
        <f>J1592/86400 + 25569 + (-5/24)</f>
        <v>42151.697384259256</v>
      </c>
      <c r="T1592" s="11">
        <f>I1592/86400 + 25569 + (-5/24)</f>
        <v>42182.697384259256</v>
      </c>
    </row>
    <row r="1593" spans="1:20" ht="42.75" x14ac:dyDescent="0.4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>
        <f>E1593/D1593*100</f>
        <v>42.725880551301685</v>
      </c>
      <c r="P1593" s="10">
        <f>E1593/L1593</f>
        <v>34.024390243902438</v>
      </c>
      <c r="Q1593" t="str">
        <f>LEFT(N1593,SEARCH("/",N1593)-1)</f>
        <v>music</v>
      </c>
      <c r="R1593" t="str">
        <f>RIGHT(N1593, LEN(N1593)-SEARCH("/",N1593))</f>
        <v>faith</v>
      </c>
      <c r="S1593" s="11">
        <f>J1593/86400 + 25569 + (-5/24)</f>
        <v>42460.773587962962</v>
      </c>
      <c r="T1593" s="11">
        <f>I1593/86400 + 25569 + (-5/24)</f>
        <v>42480.958333333336</v>
      </c>
    </row>
    <row r="1594" spans="1:20" ht="42.75" x14ac:dyDescent="0.4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>
        <f>E1594/D1594*100</f>
        <v>0</v>
      </c>
      <c r="P1594" s="10" t="e">
        <f>E1594/L1594</f>
        <v>#DIV/0!</v>
      </c>
      <c r="Q1594" t="str">
        <f>LEFT(N1594,SEARCH("/",N1594)-1)</f>
        <v>publishing</v>
      </c>
      <c r="R1594" t="str">
        <f>RIGHT(N1594, LEN(N1594)-SEARCH("/",N1594))</f>
        <v>children's books</v>
      </c>
      <c r="S1594" s="11">
        <f>J1594/86400 + 25569 + (-5/24)</f>
        <v>41747.678726851846</v>
      </c>
      <c r="T1594" s="11">
        <f>I1594/86400 + 25569 + (-5/24)</f>
        <v>41807.678726851846</v>
      </c>
    </row>
    <row r="1595" spans="1:20" ht="42.75" x14ac:dyDescent="0.45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>
        <f>E1595/D1595*100</f>
        <v>0.43939393939393934</v>
      </c>
      <c r="P1595" s="10">
        <f>E1595/L1595</f>
        <v>4.833333333333333</v>
      </c>
      <c r="Q1595" t="str">
        <f>LEFT(N1595,SEARCH("/",N1595)-1)</f>
        <v>film &amp; video</v>
      </c>
      <c r="R1595" t="str">
        <f>RIGHT(N1595, LEN(N1595)-SEARCH("/",N1595))</f>
        <v>animation</v>
      </c>
      <c r="S1595" s="11">
        <f>J1595/86400 + 25569 + (-5/24)</f>
        <v>41682.028136574074</v>
      </c>
      <c r="T1595" s="11">
        <f>I1595/86400 + 25569 + (-5/24)</f>
        <v>41711.986469907402</v>
      </c>
    </row>
    <row r="1596" spans="1:20" ht="42.75" x14ac:dyDescent="0.45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>
        <f>E1596/D1596*100</f>
        <v>3.0303030303030304E-2</v>
      </c>
      <c r="P1596" s="10">
        <f>E1596/L1596</f>
        <v>1</v>
      </c>
      <c r="Q1596" t="str">
        <f>LEFT(N1596,SEARCH("/",N1596)-1)</f>
        <v>film &amp; video</v>
      </c>
      <c r="R1596" t="str">
        <f>RIGHT(N1596, LEN(N1596)-SEARCH("/",N1596))</f>
        <v>animation</v>
      </c>
      <c r="S1596" s="11">
        <f>J1596/86400 + 25569 + (-5/24)</f>
        <v>42753.120706018519</v>
      </c>
      <c r="T1596" s="11">
        <f>I1596/86400 + 25569 + (-5/24)</f>
        <v>42783.120706018519</v>
      </c>
    </row>
    <row r="1597" spans="1:20" ht="42.75" x14ac:dyDescent="0.45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>
        <f>E1597/D1597*100</f>
        <v>118.25757575757576</v>
      </c>
      <c r="P1597" s="10">
        <f>E1597/L1597</f>
        <v>100.06410256410257</v>
      </c>
      <c r="Q1597" t="str">
        <f>LEFT(N1597,SEARCH("/",N1597)-1)</f>
        <v>theater</v>
      </c>
      <c r="R1597" t="str">
        <f>RIGHT(N1597, LEN(N1597)-SEARCH("/",N1597))</f>
        <v>plays</v>
      </c>
      <c r="S1597" s="11">
        <f>J1597/86400 + 25569 + (-5/24)</f>
        <v>42179.136655092589</v>
      </c>
      <c r="T1597" s="11">
        <f>I1597/86400 + 25569 + (-5/24)</f>
        <v>42219.541666666664</v>
      </c>
    </row>
    <row r="1598" spans="1:20" ht="42.75" x14ac:dyDescent="0.45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>
        <f>E1598/D1598*100</f>
        <v>0</v>
      </c>
      <c r="P1598" s="10" t="e">
        <f>E1598/L1598</f>
        <v>#DIV/0!</v>
      </c>
      <c r="Q1598" t="str">
        <f>LEFT(N1598,SEARCH("/",N1598)-1)</f>
        <v>music</v>
      </c>
      <c r="R1598" t="str">
        <f>RIGHT(N1598, LEN(N1598)-SEARCH("/",N1598))</f>
        <v>jazz</v>
      </c>
      <c r="S1598" s="11">
        <f>J1598/86400 + 25569 + (-5/24)</f>
        <v>40434.645069444443</v>
      </c>
      <c r="T1598" s="11">
        <f>I1598/86400 + 25569 + (-5/24)</f>
        <v>40473</v>
      </c>
    </row>
    <row r="1599" spans="1:20" ht="42.75" x14ac:dyDescent="0.45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>
        <f>E1599/D1599*100</f>
        <v>113.66666666666667</v>
      </c>
      <c r="P1599" s="10">
        <f>E1599/L1599</f>
        <v>50.689189189189186</v>
      </c>
      <c r="Q1599" t="str">
        <f>LEFT(N1599,SEARCH("/",N1599)-1)</f>
        <v>music</v>
      </c>
      <c r="R1599" t="str">
        <f>RIGHT(N1599, LEN(N1599)-SEARCH("/",N1599))</f>
        <v>rock</v>
      </c>
      <c r="S1599" s="11">
        <f>J1599/86400 + 25569 + (-5/24)</f>
        <v>41666.63449074074</v>
      </c>
      <c r="T1599" s="11">
        <f>I1599/86400 + 25569 + (-5/24)</f>
        <v>41696.63449074074</v>
      </c>
    </row>
    <row r="1600" spans="1:20" ht="28.5" x14ac:dyDescent="0.45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>
        <f>E1600/D1600*100</f>
        <v>154.15151515151516</v>
      </c>
      <c r="P1600" s="10">
        <f>E1600/L1600</f>
        <v>28.104972375690608</v>
      </c>
      <c r="Q1600" t="str">
        <f>LEFT(N1600,SEARCH("/",N1600)-1)</f>
        <v>games</v>
      </c>
      <c r="R1600" t="str">
        <f>RIGHT(N1600, LEN(N1600)-SEARCH("/",N1600))</f>
        <v>tabletop games</v>
      </c>
      <c r="S1600" s="11">
        <f>J1600/86400 + 25569 + (-5/24)</f>
        <v>41926.376828703702</v>
      </c>
      <c r="T1600" s="11">
        <f>I1600/86400 + 25569 + (-5/24)</f>
        <v>41960.791666666664</v>
      </c>
    </row>
    <row r="1601" spans="1:20" ht="42.75" x14ac:dyDescent="0.45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>
        <f>E1601/D1601*100</f>
        <v>100.45454545454547</v>
      </c>
      <c r="P1601" s="10">
        <f>E1601/L1601</f>
        <v>67.65306122448979</v>
      </c>
      <c r="Q1601" t="str">
        <f>LEFT(N1601,SEARCH("/",N1601)-1)</f>
        <v>theater</v>
      </c>
      <c r="R1601" t="str">
        <f>RIGHT(N1601, LEN(N1601)-SEARCH("/",N1601))</f>
        <v>plays</v>
      </c>
      <c r="S1601" s="11">
        <f>J1601/86400 + 25569 + (-5/24)</f>
        <v>42171.517083333332</v>
      </c>
      <c r="T1601" s="11">
        <f>I1601/86400 + 25569 + (-5/24)</f>
        <v>42201.517083333332</v>
      </c>
    </row>
    <row r="1602" spans="1:20" ht="42.75" x14ac:dyDescent="0.45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>
        <f>E1602/D1602*100</f>
        <v>101.51515151515152</v>
      </c>
      <c r="P1602" s="10">
        <f>E1602/L1602</f>
        <v>145.65217391304347</v>
      </c>
      <c r="Q1602" t="str">
        <f>LEFT(N1602,SEARCH("/",N1602)-1)</f>
        <v>theater</v>
      </c>
      <c r="R1602" t="str">
        <f>RIGHT(N1602, LEN(N1602)-SEARCH("/",N1602))</f>
        <v>plays</v>
      </c>
      <c r="S1602" s="11">
        <f>J1602/86400 + 25569 + (-5/24)</f>
        <v>42520.802037037036</v>
      </c>
      <c r="T1602" s="11">
        <f>I1602/86400 + 25569 + (-5/24)</f>
        <v>42542.954861111109</v>
      </c>
    </row>
    <row r="1603" spans="1:20" ht="42.75" x14ac:dyDescent="0.45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>
        <f>E1603/D1603*100</f>
        <v>102</v>
      </c>
      <c r="P1603" s="10">
        <f>E1603/L1603</f>
        <v>99</v>
      </c>
      <c r="Q1603" t="str">
        <f>LEFT(N1603,SEARCH("/",N1603)-1)</f>
        <v>theater</v>
      </c>
      <c r="R1603" t="str">
        <f>RIGHT(N1603, LEN(N1603)-SEARCH("/",N1603))</f>
        <v>plays</v>
      </c>
      <c r="S1603" s="11">
        <f>J1603/86400 + 25569 + (-5/24)</f>
        <v>42460.126979166664</v>
      </c>
      <c r="T1603" s="11">
        <f>I1603/86400 + 25569 + (-5/24)</f>
        <v>42488.040972222218</v>
      </c>
    </row>
    <row r="1604" spans="1:20" ht="28.5" x14ac:dyDescent="0.45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>
        <f>E1604/D1604*100</f>
        <v>6.5454545454545459</v>
      </c>
      <c r="P1604" s="10">
        <f>E1604/L1604</f>
        <v>108</v>
      </c>
      <c r="Q1604" t="str">
        <f>LEFT(N1604,SEARCH("/",N1604)-1)</f>
        <v>theater</v>
      </c>
      <c r="R1604" t="str">
        <f>RIGHT(N1604, LEN(N1604)-SEARCH("/",N1604))</f>
        <v>musical</v>
      </c>
      <c r="S1604" s="11">
        <f>J1604/86400 + 25569 + (-5/24)</f>
        <v>42053.464490740742</v>
      </c>
      <c r="T1604" s="11">
        <f>I1604/86400 + 25569 + (-5/24)</f>
        <v>42113.42282407407</v>
      </c>
    </row>
    <row r="1605" spans="1:20" ht="28.5" x14ac:dyDescent="0.45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>
        <f>E1605/D1605*100</f>
        <v>104.51515151515152</v>
      </c>
      <c r="P1605" s="10">
        <f>E1605/L1605</f>
        <v>86.224999999999994</v>
      </c>
      <c r="Q1605" t="str">
        <f>LEFT(N1605,SEARCH("/",N1605)-1)</f>
        <v>theater</v>
      </c>
      <c r="R1605" t="str">
        <f>RIGHT(N1605, LEN(N1605)-SEARCH("/",N1605))</f>
        <v>plays</v>
      </c>
      <c r="S1605" s="11">
        <f>J1605/86400 + 25569 + (-5/24)</f>
        <v>42165.784791666665</v>
      </c>
      <c r="T1605" s="11">
        <f>I1605/86400 + 25569 + (-5/24)</f>
        <v>42187.784791666665</v>
      </c>
    </row>
    <row r="1606" spans="1:20" ht="28.5" x14ac:dyDescent="0.4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>
        <f>E1606/D1606*100</f>
        <v>0.84008400840084008</v>
      </c>
      <c r="P1606" s="10">
        <f>E1606/L1606</f>
        <v>14</v>
      </c>
      <c r="Q1606" t="str">
        <f>LEFT(N1606,SEARCH("/",N1606)-1)</f>
        <v>publishing</v>
      </c>
      <c r="R1606" t="str">
        <f>RIGHT(N1606, LEN(N1606)-SEARCH("/",N1606))</f>
        <v>art books</v>
      </c>
      <c r="S1606" s="11">
        <f>J1606/86400 + 25569 + (-5/24)</f>
        <v>41481.788090277776</v>
      </c>
      <c r="T1606" s="11">
        <f>I1606/86400 + 25569 + (-5/24)</f>
        <v>41514.788090277776</v>
      </c>
    </row>
    <row r="1607" spans="1:20" ht="42.75" x14ac:dyDescent="0.45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>
        <f>E1607/D1607*100</f>
        <v>100.8955223880597</v>
      </c>
      <c r="P1607" s="10">
        <f>E1607/L1607</f>
        <v>41.728395061728392</v>
      </c>
      <c r="Q1607" t="str">
        <f>LEFT(N1607,SEARCH("/",N1607)-1)</f>
        <v>music</v>
      </c>
      <c r="R1607" t="str">
        <f>RIGHT(N1607, LEN(N1607)-SEARCH("/",N1607))</f>
        <v>indie rock</v>
      </c>
      <c r="S1607" s="11">
        <f>J1607/86400 + 25569 + (-5/24)</f>
        <v>41067.740879629629</v>
      </c>
      <c r="T1607" s="11">
        <f>I1607/86400 + 25569 + (-5/24)</f>
        <v>41100.783333333333</v>
      </c>
    </row>
    <row r="1608" spans="1:20" ht="42.75" x14ac:dyDescent="0.45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>
        <f>E1608/D1608*100</f>
        <v>100</v>
      </c>
      <c r="P1608" s="10">
        <f>E1608/L1608</f>
        <v>119.64285714285714</v>
      </c>
      <c r="Q1608" t="str">
        <f>LEFT(N1608,SEARCH("/",N1608)-1)</f>
        <v>theater</v>
      </c>
      <c r="R1608" t="str">
        <f>RIGHT(N1608, LEN(N1608)-SEARCH("/",N1608))</f>
        <v>plays</v>
      </c>
      <c r="S1608" s="11">
        <f>J1608/86400 + 25569 + (-5/24)</f>
        <v>42510.590520833335</v>
      </c>
      <c r="T1608" s="11">
        <f>I1608/86400 + 25569 + (-5/24)</f>
        <v>42533.499999999993</v>
      </c>
    </row>
    <row r="1609" spans="1:20" ht="42.75" x14ac:dyDescent="0.45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>
        <f>E1609/D1609*100</f>
        <v>159.9402985074627</v>
      </c>
      <c r="P1609" s="10">
        <f>E1609/L1609</f>
        <v>40.285714285714285</v>
      </c>
      <c r="Q1609" t="str">
        <f>LEFT(N1609,SEARCH("/",N1609)-1)</f>
        <v>theater</v>
      </c>
      <c r="R1609" t="str">
        <f>RIGHT(N1609, LEN(N1609)-SEARCH("/",N1609))</f>
        <v>plays</v>
      </c>
      <c r="S1609" s="11">
        <f>J1609/86400 + 25569 + (-5/24)</f>
        <v>41793.460428240738</v>
      </c>
      <c r="T1609" s="11">
        <f>I1609/86400 + 25569 + (-5/24)</f>
        <v>41823.460428240738</v>
      </c>
    </row>
    <row r="1610" spans="1:20" ht="28.5" x14ac:dyDescent="0.45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>
        <f>E1610/D1610*100</f>
        <v>231.64705882352939</v>
      </c>
      <c r="P1610" s="10">
        <f>E1610/L1610</f>
        <v>106.43243243243244</v>
      </c>
      <c r="Q1610" t="str">
        <f>LEFT(N1610,SEARCH("/",N1610)-1)</f>
        <v>film &amp; video</v>
      </c>
      <c r="R1610" t="str">
        <f>RIGHT(N1610, LEN(N1610)-SEARCH("/",N1610))</f>
        <v>documentary</v>
      </c>
      <c r="S1610" s="11">
        <f>J1610/86400 + 25569 + (-5/24)</f>
        <v>41113.88653935185</v>
      </c>
      <c r="T1610" s="11">
        <f>I1610/86400 + 25569 + (-5/24)</f>
        <v>41152.875</v>
      </c>
    </row>
    <row r="1611" spans="1:20" ht="42.75" x14ac:dyDescent="0.45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>
        <f>E1611/D1611*100</f>
        <v>182.81058823529412</v>
      </c>
      <c r="P1611" s="10">
        <f>E1611/L1611</f>
        <v>71.443218390804603</v>
      </c>
      <c r="Q1611" t="str">
        <f>LEFT(N1611,SEARCH("/",N1611)-1)</f>
        <v>publishing</v>
      </c>
      <c r="R1611" t="str">
        <f>RIGHT(N1611, LEN(N1611)-SEARCH("/",N1611))</f>
        <v>nonfiction</v>
      </c>
      <c r="S1611" s="11">
        <f>J1611/86400 + 25569 + (-5/24)</f>
        <v>41429.830555555549</v>
      </c>
      <c r="T1611" s="11">
        <f>I1611/86400 + 25569 + (-5/24)</f>
        <v>41459.830555555549</v>
      </c>
    </row>
    <row r="1612" spans="1:20" ht="42.75" x14ac:dyDescent="0.45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>
        <f>E1612/D1612*100</f>
        <v>126.85294117647059</v>
      </c>
      <c r="P1612" s="10">
        <f>E1612/L1612</f>
        <v>52.597560975609753</v>
      </c>
      <c r="Q1612" t="str">
        <f>LEFT(N1612,SEARCH("/",N1612)-1)</f>
        <v>music</v>
      </c>
      <c r="R1612" t="str">
        <f>RIGHT(N1612, LEN(N1612)-SEARCH("/",N1612))</f>
        <v>pop</v>
      </c>
      <c r="S1612" s="11">
        <f>J1612/86400 + 25569 + (-5/24)</f>
        <v>41681.862245370365</v>
      </c>
      <c r="T1612" s="11">
        <f>I1612/86400 + 25569 + (-5/24)</f>
        <v>41709.082638888889</v>
      </c>
    </row>
    <row r="1613" spans="1:20" ht="42.75" x14ac:dyDescent="0.45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>
        <f>E1613/D1613*100</f>
        <v>46.176470588235297</v>
      </c>
      <c r="P1613" s="10">
        <f>E1613/L1613</f>
        <v>34.130434782608695</v>
      </c>
      <c r="Q1613" t="str">
        <f>LEFT(N1613,SEARCH("/",N1613)-1)</f>
        <v>theater</v>
      </c>
      <c r="R1613" t="str">
        <f>RIGHT(N1613, LEN(N1613)-SEARCH("/",N1613))</f>
        <v>spaces</v>
      </c>
      <c r="S1613" s="11">
        <f>J1613/86400 + 25569 + (-5/24)</f>
        <v>42801.566365740735</v>
      </c>
      <c r="T1613" s="11">
        <f>I1613/86400 + 25569 + (-5/24)</f>
        <v>42832.524699074071</v>
      </c>
    </row>
    <row r="1614" spans="1:20" ht="42.75" x14ac:dyDescent="0.45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>
        <f>E1614/D1614*100</f>
        <v>103.17647058823529</v>
      </c>
      <c r="P1614" s="10">
        <f>E1614/L1614</f>
        <v>87.7</v>
      </c>
      <c r="Q1614" t="str">
        <f>LEFT(N1614,SEARCH("/",N1614)-1)</f>
        <v>theater</v>
      </c>
      <c r="R1614" t="str">
        <f>RIGHT(N1614, LEN(N1614)-SEARCH("/",N1614))</f>
        <v>spaces</v>
      </c>
      <c r="S1614" s="11">
        <f>J1614/86400 + 25569 + (-5/24)</f>
        <v>41785.518958333334</v>
      </c>
      <c r="T1614" s="11">
        <f>I1614/86400 + 25569 + (-5/24)</f>
        <v>41800.958333333328</v>
      </c>
    </row>
    <row r="1615" spans="1:20" ht="42.75" x14ac:dyDescent="0.45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>
        <f>E1615/D1615*100</f>
        <v>119.11764705882352</v>
      </c>
      <c r="P1615" s="10">
        <f>E1615/L1615</f>
        <v>176.08695652173913</v>
      </c>
      <c r="Q1615" t="str">
        <f>LEFT(N1615,SEARCH("/",N1615)-1)</f>
        <v>theater</v>
      </c>
      <c r="R1615" t="str">
        <f>RIGHT(N1615, LEN(N1615)-SEARCH("/",N1615))</f>
        <v>plays</v>
      </c>
      <c r="S1615" s="11">
        <f>J1615/86400 + 25569 + (-5/24)</f>
        <v>41964.507986111108</v>
      </c>
      <c r="T1615" s="11">
        <f>I1615/86400 + 25569 + (-5/24)</f>
        <v>41994.507986111108</v>
      </c>
    </row>
    <row r="1616" spans="1:20" ht="42.75" x14ac:dyDescent="0.45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>
        <f>E1616/D1616*100</f>
        <v>107.78267254038178</v>
      </c>
      <c r="P1616" s="10">
        <f>E1616/L1616</f>
        <v>126.55172413793103</v>
      </c>
      <c r="Q1616" t="str">
        <f>LEFT(N1616,SEARCH("/",N1616)-1)</f>
        <v>theater</v>
      </c>
      <c r="R1616" t="str">
        <f>RIGHT(N1616, LEN(N1616)-SEARCH("/",N1616))</f>
        <v>plays</v>
      </c>
      <c r="S1616" s="11">
        <f>J1616/86400 + 25569 + (-5/24)</f>
        <v>42157.382731481477</v>
      </c>
      <c r="T1616" s="11">
        <f>I1616/86400 + 25569 + (-5/24)</f>
        <v>42178.874999999993</v>
      </c>
    </row>
    <row r="1617" spans="1:20" ht="42.75" x14ac:dyDescent="0.4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>
        <f>E1617/D1617*100</f>
        <v>21.092608822670172</v>
      </c>
      <c r="P1617" s="10">
        <f>E1617/L1617</f>
        <v>180.5</v>
      </c>
      <c r="Q1617" t="str">
        <f>LEFT(N1617,SEARCH("/",N1617)-1)</f>
        <v>film &amp; video</v>
      </c>
      <c r="R1617" t="str">
        <f>RIGHT(N1617, LEN(N1617)-SEARCH("/",N1617))</f>
        <v>drama</v>
      </c>
      <c r="S1617" s="11">
        <f>J1617/86400 + 25569 + (-5/24)</f>
        <v>42147.533506944441</v>
      </c>
      <c r="T1617" s="11">
        <f>I1617/86400 + 25569 + (-5/24)</f>
        <v>42177.533506944441</v>
      </c>
    </row>
    <row r="1618" spans="1:20" ht="28.5" x14ac:dyDescent="0.4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>
        <f>E1618/D1618*100</f>
        <v>1</v>
      </c>
      <c r="P1618" s="10">
        <f>E1618/L1618</f>
        <v>34.950000000000003</v>
      </c>
      <c r="Q1618" t="str">
        <f>LEFT(N1618,SEARCH("/",N1618)-1)</f>
        <v>theater</v>
      </c>
      <c r="R1618" t="str">
        <f>RIGHT(N1618, LEN(N1618)-SEARCH("/",N1618))</f>
        <v>plays</v>
      </c>
      <c r="S1618" s="11">
        <f>J1618/86400 + 25569 + (-5/24)</f>
        <v>42718.755266203698</v>
      </c>
      <c r="T1618" s="11">
        <f>I1618/86400 + 25569 + (-5/24)</f>
        <v>42748.753472222219</v>
      </c>
    </row>
    <row r="1619" spans="1:20" x14ac:dyDescent="0.45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>
        <f>E1619/D1619*100</f>
        <v>100.04342857142856</v>
      </c>
      <c r="P1619" s="10">
        <f>E1619/L1619</f>
        <v>291.79333333333335</v>
      </c>
      <c r="Q1619" t="str">
        <f>LEFT(N1619,SEARCH("/",N1619)-1)</f>
        <v>film &amp; video</v>
      </c>
      <c r="R1619" t="str">
        <f>RIGHT(N1619, LEN(N1619)-SEARCH("/",N1619))</f>
        <v>television</v>
      </c>
      <c r="S1619" s="11">
        <f>J1619/86400 + 25569 + (-5/24)</f>
        <v>42468.736249999994</v>
      </c>
      <c r="T1619" s="11">
        <f>I1619/86400 + 25569 + (-5/24)</f>
        <v>42475.666666666664</v>
      </c>
    </row>
    <row r="1620" spans="1:20" ht="28.5" x14ac:dyDescent="0.45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>
        <f>E1620/D1620*100</f>
        <v>159.97142857142856</v>
      </c>
      <c r="P1620" s="10">
        <f>E1620/L1620</f>
        <v>109.78431372549019</v>
      </c>
      <c r="Q1620" t="str">
        <f>LEFT(N1620,SEARCH("/",N1620)-1)</f>
        <v>film &amp; video</v>
      </c>
      <c r="R1620" t="str">
        <f>RIGHT(N1620, LEN(N1620)-SEARCH("/",N1620))</f>
        <v>television</v>
      </c>
      <c r="S1620" s="11">
        <f>J1620/86400 + 25569 + (-5/24)</f>
        <v>42508.468854166662</v>
      </c>
      <c r="T1620" s="11">
        <f>I1620/86400 + 25569 + (-5/24)</f>
        <v>42544.643749999996</v>
      </c>
    </row>
    <row r="1621" spans="1:20" ht="42.75" x14ac:dyDescent="0.45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>
        <f>E1621/D1621*100</f>
        <v>115.42857142857143</v>
      </c>
      <c r="P1621" s="10">
        <f>E1621/L1621</f>
        <v>85.957446808510639</v>
      </c>
      <c r="Q1621" t="str">
        <f>LEFT(N1621,SEARCH("/",N1621)-1)</f>
        <v>film &amp; video</v>
      </c>
      <c r="R1621" t="str">
        <f>RIGHT(N1621, LEN(N1621)-SEARCH("/",N1621))</f>
        <v>shorts</v>
      </c>
      <c r="S1621" s="11">
        <f>J1621/86400 + 25569 + (-5/24)</f>
        <v>41357.000833333332</v>
      </c>
      <c r="T1621" s="11">
        <f>I1621/86400 + 25569 + (-5/24)</f>
        <v>41387.000833333332</v>
      </c>
    </row>
    <row r="1622" spans="1:20" ht="42.75" x14ac:dyDescent="0.45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>
        <f>E1622/D1622*100</f>
        <v>102.85714285714285</v>
      </c>
      <c r="P1622" s="10">
        <f>E1622/L1622</f>
        <v>60</v>
      </c>
      <c r="Q1622" t="str">
        <f>LEFT(N1622,SEARCH("/",N1622)-1)</f>
        <v>film &amp; video</v>
      </c>
      <c r="R1622" t="str">
        <f>RIGHT(N1622, LEN(N1622)-SEARCH("/",N1622))</f>
        <v>shorts</v>
      </c>
      <c r="S1622" s="11">
        <f>J1622/86400 + 25569 + (-5/24)</f>
        <v>41786.450590277775</v>
      </c>
      <c r="T1622" s="11">
        <f>I1622/86400 + 25569 + (-5/24)</f>
        <v>41812.450590277775</v>
      </c>
    </row>
    <row r="1623" spans="1:20" ht="42.75" x14ac:dyDescent="0.45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>
        <f>E1623/D1623*100</f>
        <v>100</v>
      </c>
      <c r="P1623" s="10">
        <f>E1623/L1623</f>
        <v>100</v>
      </c>
      <c r="Q1623" t="str">
        <f>LEFT(N1623,SEARCH("/",N1623)-1)</f>
        <v>film &amp; video</v>
      </c>
      <c r="R1623" t="str">
        <f>RIGHT(N1623, LEN(N1623)-SEARCH("/",N1623))</f>
        <v>shorts</v>
      </c>
      <c r="S1623" s="11">
        <f>J1623/86400 + 25569 + (-5/24)</f>
        <v>41274.568402777775</v>
      </c>
      <c r="T1623" s="11">
        <f>I1623/86400 + 25569 + (-5/24)</f>
        <v>41298.568402777775</v>
      </c>
    </row>
    <row r="1624" spans="1:20" ht="42.75" x14ac:dyDescent="0.45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>
        <f>E1624/D1624*100</f>
        <v>154.57142857142858</v>
      </c>
      <c r="P1624" s="10">
        <f>E1624/L1624</f>
        <v>102.0754716981132</v>
      </c>
      <c r="Q1624" t="str">
        <f>LEFT(N1624,SEARCH("/",N1624)-1)</f>
        <v>film &amp; video</v>
      </c>
      <c r="R1624" t="str">
        <f>RIGHT(N1624, LEN(N1624)-SEARCH("/",N1624))</f>
        <v>shorts</v>
      </c>
      <c r="S1624" s="11">
        <f>J1624/86400 + 25569 + (-5/24)</f>
        <v>42125.124849537031</v>
      </c>
      <c r="T1624" s="11">
        <f>I1624/86400 + 25569 + (-5/24)</f>
        <v>42155.124849537031</v>
      </c>
    </row>
    <row r="1625" spans="1:20" ht="42.75" x14ac:dyDescent="0.45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>
        <f>E1625/D1625*100</f>
        <v>113.65714285714286</v>
      </c>
      <c r="P1625" s="10">
        <f>E1625/L1625</f>
        <v>69.78947368421052</v>
      </c>
      <c r="Q1625" t="str">
        <f>LEFT(N1625,SEARCH("/",N1625)-1)</f>
        <v>film &amp; video</v>
      </c>
      <c r="R1625" t="str">
        <f>RIGHT(N1625, LEN(N1625)-SEARCH("/",N1625))</f>
        <v>shorts</v>
      </c>
      <c r="S1625" s="11">
        <f>J1625/86400 + 25569 + (-5/24)</f>
        <v>40595.288831018515</v>
      </c>
      <c r="T1625" s="11">
        <f>I1625/86400 + 25569 + (-5/24)</f>
        <v>40641.247164351851</v>
      </c>
    </row>
    <row r="1626" spans="1:20" ht="42.75" x14ac:dyDescent="0.45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>
        <f>E1626/D1626*100</f>
        <v>41.857142857142861</v>
      </c>
      <c r="P1626" s="10">
        <f>E1626/L1626</f>
        <v>77.10526315789474</v>
      </c>
      <c r="Q1626" t="str">
        <f>LEFT(N1626,SEARCH("/",N1626)-1)</f>
        <v>film &amp; video</v>
      </c>
      <c r="R1626" t="str">
        <f>RIGHT(N1626, LEN(N1626)-SEARCH("/",N1626))</f>
        <v>drama</v>
      </c>
      <c r="S1626" s="11">
        <f>J1626/86400 + 25569 + (-5/24)</f>
        <v>42259.334467592591</v>
      </c>
      <c r="T1626" s="11">
        <f>I1626/86400 + 25569 + (-5/24)</f>
        <v>42287.666666666664</v>
      </c>
    </row>
    <row r="1627" spans="1:20" ht="57" x14ac:dyDescent="0.45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>
        <f>E1627/D1627*100</f>
        <v>113.75714285714287</v>
      </c>
      <c r="P1627" s="10">
        <f>E1627/L1627</f>
        <v>47.398809523809526</v>
      </c>
      <c r="Q1627" t="str">
        <f>LEFT(N1627,SEARCH("/",N1627)-1)</f>
        <v>film &amp; video</v>
      </c>
      <c r="R1627" t="str">
        <f>RIGHT(N1627, LEN(N1627)-SEARCH("/",N1627))</f>
        <v>documentary</v>
      </c>
      <c r="S1627" s="11">
        <f>J1627/86400 + 25569 + (-5/24)</f>
        <v>40213.115266203698</v>
      </c>
      <c r="T1627" s="11">
        <f>I1627/86400 + 25569 + (-5/24)</f>
        <v>40253.087500000001</v>
      </c>
    </row>
    <row r="1628" spans="1:20" ht="42.75" x14ac:dyDescent="0.45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>
        <f>E1628/D1628*100</f>
        <v>125.57142857142858</v>
      </c>
      <c r="P1628" s="10">
        <f>E1628/L1628</f>
        <v>57.077922077922075</v>
      </c>
      <c r="Q1628" t="str">
        <f>LEFT(N1628,SEARCH("/",N1628)-1)</f>
        <v>film &amp; video</v>
      </c>
      <c r="R1628" t="str">
        <f>RIGHT(N1628, LEN(N1628)-SEARCH("/",N1628))</f>
        <v>documentary</v>
      </c>
      <c r="S1628" s="11">
        <f>J1628/86400 + 25569 + (-5/24)</f>
        <v>41013.579236111109</v>
      </c>
      <c r="T1628" s="11">
        <f>I1628/86400 + 25569 + (-5/24)</f>
        <v>41045.583333333328</v>
      </c>
    </row>
    <row r="1629" spans="1:20" ht="42.75" x14ac:dyDescent="0.45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>
        <f>E1629/D1629*100</f>
        <v>106.71428571428572</v>
      </c>
      <c r="P1629" s="10">
        <f>E1629/L1629</f>
        <v>67.909090909090907</v>
      </c>
      <c r="Q1629" t="str">
        <f>LEFT(N1629,SEARCH("/",N1629)-1)</f>
        <v>film &amp; video</v>
      </c>
      <c r="R1629" t="str">
        <f>RIGHT(N1629, LEN(N1629)-SEARCH("/",N1629))</f>
        <v>documentary</v>
      </c>
      <c r="S1629" s="11">
        <f>J1629/86400 + 25569 + (-5/24)</f>
        <v>41894.671273148146</v>
      </c>
      <c r="T1629" s="11">
        <f>I1629/86400 + 25569 + (-5/24)</f>
        <v>41912.957638888889</v>
      </c>
    </row>
    <row r="1630" spans="1:20" ht="42.75" x14ac:dyDescent="0.45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>
        <f>E1630/D1630*100</f>
        <v>103.94285714285714</v>
      </c>
      <c r="P1630" s="10">
        <f>E1630/L1630</f>
        <v>125.44827586206897</v>
      </c>
      <c r="Q1630" t="str">
        <f>LEFT(N1630,SEARCH("/",N1630)-1)</f>
        <v>film &amp; video</v>
      </c>
      <c r="R1630" t="str">
        <f>RIGHT(N1630, LEN(N1630)-SEARCH("/",N1630))</f>
        <v>documentary</v>
      </c>
      <c r="S1630" s="11">
        <f>J1630/86400 + 25569 + (-5/24)</f>
        <v>42438.619456018518</v>
      </c>
      <c r="T1630" s="11">
        <f>I1630/86400 + 25569 + (-5/24)</f>
        <v>42468.577789351846</v>
      </c>
    </row>
    <row r="1631" spans="1:20" ht="42.75" x14ac:dyDescent="0.45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>
        <f>E1631/D1631*100</f>
        <v>108.67285714285715</v>
      </c>
      <c r="P1631" s="10">
        <f>E1631/L1631</f>
        <v>29.258076923076924</v>
      </c>
      <c r="Q1631" t="str">
        <f>LEFT(N1631,SEARCH("/",N1631)-1)</f>
        <v>theater</v>
      </c>
      <c r="R1631" t="str">
        <f>RIGHT(N1631, LEN(N1631)-SEARCH("/",N1631))</f>
        <v>plays</v>
      </c>
      <c r="S1631" s="11">
        <f>J1631/86400 + 25569 + (-5/24)</f>
        <v>42492.508900462963</v>
      </c>
      <c r="T1631" s="11">
        <f>I1631/86400 + 25569 + (-5/24)</f>
        <v>42522.508900462963</v>
      </c>
    </row>
    <row r="1632" spans="1:20" ht="42.75" x14ac:dyDescent="0.45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>
        <f>E1632/D1632*100</f>
        <v>155.51428571428571</v>
      </c>
      <c r="P1632" s="10">
        <f>E1632/L1632</f>
        <v>36.530201342281877</v>
      </c>
      <c r="Q1632" t="str">
        <f>LEFT(N1632,SEARCH("/",N1632)-1)</f>
        <v>publishing</v>
      </c>
      <c r="R1632" t="str">
        <f>RIGHT(N1632, LEN(N1632)-SEARCH("/",N1632))</f>
        <v>nonfiction</v>
      </c>
      <c r="S1632" s="11">
        <f>J1632/86400 + 25569 + (-5/24)</f>
        <v>41246.811909722222</v>
      </c>
      <c r="T1632" s="11">
        <f>I1632/86400 + 25569 + (-5/24)</f>
        <v>41288.680555555555</v>
      </c>
    </row>
    <row r="1633" spans="1:20" ht="42.75" x14ac:dyDescent="0.45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>
        <f>E1633/D1633*100</f>
        <v>0</v>
      </c>
      <c r="P1633" s="10" t="e">
        <f>E1633/L1633</f>
        <v>#DIV/0!</v>
      </c>
      <c r="Q1633" t="str">
        <f>LEFT(N1633,SEARCH("/",N1633)-1)</f>
        <v>publishing</v>
      </c>
      <c r="R1633" t="str">
        <f>RIGHT(N1633, LEN(N1633)-SEARCH("/",N1633))</f>
        <v>fiction</v>
      </c>
      <c r="S1633" s="11">
        <f>J1633/86400 + 25569 + (-5/24)</f>
        <v>42690.65011574074</v>
      </c>
      <c r="T1633" s="11">
        <f>I1633/86400 + 25569 + (-5/24)</f>
        <v>42708.041666666664</v>
      </c>
    </row>
    <row r="1634" spans="1:20" ht="42.75" x14ac:dyDescent="0.45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>
        <f>E1634/D1634*100</f>
        <v>114.88571428571429</v>
      </c>
      <c r="P1634" s="10">
        <f>E1634/L1634</f>
        <v>46.218390804597703</v>
      </c>
      <c r="Q1634" t="str">
        <f>LEFT(N1634,SEARCH("/",N1634)-1)</f>
        <v>music</v>
      </c>
      <c r="R1634" t="str">
        <f>RIGHT(N1634, LEN(N1634)-SEARCH("/",N1634))</f>
        <v>rock</v>
      </c>
      <c r="S1634" s="11">
        <f>J1634/86400 + 25569 + (-5/24)</f>
        <v>41882.381793981483</v>
      </c>
      <c r="T1634" s="11">
        <f>I1634/86400 + 25569 + (-5/24)</f>
        <v>41912.381793981483</v>
      </c>
    </row>
    <row r="1635" spans="1:20" ht="28.5" x14ac:dyDescent="0.45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>
        <f>E1635/D1635*100</f>
        <v>104.97142857142859</v>
      </c>
      <c r="P1635" s="10">
        <f>E1635/L1635</f>
        <v>59.258064516129032</v>
      </c>
      <c r="Q1635" t="str">
        <f>LEFT(N1635,SEARCH("/",N1635)-1)</f>
        <v>music</v>
      </c>
      <c r="R1635" t="str">
        <f>RIGHT(N1635, LEN(N1635)-SEARCH("/",N1635))</f>
        <v>metal</v>
      </c>
      <c r="S1635" s="11">
        <f>J1635/86400 + 25569 + (-5/24)</f>
        <v>42656.59716435185</v>
      </c>
      <c r="T1635" s="11">
        <f>I1635/86400 + 25569 + (-5/24)</f>
        <v>42667.666666666664</v>
      </c>
    </row>
    <row r="1636" spans="1:20" ht="42.75" x14ac:dyDescent="0.45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>
        <f>E1636/D1636*100</f>
        <v>18.285714285714285</v>
      </c>
      <c r="P1636" s="10">
        <f>E1636/L1636</f>
        <v>58.18181818181818</v>
      </c>
      <c r="Q1636" t="str">
        <f>LEFT(N1636,SEARCH("/",N1636)-1)</f>
        <v>music</v>
      </c>
      <c r="R1636" t="str">
        <f>RIGHT(N1636, LEN(N1636)-SEARCH("/",N1636))</f>
        <v>jazz</v>
      </c>
      <c r="S1636" s="11">
        <f>J1636/86400 + 25569 + (-5/24)</f>
        <v>42025.429606481477</v>
      </c>
      <c r="T1636" s="11">
        <f>I1636/86400 + 25569 + (-5/24)</f>
        <v>42063.423611111109</v>
      </c>
    </row>
    <row r="1637" spans="1:20" ht="28.5" x14ac:dyDescent="0.45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>
        <f>E1637/D1637*100</f>
        <v>1.2857142857142856</v>
      </c>
      <c r="P1637" s="10">
        <f>E1637/L1637</f>
        <v>9</v>
      </c>
      <c r="Q1637" t="str">
        <f>LEFT(N1637,SEARCH("/",N1637)-1)</f>
        <v>music</v>
      </c>
      <c r="R1637" t="str">
        <f>RIGHT(N1637, LEN(N1637)-SEARCH("/",N1637))</f>
        <v>jazz</v>
      </c>
      <c r="S1637" s="11">
        <f>J1637/86400 + 25569 + (-5/24)</f>
        <v>41183.958796296291</v>
      </c>
      <c r="T1637" s="11">
        <f>I1637/86400 + 25569 + (-5/24)</f>
        <v>41224.000462962962</v>
      </c>
    </row>
    <row r="1638" spans="1:20" ht="42.75" x14ac:dyDescent="0.45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>
        <f>E1638/D1638*100</f>
        <v>0.85714285714285721</v>
      </c>
      <c r="P1638" s="10">
        <f>E1638/L1638</f>
        <v>15</v>
      </c>
      <c r="Q1638" t="str">
        <f>LEFT(N1638,SEARCH("/",N1638)-1)</f>
        <v>music</v>
      </c>
      <c r="R1638" t="str">
        <f>RIGHT(N1638, LEN(N1638)-SEARCH("/",N1638))</f>
        <v>jazz</v>
      </c>
      <c r="S1638" s="11">
        <f>J1638/86400 + 25569 + (-5/24)</f>
        <v>41193.901006944441</v>
      </c>
      <c r="T1638" s="11">
        <f>I1638/86400 + 25569 + (-5/24)</f>
        <v>41253.942673611113</v>
      </c>
    </row>
    <row r="1639" spans="1:20" ht="42.75" x14ac:dyDescent="0.45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>
        <f>E1639/D1639*100</f>
        <v>1.4285714285714286</v>
      </c>
      <c r="P1639" s="10">
        <f>E1639/L1639</f>
        <v>25</v>
      </c>
      <c r="Q1639" t="str">
        <f>LEFT(N1639,SEARCH("/",N1639)-1)</f>
        <v>music</v>
      </c>
      <c r="R1639" t="str">
        <f>RIGHT(N1639, LEN(N1639)-SEARCH("/",N1639))</f>
        <v>jazz</v>
      </c>
      <c r="S1639" s="11">
        <f>J1639/86400 + 25569 + (-5/24)</f>
        <v>42368.125335648147</v>
      </c>
      <c r="T1639" s="11">
        <f>I1639/86400 + 25569 + (-5/24)</f>
        <v>42398.125335648147</v>
      </c>
    </row>
    <row r="1640" spans="1:20" ht="42.75" x14ac:dyDescent="0.45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>
        <f>E1640/D1640*100</f>
        <v>1.1428571428571428</v>
      </c>
      <c r="P1640" s="10">
        <f>E1640/L1640</f>
        <v>20</v>
      </c>
      <c r="Q1640" t="str">
        <f>LEFT(N1640,SEARCH("/",N1640)-1)</f>
        <v>music</v>
      </c>
      <c r="R1640" t="str">
        <f>RIGHT(N1640, LEN(N1640)-SEARCH("/",N1640))</f>
        <v>jazz</v>
      </c>
      <c r="S1640" s="11">
        <f>J1640/86400 + 25569 + (-5/24)</f>
        <v>41551.589780092589</v>
      </c>
      <c r="T1640" s="11">
        <f>I1640/86400 + 25569 + (-5/24)</f>
        <v>41581.631446759253</v>
      </c>
    </row>
    <row r="1641" spans="1:20" ht="42.75" x14ac:dyDescent="0.45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>
        <f>E1641/D1641*100</f>
        <v>0</v>
      </c>
      <c r="P1641" s="10" t="e">
        <f>E1641/L1641</f>
        <v>#DIV/0!</v>
      </c>
      <c r="Q1641" t="str">
        <f>LEFT(N1641,SEARCH("/",N1641)-1)</f>
        <v>journalism</v>
      </c>
      <c r="R1641" t="str">
        <f>RIGHT(N1641, LEN(N1641)-SEARCH("/",N1641))</f>
        <v>audio</v>
      </c>
      <c r="S1641" s="11">
        <f>J1641/86400 + 25569 + (-5/24)</f>
        <v>42406.784085648142</v>
      </c>
      <c r="T1641" s="11">
        <f>I1641/86400 + 25569 + (-5/24)</f>
        <v>42436.784085648142</v>
      </c>
    </row>
    <row r="1642" spans="1:20" ht="42.75" x14ac:dyDescent="0.45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>
        <f>E1642/D1642*100</f>
        <v>260.59999999999997</v>
      </c>
      <c r="P1642" s="10">
        <f>E1642/L1642</f>
        <v>54.616766467065865</v>
      </c>
      <c r="Q1642" t="str">
        <f>LEFT(N1642,SEARCH("/",N1642)-1)</f>
        <v>photography</v>
      </c>
      <c r="R1642" t="str">
        <f>RIGHT(N1642, LEN(N1642)-SEARCH("/",N1642))</f>
        <v>photobooks</v>
      </c>
      <c r="S1642" s="11">
        <f>J1642/86400 + 25569 + (-5/24)</f>
        <v>42333.410717592589</v>
      </c>
      <c r="T1642" s="11">
        <f>I1642/86400 + 25569 + (-5/24)</f>
        <v>42368.916666666664</v>
      </c>
    </row>
    <row r="1643" spans="1:20" ht="28.5" x14ac:dyDescent="0.45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>
        <f>E1643/D1643*100</f>
        <v>122.14285714285715</v>
      </c>
      <c r="P1643" s="10">
        <f>E1643/L1643</f>
        <v>85.5</v>
      </c>
      <c r="Q1643" t="str">
        <f>LEFT(N1643,SEARCH("/",N1643)-1)</f>
        <v>music</v>
      </c>
      <c r="R1643" t="str">
        <f>RIGHT(N1643, LEN(N1643)-SEARCH("/",N1643))</f>
        <v>rock</v>
      </c>
      <c r="S1643" s="11">
        <f>J1643/86400 + 25569 + (-5/24)</f>
        <v>41370.083969907406</v>
      </c>
      <c r="T1643" s="11">
        <f>I1643/86400 + 25569 + (-5/24)</f>
        <v>41400.083969907406</v>
      </c>
    </row>
    <row r="1644" spans="1:20" ht="42.75" x14ac:dyDescent="0.45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>
        <f>E1644/D1644*100</f>
        <v>137.65714285714284</v>
      </c>
      <c r="P1644" s="10">
        <f>E1644/L1644</f>
        <v>34.170212765957444</v>
      </c>
      <c r="Q1644" t="str">
        <f>LEFT(N1644,SEARCH("/",N1644)-1)</f>
        <v>music</v>
      </c>
      <c r="R1644" t="str">
        <f>RIGHT(N1644, LEN(N1644)-SEARCH("/",N1644))</f>
        <v>rock</v>
      </c>
      <c r="S1644" s="11">
        <f>J1644/86400 + 25569 + (-5/24)</f>
        <v>41543.779733796291</v>
      </c>
      <c r="T1644" s="11">
        <f>I1644/86400 + 25569 + (-5/24)</f>
        <v>41571.779733796291</v>
      </c>
    </row>
    <row r="1645" spans="1:20" ht="57" x14ac:dyDescent="0.45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>
        <f>E1645/D1645*100</f>
        <v>119.14771428571429</v>
      </c>
      <c r="P1645" s="10">
        <f>E1645/L1645</f>
        <v>63.184393939393942</v>
      </c>
      <c r="Q1645" t="str">
        <f>LEFT(N1645,SEARCH("/",N1645)-1)</f>
        <v>music</v>
      </c>
      <c r="R1645" t="str">
        <f>RIGHT(N1645, LEN(N1645)-SEARCH("/",N1645))</f>
        <v>rock</v>
      </c>
      <c r="S1645" s="11">
        <f>J1645/86400 + 25569 + (-5/24)</f>
        <v>40465.446932870364</v>
      </c>
      <c r="T1645" s="11">
        <f>I1645/86400 + 25569 + (-5/24)</f>
        <v>40512.446932870364</v>
      </c>
    </row>
    <row r="1646" spans="1:20" ht="28.5" x14ac:dyDescent="0.45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>
        <f>E1646/D1646*100</f>
        <v>108.57142857142857</v>
      </c>
      <c r="P1646" s="10">
        <f>E1646/L1646</f>
        <v>44.186046511627907</v>
      </c>
      <c r="Q1646" t="str">
        <f>LEFT(N1646,SEARCH("/",N1646)-1)</f>
        <v>theater</v>
      </c>
      <c r="R1646" t="str">
        <f>RIGHT(N1646, LEN(N1646)-SEARCH("/",N1646))</f>
        <v>plays</v>
      </c>
      <c r="S1646" s="11">
        <f>J1646/86400 + 25569 + (-5/24)</f>
        <v>42086.406608796293</v>
      </c>
      <c r="T1646" s="11">
        <f>I1646/86400 + 25569 + (-5/24)</f>
        <v>42117.082638888889</v>
      </c>
    </row>
    <row r="1647" spans="1:20" ht="42.75" x14ac:dyDescent="0.45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>
        <f>E1647/D1647*100</f>
        <v>124</v>
      </c>
      <c r="P1647" s="10">
        <f>E1647/L1647</f>
        <v>135.625</v>
      </c>
      <c r="Q1647" t="str">
        <f>LEFT(N1647,SEARCH("/",N1647)-1)</f>
        <v>theater</v>
      </c>
      <c r="R1647" t="str">
        <f>RIGHT(N1647, LEN(N1647)-SEARCH("/",N1647))</f>
        <v>plays</v>
      </c>
      <c r="S1647" s="11">
        <f>J1647/86400 + 25569 + (-5/24)</f>
        <v>42169.606006944443</v>
      </c>
      <c r="T1647" s="11">
        <f>I1647/86400 + 25569 + (-5/24)</f>
        <v>42199.606006944443</v>
      </c>
    </row>
    <row r="1648" spans="1:20" ht="28.5" x14ac:dyDescent="0.45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>
        <f>E1648/D1648*100</f>
        <v>130.26085714285716</v>
      </c>
      <c r="P1648" s="10">
        <f>E1648/L1648</f>
        <v>42.214166666666671</v>
      </c>
      <c r="Q1648" t="str">
        <f>LEFT(N1648,SEARCH("/",N1648)-1)</f>
        <v>theater</v>
      </c>
      <c r="R1648" t="str">
        <f>RIGHT(N1648, LEN(N1648)-SEARCH("/",N1648))</f>
        <v>plays</v>
      </c>
      <c r="S1648" s="11">
        <f>J1648/86400 + 25569 + (-5/24)</f>
        <v>42566.232870370368</v>
      </c>
      <c r="T1648" s="11">
        <f>I1648/86400 + 25569 + (-5/24)</f>
        <v>42582.249999999993</v>
      </c>
    </row>
    <row r="1649" spans="1:20" ht="42.75" x14ac:dyDescent="0.45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>
        <f>E1649/D1649*100</f>
        <v>124.08571428571429</v>
      </c>
      <c r="P1649" s="10">
        <f>E1649/L1649</f>
        <v>68.936507936507937</v>
      </c>
      <c r="Q1649" t="str">
        <f>LEFT(N1649,SEARCH("/",N1649)-1)</f>
        <v>music</v>
      </c>
      <c r="R1649" t="str">
        <f>RIGHT(N1649, LEN(N1649)-SEARCH("/",N1649))</f>
        <v>rock</v>
      </c>
      <c r="S1649" s="11">
        <f>J1649/86400 + 25569 + (-5/24)</f>
        <v>42160.526874999996</v>
      </c>
      <c r="T1649" s="11">
        <f>I1649/86400 + 25569 + (-5/24)</f>
        <v>42190.526874999996</v>
      </c>
    </row>
    <row r="1650" spans="1:20" x14ac:dyDescent="0.45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>
        <f>E1650/D1650*100</f>
        <v>111.88571428571427</v>
      </c>
      <c r="P1650" s="10">
        <f>E1650/L1650</f>
        <v>47.756097560975611</v>
      </c>
      <c r="Q1650" t="str">
        <f>LEFT(N1650,SEARCH("/",N1650)-1)</f>
        <v>music</v>
      </c>
      <c r="R1650" t="str">
        <f>RIGHT(N1650, LEN(N1650)-SEARCH("/",N1650))</f>
        <v>rock</v>
      </c>
      <c r="S1650" s="11">
        <f>J1650/86400 + 25569 + (-5/24)</f>
        <v>42719.700011574074</v>
      </c>
      <c r="T1650" s="11">
        <f>I1650/86400 + 25569 + (-5/24)</f>
        <v>42749.700011574074</v>
      </c>
    </row>
    <row r="1651" spans="1:20" ht="42.75" x14ac:dyDescent="0.45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>
        <f>E1651/D1651*100</f>
        <v>558.7714285714286</v>
      </c>
      <c r="P1651" s="10">
        <f>E1651/L1651</f>
        <v>58.379104477611939</v>
      </c>
      <c r="Q1651" t="str">
        <f>LEFT(N1651,SEARCH("/",N1651)-1)</f>
        <v>photography</v>
      </c>
      <c r="R1651" t="str">
        <f>RIGHT(N1651, LEN(N1651)-SEARCH("/",N1651))</f>
        <v>photobooks</v>
      </c>
      <c r="S1651" s="11">
        <f>J1651/86400 + 25569 + (-5/24)</f>
        <v>42741.476145833331</v>
      </c>
      <c r="T1651" s="11">
        <f>I1651/86400 + 25569 + (-5/24)</f>
        <v>42771.476145833331</v>
      </c>
    </row>
    <row r="1652" spans="1:20" ht="42.75" x14ac:dyDescent="0.45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>
        <f>E1652/D1652*100</f>
        <v>110.44428571428573</v>
      </c>
      <c r="P1652" s="10">
        <f>E1652/L1652</f>
        <v>55.222142857142863</v>
      </c>
      <c r="Q1652" t="str">
        <f>LEFT(N1652,SEARCH("/",N1652)-1)</f>
        <v>photography</v>
      </c>
      <c r="R1652" t="str">
        <f>RIGHT(N1652, LEN(N1652)-SEARCH("/",N1652))</f>
        <v>photobooks</v>
      </c>
      <c r="S1652" s="11">
        <f>J1652/86400 + 25569 + (-5/24)</f>
        <v>42780.392199074071</v>
      </c>
      <c r="T1652" s="11">
        <f>I1652/86400 + 25569 + (-5/24)</f>
        <v>42808.350532407407</v>
      </c>
    </row>
    <row r="1653" spans="1:20" ht="42.75" x14ac:dyDescent="0.45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>
        <f>E1653/D1653*100</f>
        <v>0</v>
      </c>
      <c r="P1653" s="10" t="e">
        <f>E1653/L1653</f>
        <v>#DIV/0!</v>
      </c>
      <c r="Q1653" t="str">
        <f>LEFT(N1653,SEARCH("/",N1653)-1)</f>
        <v>photography</v>
      </c>
      <c r="R1653" t="str">
        <f>RIGHT(N1653, LEN(N1653)-SEARCH("/",N1653))</f>
        <v>nature</v>
      </c>
      <c r="S1653" s="11">
        <f>J1653/86400 + 25569 + (-5/24)</f>
        <v>42121.616192129623</v>
      </c>
      <c r="T1653" s="11">
        <f>I1653/86400 + 25569 + (-5/24)</f>
        <v>42151.616192129623</v>
      </c>
    </row>
    <row r="1654" spans="1:20" ht="42.75" x14ac:dyDescent="0.45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>
        <f>E1654/D1654*100</f>
        <v>119.45714285714286</v>
      </c>
      <c r="P1654" s="10">
        <f>E1654/L1654</f>
        <v>44.956989247311824</v>
      </c>
      <c r="Q1654" t="str">
        <f>LEFT(N1654,SEARCH("/",N1654)-1)</f>
        <v>music</v>
      </c>
      <c r="R1654" t="str">
        <f>RIGHT(N1654, LEN(N1654)-SEARCH("/",N1654))</f>
        <v>pop</v>
      </c>
      <c r="S1654" s="11">
        <f>J1654/86400 + 25569 + (-5/24)</f>
        <v>40564.441122685181</v>
      </c>
      <c r="T1654" s="11">
        <f>I1654/86400 + 25569 + (-5/24)</f>
        <v>40595.916666666664</v>
      </c>
    </row>
    <row r="1655" spans="1:20" ht="42.75" x14ac:dyDescent="0.45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>
        <f>E1655/D1655*100</f>
        <v>21.714285714285715</v>
      </c>
      <c r="P1655" s="10">
        <f>E1655/L1655</f>
        <v>76</v>
      </c>
      <c r="Q1655" t="str">
        <f>LEFT(N1655,SEARCH("/",N1655)-1)</f>
        <v>music</v>
      </c>
      <c r="R1655" t="str">
        <f>RIGHT(N1655, LEN(N1655)-SEARCH("/",N1655))</f>
        <v>faith</v>
      </c>
      <c r="S1655" s="11">
        <f>J1655/86400 + 25569 + (-5/24)</f>
        <v>42808.57335648148</v>
      </c>
      <c r="T1655" s="11">
        <f>I1655/86400 + 25569 + (-5/24)</f>
        <v>42832.57335648148</v>
      </c>
    </row>
    <row r="1656" spans="1:20" ht="28.5" x14ac:dyDescent="0.45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>
        <f>E1656/D1656*100</f>
        <v>48.485714285714288</v>
      </c>
      <c r="P1656" s="10">
        <f>E1656/L1656</f>
        <v>94.277777777777771</v>
      </c>
      <c r="Q1656" t="str">
        <f>LEFT(N1656,SEARCH("/",N1656)-1)</f>
        <v>photography</v>
      </c>
      <c r="R1656" t="str">
        <f>RIGHT(N1656, LEN(N1656)-SEARCH("/",N1656))</f>
        <v>photobooks</v>
      </c>
      <c r="S1656" s="11">
        <f>J1656/86400 + 25569 + (-5/24)</f>
        <v>42159.264236111114</v>
      </c>
      <c r="T1656" s="11">
        <f>I1656/86400 + 25569 + (-5/24)</f>
        <v>42182.707638888889</v>
      </c>
    </row>
    <row r="1657" spans="1:20" ht="42.75" x14ac:dyDescent="0.45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>
        <f>E1657/D1657*100</f>
        <v>10.857142857142858</v>
      </c>
      <c r="P1657" s="10">
        <f>E1657/L1657</f>
        <v>42.222222222222221</v>
      </c>
      <c r="Q1657" t="str">
        <f>LEFT(N1657,SEARCH("/",N1657)-1)</f>
        <v>photography</v>
      </c>
      <c r="R1657" t="str">
        <f>RIGHT(N1657, LEN(N1657)-SEARCH("/",N1657))</f>
        <v>photobooks</v>
      </c>
      <c r="S1657" s="11">
        <f>J1657/86400 + 25569 + (-5/24)</f>
        <v>42029.699525462966</v>
      </c>
      <c r="T1657" s="11">
        <f>I1657/86400 + 25569 + (-5/24)</f>
        <v>42064.699525462966</v>
      </c>
    </row>
    <row r="1658" spans="1:20" ht="42.75" x14ac:dyDescent="0.45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>
        <f>E1658/D1658*100</f>
        <v>10.314285714285715</v>
      </c>
      <c r="P1658" s="10">
        <f>E1658/L1658</f>
        <v>32.81818181818182</v>
      </c>
      <c r="Q1658" t="str">
        <f>LEFT(N1658,SEARCH("/",N1658)-1)</f>
        <v>games</v>
      </c>
      <c r="R1658" t="str">
        <f>RIGHT(N1658, LEN(N1658)-SEARCH("/",N1658))</f>
        <v>mobile games</v>
      </c>
      <c r="S1658" s="11">
        <f>J1658/86400 + 25569 + (-5/24)</f>
        <v>42371.14739583333</v>
      </c>
      <c r="T1658" s="11">
        <f>I1658/86400 + 25569 + (-5/24)</f>
        <v>42399.970138888886</v>
      </c>
    </row>
    <row r="1659" spans="1:20" ht="42.75" x14ac:dyDescent="0.45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>
        <f>E1659/D1659*100</f>
        <v>114.57142857142857</v>
      </c>
      <c r="P1659" s="10">
        <f>E1659/L1659</f>
        <v>72.909090909090907</v>
      </c>
      <c r="Q1659" t="str">
        <f>LEFT(N1659,SEARCH("/",N1659)-1)</f>
        <v>music</v>
      </c>
      <c r="R1659" t="str">
        <f>RIGHT(N1659, LEN(N1659)-SEARCH("/",N1659))</f>
        <v>indie rock</v>
      </c>
      <c r="S1659" s="11">
        <f>J1659/86400 + 25569 + (-5/24)</f>
        <v>41003.948553240734</v>
      </c>
      <c r="T1659" s="11">
        <f>I1659/86400 + 25569 + (-5/24)</f>
        <v>41044.999305555553</v>
      </c>
    </row>
    <row r="1660" spans="1:20" ht="42.75" x14ac:dyDescent="0.45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>
        <f>E1660/D1660*100</f>
        <v>120.54285714285714</v>
      </c>
      <c r="P1660" s="10">
        <f>E1660/L1660</f>
        <v>58.597222222222221</v>
      </c>
      <c r="Q1660" t="str">
        <f>LEFT(N1660,SEARCH("/",N1660)-1)</f>
        <v>music</v>
      </c>
      <c r="R1660" t="str">
        <f>RIGHT(N1660, LEN(N1660)-SEARCH("/",N1660))</f>
        <v>indie rock</v>
      </c>
      <c r="S1660" s="11">
        <f>J1660/86400 + 25569 + (-5/24)</f>
        <v>40938.811689814815</v>
      </c>
      <c r="T1660" s="11">
        <f>I1660/86400 + 25569 + (-5/24)</f>
        <v>40972.916666666664</v>
      </c>
    </row>
    <row r="1661" spans="1:20" ht="42.75" x14ac:dyDescent="0.45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>
        <f>E1661/D1661*100</f>
        <v>101.14285714285714</v>
      </c>
      <c r="P1661" s="10">
        <f>E1661/L1661</f>
        <v>51.304347826086953</v>
      </c>
      <c r="Q1661" t="str">
        <f>LEFT(N1661,SEARCH("/",N1661)-1)</f>
        <v>music</v>
      </c>
      <c r="R1661" t="str">
        <f>RIGHT(N1661, LEN(N1661)-SEARCH("/",N1661))</f>
        <v>electronic music</v>
      </c>
      <c r="S1661" s="11">
        <f>J1661/86400 + 25569 + (-5/24)</f>
        <v>41451.852268518516</v>
      </c>
      <c r="T1661" s="11">
        <f>I1661/86400 + 25569 + (-5/24)</f>
        <v>41481.852268518516</v>
      </c>
    </row>
    <row r="1662" spans="1:20" ht="42.75" x14ac:dyDescent="0.45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>
        <f>E1662/D1662*100</f>
        <v>168.77142857142857</v>
      </c>
      <c r="P1662" s="10">
        <f>E1662/L1662</f>
        <v>32.81666666666667</v>
      </c>
      <c r="Q1662" t="str">
        <f>LEFT(N1662,SEARCH("/",N1662)-1)</f>
        <v>games</v>
      </c>
      <c r="R1662" t="str">
        <f>RIGHT(N1662, LEN(N1662)-SEARCH("/",N1662))</f>
        <v>tabletop games</v>
      </c>
      <c r="S1662" s="11">
        <f>J1662/86400 + 25569 + (-5/24)</f>
        <v>41336.49496527778</v>
      </c>
      <c r="T1662" s="11">
        <f>I1662/86400 + 25569 + (-5/24)</f>
        <v>41366.453298611108</v>
      </c>
    </row>
    <row r="1663" spans="1:20" ht="42.75" x14ac:dyDescent="0.45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>
        <f>E1663/D1663*100</f>
        <v>106.75857142857143</v>
      </c>
      <c r="P1663" s="10">
        <f>E1663/L1663</f>
        <v>51.185616438356163</v>
      </c>
      <c r="Q1663" t="str">
        <f>LEFT(N1663,SEARCH("/",N1663)-1)</f>
        <v>music</v>
      </c>
      <c r="R1663" t="str">
        <f>RIGHT(N1663, LEN(N1663)-SEARCH("/",N1663))</f>
        <v>indie rock</v>
      </c>
      <c r="S1663" s="11">
        <f>J1663/86400 + 25569 + (-5/24)</f>
        <v>40947.959826388884</v>
      </c>
      <c r="T1663" s="11">
        <f>I1663/86400 + 25569 + (-5/24)</f>
        <v>40977.959826388884</v>
      </c>
    </row>
    <row r="1664" spans="1:20" ht="42.75" x14ac:dyDescent="0.45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>
        <f>E1664/D1664*100</f>
        <v>2.8571428571428574E-2</v>
      </c>
      <c r="P1664" s="10">
        <f>E1664/L1664</f>
        <v>1</v>
      </c>
      <c r="Q1664" t="str">
        <f>LEFT(N1664,SEARCH("/",N1664)-1)</f>
        <v>food</v>
      </c>
      <c r="R1664" t="str">
        <f>RIGHT(N1664, LEN(N1664)-SEARCH("/",N1664))</f>
        <v>food trucks</v>
      </c>
      <c r="S1664" s="11">
        <f>J1664/86400 + 25569 + (-5/24)</f>
        <v>42502.705428240741</v>
      </c>
      <c r="T1664" s="11">
        <f>I1664/86400 + 25569 + (-5/24)</f>
        <v>42517.711111111108</v>
      </c>
    </row>
    <row r="1665" spans="1:20" ht="42.75" x14ac:dyDescent="0.45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>
        <f>E1665/D1665*100</f>
        <v>119.31742857142855</v>
      </c>
      <c r="P1665" s="10">
        <f>E1665/L1665</f>
        <v>46.401222222222216</v>
      </c>
      <c r="Q1665" t="str">
        <f>LEFT(N1665,SEARCH("/",N1665)-1)</f>
        <v>music</v>
      </c>
      <c r="R1665" t="str">
        <f>RIGHT(N1665, LEN(N1665)-SEARCH("/",N1665))</f>
        <v>indie rock</v>
      </c>
      <c r="S1665" s="11">
        <f>J1665/86400 + 25569 + (-5/24)</f>
        <v>40771.708368055552</v>
      </c>
      <c r="T1665" s="11">
        <f>I1665/86400 + 25569 + (-5/24)</f>
        <v>40801.708368055552</v>
      </c>
    </row>
    <row r="1666" spans="1:20" ht="42.75" x14ac:dyDescent="0.45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>
        <f>E1666/D1666*100</f>
        <v>133.67142857142858</v>
      </c>
      <c r="P1666" s="10">
        <f>E1666/L1666</f>
        <v>62.38</v>
      </c>
      <c r="Q1666" t="str">
        <f>LEFT(N1666,SEARCH("/",N1666)-1)</f>
        <v>music</v>
      </c>
      <c r="R1666" t="str">
        <f>RIGHT(N1666, LEN(N1666)-SEARCH("/",N1666))</f>
        <v>indie rock</v>
      </c>
      <c r="S1666" s="11">
        <f>J1666/86400 + 25569 + (-5/24)</f>
        <v>41373.481932870367</v>
      </c>
      <c r="T1666" s="11">
        <f>I1666/86400 + 25569 + (-5/24)</f>
        <v>41403.481932870367</v>
      </c>
    </row>
    <row r="1667" spans="1:20" ht="57" x14ac:dyDescent="0.45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>
        <f>E1667/D1667*100</f>
        <v>107.02857142857142</v>
      </c>
      <c r="P1667" s="10">
        <f>E1667/L1667</f>
        <v>59.460317460317462</v>
      </c>
      <c r="Q1667" t="str">
        <f>LEFT(N1667,SEARCH("/",N1667)-1)</f>
        <v>music</v>
      </c>
      <c r="R1667" t="str">
        <f>RIGHT(N1667, LEN(N1667)-SEARCH("/",N1667))</f>
        <v>classical music</v>
      </c>
      <c r="S1667" s="11">
        <f>J1667/86400 + 25569 + (-5/24)</f>
        <v>41483.240949074076</v>
      </c>
      <c r="T1667" s="11">
        <f>I1667/86400 + 25569 + (-5/24)</f>
        <v>41543.240949074076</v>
      </c>
    </row>
    <row r="1668" spans="1:20" ht="42.75" x14ac:dyDescent="0.45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>
        <f>E1668/D1668*100</f>
        <v>111.71428571428572</v>
      </c>
      <c r="P1668" s="10">
        <f>E1668/L1668</f>
        <v>60.153846153846153</v>
      </c>
      <c r="Q1668" t="str">
        <f>LEFT(N1668,SEARCH("/",N1668)-1)</f>
        <v>music</v>
      </c>
      <c r="R1668" t="str">
        <f>RIGHT(N1668, LEN(N1668)-SEARCH("/",N1668))</f>
        <v>classical music</v>
      </c>
      <c r="S1668" s="11">
        <f>J1668/86400 + 25569 + (-5/24)</f>
        <v>41524.650219907409</v>
      </c>
      <c r="T1668" s="11">
        <f>I1668/86400 + 25569 + (-5/24)</f>
        <v>41552</v>
      </c>
    </row>
    <row r="1669" spans="1:20" ht="42.75" x14ac:dyDescent="0.45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>
        <f>E1669/D1669*100</f>
        <v>123.14285714285715</v>
      </c>
      <c r="P1669" s="10">
        <f>E1669/L1669</f>
        <v>93.695652173913047</v>
      </c>
      <c r="Q1669" t="str">
        <f>LEFT(N1669,SEARCH("/",N1669)-1)</f>
        <v>technology</v>
      </c>
      <c r="R1669" t="str">
        <f>RIGHT(N1669, LEN(N1669)-SEARCH("/",N1669))</f>
        <v>makerspaces</v>
      </c>
      <c r="S1669" s="11">
        <f>J1669/86400 + 25569 + (-5/24)</f>
        <v>42083.687199074069</v>
      </c>
      <c r="T1669" s="11">
        <f>I1669/86400 + 25569 + (-5/24)</f>
        <v>42128.687199074069</v>
      </c>
    </row>
    <row r="1670" spans="1:20" ht="42.75" x14ac:dyDescent="0.45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>
        <f>E1670/D1670*100</f>
        <v>0.7142857142857143</v>
      </c>
      <c r="P1670" s="10">
        <f>E1670/L1670</f>
        <v>25</v>
      </c>
      <c r="Q1670" t="str">
        <f>LEFT(N1670,SEARCH("/",N1670)-1)</f>
        <v>food</v>
      </c>
      <c r="R1670" t="str">
        <f>RIGHT(N1670, LEN(N1670)-SEARCH("/",N1670))</f>
        <v>food trucks</v>
      </c>
      <c r="S1670" s="11">
        <f>J1670/86400 + 25569 + (-5/24)</f>
        <v>42058.125694444439</v>
      </c>
      <c r="T1670" s="11">
        <f>I1670/86400 + 25569 + (-5/24)</f>
        <v>42088.084027777775</v>
      </c>
    </row>
    <row r="1671" spans="1:20" ht="42.75" x14ac:dyDescent="0.45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>
        <f>E1671/D1671*100</f>
        <v>111.42857142857143</v>
      </c>
      <c r="P1671" s="10">
        <f>E1671/L1671</f>
        <v>125.80645161290323</v>
      </c>
      <c r="Q1671" t="str">
        <f>LEFT(N1671,SEARCH("/",N1671)-1)</f>
        <v>theater</v>
      </c>
      <c r="R1671" t="str">
        <f>RIGHT(N1671, LEN(N1671)-SEARCH("/",N1671))</f>
        <v>plays</v>
      </c>
      <c r="S1671" s="11">
        <f>J1671/86400 + 25569 + (-5/24)</f>
        <v>41853.031874999993</v>
      </c>
      <c r="T1671" s="11">
        <f>I1671/86400 + 25569 + (-5/24)</f>
        <v>41875.999305555553</v>
      </c>
    </row>
    <row r="1672" spans="1:20" ht="42.75" x14ac:dyDescent="0.45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>
        <f>E1672/D1672*100</f>
        <v>17.771428571428572</v>
      </c>
      <c r="P1672" s="10">
        <f>E1672/L1672</f>
        <v>36.588235294117645</v>
      </c>
      <c r="Q1672" t="str">
        <f>LEFT(N1672,SEARCH("/",N1672)-1)</f>
        <v>theater</v>
      </c>
      <c r="R1672" t="str">
        <f>RIGHT(N1672, LEN(N1672)-SEARCH("/",N1672))</f>
        <v>plays</v>
      </c>
      <c r="S1672" s="11">
        <f>J1672/86400 + 25569 + (-5/24)</f>
        <v>42605.848530092589</v>
      </c>
      <c r="T1672" s="11">
        <f>I1672/86400 + 25569 + (-5/24)</f>
        <v>42619.848530092589</v>
      </c>
    </row>
    <row r="1673" spans="1:20" ht="42.75" x14ac:dyDescent="0.45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>
        <f>E1673/D1673*100</f>
        <v>100.88571428571429</v>
      </c>
      <c r="P1673" s="10">
        <f>E1673/L1673</f>
        <v>90.538461538461533</v>
      </c>
      <c r="Q1673" t="str">
        <f>LEFT(N1673,SEARCH("/",N1673)-1)</f>
        <v>theater</v>
      </c>
      <c r="R1673" t="str">
        <f>RIGHT(N1673, LEN(N1673)-SEARCH("/",N1673))</f>
        <v>musical</v>
      </c>
      <c r="S1673" s="11">
        <f>J1673/86400 + 25569 + (-5/24)</f>
        <v>42553.375092592592</v>
      </c>
      <c r="T1673" s="11">
        <f>I1673/86400 + 25569 + (-5/24)</f>
        <v>42611.499999999993</v>
      </c>
    </row>
    <row r="1674" spans="1:20" ht="28.5" x14ac:dyDescent="0.45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>
        <f>E1674/D1674*100</f>
        <v>106</v>
      </c>
      <c r="P1674" s="10">
        <f>E1674/L1674</f>
        <v>78.936170212765958</v>
      </c>
      <c r="Q1674" t="str">
        <f>LEFT(N1674,SEARCH("/",N1674)-1)</f>
        <v>theater</v>
      </c>
      <c r="R1674" t="str">
        <f>RIGHT(N1674, LEN(N1674)-SEARCH("/",N1674))</f>
        <v>plays</v>
      </c>
      <c r="S1674" s="11">
        <f>J1674/86400 + 25569 + (-5/24)</f>
        <v>42585.315509259257</v>
      </c>
      <c r="T1674" s="11">
        <f>I1674/86400 + 25569 + (-5/24)</f>
        <v>42598.957638888889</v>
      </c>
    </row>
    <row r="1675" spans="1:20" ht="42.75" x14ac:dyDescent="0.45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>
        <f>E1675/D1675*100</f>
        <v>23.62857142857143</v>
      </c>
      <c r="P1675" s="10">
        <f>E1675/L1675</f>
        <v>23.62857142857143</v>
      </c>
      <c r="Q1675" t="str">
        <f>LEFT(N1675,SEARCH("/",N1675)-1)</f>
        <v>theater</v>
      </c>
      <c r="R1675" t="str">
        <f>RIGHT(N1675, LEN(N1675)-SEARCH("/",N1675))</f>
        <v>spaces</v>
      </c>
      <c r="S1675" s="11">
        <f>J1675/86400 + 25569 + (-5/24)</f>
        <v>42744.207696759258</v>
      </c>
      <c r="T1675" s="11">
        <f>I1675/86400 + 25569 + (-5/24)</f>
        <v>42774.207696759258</v>
      </c>
    </row>
    <row r="1676" spans="1:20" ht="57" x14ac:dyDescent="0.45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>
        <f>E1676/D1676*100</f>
        <v>101</v>
      </c>
      <c r="P1676" s="10">
        <f>E1676/L1676</f>
        <v>33.990384615384613</v>
      </c>
      <c r="Q1676" t="str">
        <f>LEFT(N1676,SEARCH("/",N1676)-1)</f>
        <v>theater</v>
      </c>
      <c r="R1676" t="str">
        <f>RIGHT(N1676, LEN(N1676)-SEARCH("/",N1676))</f>
        <v>plays</v>
      </c>
      <c r="S1676" s="11">
        <f>J1676/86400 + 25569 + (-5/24)</f>
        <v>40478.055590277778</v>
      </c>
      <c r="T1676" s="11">
        <f>I1676/86400 + 25569 + (-5/24)</f>
        <v>40567.958333333328</v>
      </c>
    </row>
    <row r="1677" spans="1:20" ht="42.75" x14ac:dyDescent="0.45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>
        <f>E1677/D1677*100</f>
        <v>100.4</v>
      </c>
      <c r="P1677" s="10">
        <f>E1677/L1677</f>
        <v>103.35294117647059</v>
      </c>
      <c r="Q1677" t="str">
        <f>LEFT(N1677,SEARCH("/",N1677)-1)</f>
        <v>theater</v>
      </c>
      <c r="R1677" t="str">
        <f>RIGHT(N1677, LEN(N1677)-SEARCH("/",N1677))</f>
        <v>plays</v>
      </c>
      <c r="S1677" s="11">
        <f>J1677/86400 + 25569 + (-5/24)</f>
        <v>41862.631643518514</v>
      </c>
      <c r="T1677" s="11">
        <f>I1677/86400 + 25569 + (-5/24)</f>
        <v>41892.631643518514</v>
      </c>
    </row>
    <row r="1678" spans="1:20" ht="42.75" x14ac:dyDescent="0.45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>
        <f>E1678/D1678*100</f>
        <v>59.142857142857139</v>
      </c>
      <c r="P1678" s="10">
        <f>E1678/L1678</f>
        <v>53.07692307692308</v>
      </c>
      <c r="Q1678" t="str">
        <f>LEFT(N1678,SEARCH("/",N1678)-1)</f>
        <v>theater</v>
      </c>
      <c r="R1678" t="str">
        <f>RIGHT(N1678, LEN(N1678)-SEARCH("/",N1678))</f>
        <v>musical</v>
      </c>
      <c r="S1678" s="11">
        <f>J1678/86400 + 25569 + (-5/24)</f>
        <v>42017.385902777773</v>
      </c>
      <c r="T1678" s="11">
        <f>I1678/86400 + 25569 + (-5/24)</f>
        <v>42047.385902777773</v>
      </c>
    </row>
    <row r="1679" spans="1:20" ht="42.75" x14ac:dyDescent="0.45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>
        <f>E1679/D1679*100</f>
        <v>122.28571428571429</v>
      </c>
      <c r="P1679" s="10">
        <f>E1679/L1679</f>
        <v>75.087719298245617</v>
      </c>
      <c r="Q1679" t="str">
        <f>LEFT(N1679,SEARCH("/",N1679)-1)</f>
        <v>theater</v>
      </c>
      <c r="R1679" t="str">
        <f>RIGHT(N1679, LEN(N1679)-SEARCH("/",N1679))</f>
        <v>plays</v>
      </c>
      <c r="S1679" s="11">
        <f>J1679/86400 + 25569 + (-5/24)</f>
        <v>42452.668576388889</v>
      </c>
      <c r="T1679" s="11">
        <f>I1679/86400 + 25569 + (-5/24)</f>
        <v>42473.668576388889</v>
      </c>
    </row>
    <row r="1680" spans="1:20" ht="42.75" x14ac:dyDescent="0.45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>
        <f>E1680/D1680*100</f>
        <v>104.57142857142858</v>
      </c>
      <c r="P1680" s="10">
        <f>E1680/L1680</f>
        <v>32.972972972972975</v>
      </c>
      <c r="Q1680" t="str">
        <f>LEFT(N1680,SEARCH("/",N1680)-1)</f>
        <v>theater</v>
      </c>
      <c r="R1680" t="str">
        <f>RIGHT(N1680, LEN(N1680)-SEARCH("/",N1680))</f>
        <v>plays</v>
      </c>
      <c r="S1680" s="11">
        <f>J1680/86400 + 25569 + (-5/24)</f>
        <v>42148.468518518515</v>
      </c>
      <c r="T1680" s="11">
        <f>I1680/86400 + 25569 + (-5/24)</f>
        <v>42170.468518518515</v>
      </c>
    </row>
    <row r="1681" spans="1:20" ht="42.75" x14ac:dyDescent="0.45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>
        <f>E1681/D1681*100</f>
        <v>104.42857142857143</v>
      </c>
      <c r="P1681" s="10">
        <f>E1681/L1681</f>
        <v>71.666666666666671</v>
      </c>
      <c r="Q1681" t="str">
        <f>LEFT(N1681,SEARCH("/",N1681)-1)</f>
        <v>theater</v>
      </c>
      <c r="R1681" t="str">
        <f>RIGHT(N1681, LEN(N1681)-SEARCH("/",N1681))</f>
        <v>plays</v>
      </c>
      <c r="S1681" s="11">
        <f>J1681/86400 + 25569 + (-5/24)</f>
        <v>42302.493182870363</v>
      </c>
      <c r="T1681" s="11">
        <f>I1681/86400 + 25569 + (-5/24)</f>
        <v>42337.749999999993</v>
      </c>
    </row>
    <row r="1682" spans="1:20" ht="42.75" x14ac:dyDescent="0.45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>
        <f>E1682/D1682*100</f>
        <v>106.57142857142856</v>
      </c>
      <c r="P1682" s="10">
        <f>E1682/L1682</f>
        <v>71.730769230769226</v>
      </c>
      <c r="Q1682" t="str">
        <f>LEFT(N1682,SEARCH("/",N1682)-1)</f>
        <v>theater</v>
      </c>
      <c r="R1682" t="str">
        <f>RIGHT(N1682, LEN(N1682)-SEARCH("/",N1682))</f>
        <v>plays</v>
      </c>
      <c r="S1682" s="11">
        <f>J1682/86400 + 25569 + (-5/24)</f>
        <v>42275.523333333331</v>
      </c>
      <c r="T1682" s="11">
        <f>I1682/86400 + 25569 + (-5/24)</f>
        <v>42305.523333333331</v>
      </c>
    </row>
    <row r="1683" spans="1:20" ht="42.75" x14ac:dyDescent="0.45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>
        <f>E1683/D1683*100</f>
        <v>100.74285714285713</v>
      </c>
      <c r="P1683" s="10">
        <f>E1683/L1683</f>
        <v>76.652173913043484</v>
      </c>
      <c r="Q1683" t="str">
        <f>LEFT(N1683,SEARCH("/",N1683)-1)</f>
        <v>theater</v>
      </c>
      <c r="R1683" t="str">
        <f>RIGHT(N1683, LEN(N1683)-SEARCH("/",N1683))</f>
        <v>plays</v>
      </c>
      <c r="S1683" s="11">
        <f>J1683/86400 + 25569 + (-5/24)</f>
        <v>42559.222870370366</v>
      </c>
      <c r="T1683" s="11">
        <f>I1683/86400 + 25569 + (-5/24)</f>
        <v>42583.749305555553</v>
      </c>
    </row>
    <row r="1684" spans="1:20" ht="28.5" x14ac:dyDescent="0.45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>
        <f>E1684/D1684*100</f>
        <v>127.14285714285714</v>
      </c>
      <c r="P1684" s="10">
        <f>E1684/L1684</f>
        <v>72.950819672131146</v>
      </c>
      <c r="Q1684" t="str">
        <f>LEFT(N1684,SEARCH("/",N1684)-1)</f>
        <v>theater</v>
      </c>
      <c r="R1684" t="str">
        <f>RIGHT(N1684, LEN(N1684)-SEARCH("/",N1684))</f>
        <v>plays</v>
      </c>
      <c r="S1684" s="11">
        <f>J1684/86400 + 25569 + (-5/24)</f>
        <v>42419.810763888883</v>
      </c>
      <c r="T1684" s="11">
        <f>I1684/86400 + 25569 + (-5/24)</f>
        <v>42479.769097222219</v>
      </c>
    </row>
    <row r="1685" spans="1:20" ht="28.5" x14ac:dyDescent="0.45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>
        <f>E1685/D1685*100</f>
        <v>36.457142857142856</v>
      </c>
      <c r="P1685" s="10">
        <f>E1685/L1685</f>
        <v>127.6</v>
      </c>
      <c r="Q1685" t="str">
        <f>LEFT(N1685,SEARCH("/",N1685)-1)</f>
        <v>theater</v>
      </c>
      <c r="R1685" t="str">
        <f>RIGHT(N1685, LEN(N1685)-SEARCH("/",N1685))</f>
        <v>musical</v>
      </c>
      <c r="S1685" s="11">
        <f>J1685/86400 + 25569 + (-5/24)</f>
        <v>42450.674490740734</v>
      </c>
      <c r="T1685" s="11">
        <f>I1685/86400 + 25569 + (-5/24)</f>
        <v>42480.674490740734</v>
      </c>
    </row>
    <row r="1686" spans="1:20" ht="42.75" x14ac:dyDescent="0.45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>
        <f>E1686/D1686*100</f>
        <v>100.85714285714286</v>
      </c>
      <c r="P1686" s="10">
        <f>E1686/L1686</f>
        <v>88.25</v>
      </c>
      <c r="Q1686" t="str">
        <f>LEFT(N1686,SEARCH("/",N1686)-1)</f>
        <v>theater</v>
      </c>
      <c r="R1686" t="str">
        <f>RIGHT(N1686, LEN(N1686)-SEARCH("/",N1686))</f>
        <v>plays</v>
      </c>
      <c r="S1686" s="11">
        <f>J1686/86400 + 25569 + (-5/24)</f>
        <v>41820.419756944444</v>
      </c>
      <c r="T1686" s="11">
        <f>I1686/86400 + 25569 + (-5/24)</f>
        <v>41840.957638888889</v>
      </c>
    </row>
    <row r="1687" spans="1:20" ht="42.75" x14ac:dyDescent="0.45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>
        <f>E1687/D1687*100</f>
        <v>110.85714285714286</v>
      </c>
      <c r="P1687" s="10">
        <f>E1687/L1687</f>
        <v>58.787878787878789</v>
      </c>
      <c r="Q1687" t="str">
        <f>LEFT(N1687,SEARCH("/",N1687)-1)</f>
        <v>theater</v>
      </c>
      <c r="R1687" t="str">
        <f>RIGHT(N1687, LEN(N1687)-SEARCH("/",N1687))</f>
        <v>plays</v>
      </c>
      <c r="S1687" s="11">
        <f>J1687/86400 + 25569 + (-5/24)</f>
        <v>42632.908518518518</v>
      </c>
      <c r="T1687" s="11">
        <f>I1687/86400 + 25569 + (-5/24)</f>
        <v>42662.908518518518</v>
      </c>
    </row>
    <row r="1688" spans="1:20" ht="42.75" x14ac:dyDescent="0.45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>
        <f>E1688/D1688*100</f>
        <v>107.42857142857143</v>
      </c>
      <c r="P1688" s="10">
        <f>E1688/L1688</f>
        <v>62.666666666666664</v>
      </c>
      <c r="Q1688" t="str">
        <f>LEFT(N1688,SEARCH("/",N1688)-1)</f>
        <v>theater</v>
      </c>
      <c r="R1688" t="str">
        <f>RIGHT(N1688, LEN(N1688)-SEARCH("/",N1688))</f>
        <v>plays</v>
      </c>
      <c r="S1688" s="11">
        <f>J1688/86400 + 25569 + (-5/24)</f>
        <v>42489.925543981481</v>
      </c>
      <c r="T1688" s="11">
        <f>I1688/86400 + 25569 + (-5/24)</f>
        <v>42526.874999999993</v>
      </c>
    </row>
    <row r="1689" spans="1:20" ht="42.75" x14ac:dyDescent="0.45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>
        <f>E1689/D1689*100</f>
        <v>102.57142857142858</v>
      </c>
      <c r="P1689" s="10">
        <f>E1689/L1689</f>
        <v>132.96296296296296</v>
      </c>
      <c r="Q1689" t="str">
        <f>LEFT(N1689,SEARCH("/",N1689)-1)</f>
        <v>theater</v>
      </c>
      <c r="R1689" t="str">
        <f>RIGHT(N1689, LEN(N1689)-SEARCH("/",N1689))</f>
        <v>plays</v>
      </c>
      <c r="S1689" s="11">
        <f>J1689/86400 + 25569 + (-5/24)</f>
        <v>42036.787256944437</v>
      </c>
      <c r="T1689" s="11">
        <f>I1689/86400 + 25569 + (-5/24)</f>
        <v>42094.327777777777</v>
      </c>
    </row>
    <row r="1690" spans="1:20" ht="42.75" x14ac:dyDescent="0.45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>
        <f>E1690/D1690*100</f>
        <v>108.51428571428572</v>
      </c>
      <c r="P1690" s="10">
        <f>E1690/L1690</f>
        <v>75.959999999999994</v>
      </c>
      <c r="Q1690" t="str">
        <f>LEFT(N1690,SEARCH("/",N1690)-1)</f>
        <v>theater</v>
      </c>
      <c r="R1690" t="str">
        <f>RIGHT(N1690, LEN(N1690)-SEARCH("/",N1690))</f>
        <v>musical</v>
      </c>
      <c r="S1690" s="11">
        <f>J1690/86400 + 25569 + (-5/24)</f>
        <v>41954.642534722218</v>
      </c>
      <c r="T1690" s="11">
        <f>I1690/86400 + 25569 + (-5/24)</f>
        <v>41974.642534722218</v>
      </c>
    </row>
    <row r="1691" spans="1:20" ht="42.75" x14ac:dyDescent="0.45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>
        <f>E1691/D1691*100</f>
        <v>104.54285714285714</v>
      </c>
      <c r="P1691" s="10">
        <f>E1691/L1691</f>
        <v>79.543478260869563</v>
      </c>
      <c r="Q1691" t="str">
        <f>LEFT(N1691,SEARCH("/",N1691)-1)</f>
        <v>theater</v>
      </c>
      <c r="R1691" t="str">
        <f>RIGHT(N1691, LEN(N1691)-SEARCH("/",N1691))</f>
        <v>plays</v>
      </c>
      <c r="S1691" s="11">
        <f>J1691/86400 + 25569 + (-5/24)</f>
        <v>42340.972303240742</v>
      </c>
      <c r="T1691" s="11">
        <f>I1691/86400 + 25569 + (-5/24)</f>
        <v>42372.972303240742</v>
      </c>
    </row>
    <row r="1692" spans="1:20" ht="42.75" x14ac:dyDescent="0.45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>
        <f>E1692/D1692*100</f>
        <v>0.2857142857142857</v>
      </c>
      <c r="P1692" s="10">
        <f>E1692/L1692</f>
        <v>10</v>
      </c>
      <c r="Q1692" t="str">
        <f>LEFT(N1692,SEARCH("/",N1692)-1)</f>
        <v>theater</v>
      </c>
      <c r="R1692" t="str">
        <f>RIGHT(N1692, LEN(N1692)-SEARCH("/",N1692))</f>
        <v>plays</v>
      </c>
      <c r="S1692" s="11">
        <f>J1692/86400 + 25569 + (-5/24)</f>
        <v>41863.318993055553</v>
      </c>
      <c r="T1692" s="11">
        <f>I1692/86400 + 25569 + (-5/24)</f>
        <v>41893.318993055553</v>
      </c>
    </row>
    <row r="1693" spans="1:20" ht="42.75" x14ac:dyDescent="0.45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>
        <f>E1693/D1693*100</f>
        <v>0.82857142857142851</v>
      </c>
      <c r="P1693" s="10">
        <f>E1693/L1693</f>
        <v>7.25</v>
      </c>
      <c r="Q1693" t="str">
        <f>LEFT(N1693,SEARCH("/",N1693)-1)</f>
        <v>theater</v>
      </c>
      <c r="R1693" t="str">
        <f>RIGHT(N1693, LEN(N1693)-SEARCH("/",N1693))</f>
        <v>plays</v>
      </c>
      <c r="S1693" s="11">
        <f>J1693/86400 + 25569 + (-5/24)</f>
        <v>42417.467546296299</v>
      </c>
      <c r="T1693" s="11">
        <f>I1693/86400 + 25569 + (-5/24)</f>
        <v>42475.477777777771</v>
      </c>
    </row>
    <row r="1694" spans="1:20" ht="42.75" x14ac:dyDescent="0.45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>
        <f>E1694/D1694*100</f>
        <v>22.142857142857142</v>
      </c>
      <c r="P1694" s="10">
        <f>E1694/L1694</f>
        <v>129.16666666666666</v>
      </c>
      <c r="Q1694" t="str">
        <f>LEFT(N1694,SEARCH("/",N1694)-1)</f>
        <v>theater</v>
      </c>
      <c r="R1694" t="str">
        <f>RIGHT(N1694, LEN(N1694)-SEARCH("/",N1694))</f>
        <v>plays</v>
      </c>
      <c r="S1694" s="11">
        <f>J1694/86400 + 25569 + (-5/24)</f>
        <v>42310.760185185187</v>
      </c>
      <c r="T1694" s="11">
        <f>I1694/86400 + 25569 + (-5/24)</f>
        <v>42333.749999999993</v>
      </c>
    </row>
    <row r="1695" spans="1:20" ht="42.75" x14ac:dyDescent="0.45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>
        <f>E1695/D1695*100</f>
        <v>1.0571428571428572</v>
      </c>
      <c r="P1695" s="10">
        <f>E1695/L1695</f>
        <v>18.5</v>
      </c>
      <c r="Q1695" t="str">
        <f>LEFT(N1695,SEARCH("/",N1695)-1)</f>
        <v>theater</v>
      </c>
      <c r="R1695" t="str">
        <f>RIGHT(N1695, LEN(N1695)-SEARCH("/",N1695))</f>
        <v>plays</v>
      </c>
      <c r="S1695" s="11">
        <f>J1695/86400 + 25569 + (-5/24)</f>
        <v>42078.136874999997</v>
      </c>
      <c r="T1695" s="11">
        <f>I1695/86400 + 25569 + (-5/24)</f>
        <v>42132.958333333336</v>
      </c>
    </row>
    <row r="1696" spans="1:20" ht="42.75" x14ac:dyDescent="0.45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>
        <f>E1696/D1696*100</f>
        <v>21.685714285714287</v>
      </c>
      <c r="P1696" s="10">
        <f>E1696/L1696</f>
        <v>126.5</v>
      </c>
      <c r="Q1696" t="str">
        <f>LEFT(N1696,SEARCH("/",N1696)-1)</f>
        <v>theater</v>
      </c>
      <c r="R1696" t="str">
        <f>RIGHT(N1696, LEN(N1696)-SEARCH("/",N1696))</f>
        <v>plays</v>
      </c>
      <c r="S1696" s="11">
        <f>J1696/86400 + 25569 + (-5/24)</f>
        <v>42353.553425925922</v>
      </c>
      <c r="T1696" s="11">
        <f>I1696/86400 + 25569 + (-5/24)</f>
        <v>42383.553425925922</v>
      </c>
    </row>
    <row r="1697" spans="1:20" ht="42.75" x14ac:dyDescent="0.45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>
        <f>E1697/D1697*100</f>
        <v>0.2857142857142857</v>
      </c>
      <c r="P1697" s="10">
        <f>E1697/L1697</f>
        <v>10</v>
      </c>
      <c r="Q1697" t="str">
        <f>LEFT(N1697,SEARCH("/",N1697)-1)</f>
        <v>theater</v>
      </c>
      <c r="R1697" t="str">
        <f>RIGHT(N1697, LEN(N1697)-SEARCH("/",N1697))</f>
        <v>plays</v>
      </c>
      <c r="S1697" s="11">
        <f>J1697/86400 + 25569 + (-5/24)</f>
        <v>42058.395543981482</v>
      </c>
      <c r="T1697" s="11">
        <f>I1697/86400 + 25569 + (-5/24)</f>
        <v>42086.957638888889</v>
      </c>
    </row>
    <row r="1698" spans="1:20" ht="42.75" x14ac:dyDescent="0.45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>
        <f>E1698/D1698*100</f>
        <v>11.428571428571429</v>
      </c>
      <c r="P1698" s="10">
        <f>E1698/L1698</f>
        <v>80</v>
      </c>
      <c r="Q1698" t="str">
        <f>LEFT(N1698,SEARCH("/",N1698)-1)</f>
        <v>theater</v>
      </c>
      <c r="R1698" t="str">
        <f>RIGHT(N1698, LEN(N1698)-SEARCH("/",N1698))</f>
        <v>plays</v>
      </c>
      <c r="S1698" s="11">
        <f>J1698/86400 + 25569 + (-5/24)</f>
        <v>42750.321979166663</v>
      </c>
      <c r="T1698" s="11">
        <f>I1698/86400 + 25569 + (-5/24)</f>
        <v>42794.160416666666</v>
      </c>
    </row>
    <row r="1699" spans="1:20" ht="42.75" x14ac:dyDescent="0.4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>
        <f>E1699/D1699*100</f>
        <v>3.267605633802817</v>
      </c>
      <c r="P1699" s="10">
        <f>E1699/L1699</f>
        <v>29</v>
      </c>
      <c r="Q1699" t="str">
        <f>LEFT(N1699,SEARCH("/",N1699)-1)</f>
        <v>theater</v>
      </c>
      <c r="R1699" t="str">
        <f>RIGHT(N1699, LEN(N1699)-SEARCH("/",N1699))</f>
        <v>musical</v>
      </c>
      <c r="S1699" s="11">
        <f>J1699/86400 + 25569 + (-5/24)</f>
        <v>42138.590486111112</v>
      </c>
      <c r="T1699" s="11">
        <f>I1699/86400 + 25569 + (-5/24)</f>
        <v>42170.590486111112</v>
      </c>
    </row>
    <row r="1700" spans="1:20" ht="42.75" x14ac:dyDescent="0.45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>
        <f>E1700/D1700*100</f>
        <v>315.13888888888891</v>
      </c>
      <c r="P1700" s="10">
        <f>E1700/L1700</f>
        <v>105.04629629629629</v>
      </c>
      <c r="Q1700" t="str">
        <f>LEFT(N1700,SEARCH("/",N1700)-1)</f>
        <v>publishing</v>
      </c>
      <c r="R1700" t="str">
        <f>RIGHT(N1700, LEN(N1700)-SEARCH("/",N1700))</f>
        <v>nonfiction</v>
      </c>
      <c r="S1700" s="11">
        <f>J1700/86400 + 25569 + (-5/24)</f>
        <v>41579.525925925926</v>
      </c>
      <c r="T1700" s="11">
        <f>I1700/86400 + 25569 + (-5/24)</f>
        <v>41598.999305555553</v>
      </c>
    </row>
    <row r="1701" spans="1:20" ht="57" x14ac:dyDescent="0.45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>
        <f>E1701/D1701*100</f>
        <v>0.72222222222222221</v>
      </c>
      <c r="P1701" s="10">
        <f>E1701/L1701</f>
        <v>13</v>
      </c>
      <c r="Q1701" t="str">
        <f>LEFT(N1701,SEARCH("/",N1701)-1)</f>
        <v>games</v>
      </c>
      <c r="R1701" t="str">
        <f>RIGHT(N1701, LEN(N1701)-SEARCH("/",N1701))</f>
        <v>video games</v>
      </c>
      <c r="S1701" s="11">
        <f>J1701/86400 + 25569 + (-5/24)</f>
        <v>40710.522847222222</v>
      </c>
      <c r="T1701" s="11">
        <f>I1701/86400 + 25569 + (-5/24)</f>
        <v>40740.522847222222</v>
      </c>
    </row>
    <row r="1702" spans="1:20" ht="42.75" x14ac:dyDescent="0.45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>
        <f>E1702/D1702*100</f>
        <v>102.73469387755102</v>
      </c>
      <c r="P1702" s="10">
        <f>E1702/L1702</f>
        <v>67.419642857142861</v>
      </c>
      <c r="Q1702" t="str">
        <f>LEFT(N1702,SEARCH("/",N1702)-1)</f>
        <v>music</v>
      </c>
      <c r="R1702" t="str">
        <f>RIGHT(N1702, LEN(N1702)-SEARCH("/",N1702))</f>
        <v>classical music</v>
      </c>
      <c r="S1702" s="11">
        <f>J1702/86400 + 25569 + (-5/24)</f>
        <v>40961.043807870366</v>
      </c>
      <c r="T1702" s="11">
        <f>I1702/86400 + 25569 + (-5/24)</f>
        <v>40989.658333333333</v>
      </c>
    </row>
    <row r="1703" spans="1:20" ht="28.5" x14ac:dyDescent="0.45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>
        <f>E1703/D1703*100</f>
        <v>252.48648648648651</v>
      </c>
      <c r="P1703" s="10">
        <f>E1703/L1703</f>
        <v>55.607142857142854</v>
      </c>
      <c r="Q1703" t="str">
        <f>LEFT(N1703,SEARCH("/",N1703)-1)</f>
        <v>music</v>
      </c>
      <c r="R1703" t="str">
        <f>RIGHT(N1703, LEN(N1703)-SEARCH("/",N1703))</f>
        <v>rock</v>
      </c>
      <c r="S1703" s="11">
        <f>J1703/86400 + 25569 + (-5/24)</f>
        <v>42677.460717592585</v>
      </c>
      <c r="T1703" s="11">
        <f>I1703/86400 + 25569 + (-5/24)</f>
        <v>42707.502384259256</v>
      </c>
    </row>
    <row r="1704" spans="1:20" ht="42.75" x14ac:dyDescent="0.45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>
        <f>E1704/D1704*100</f>
        <v>0.8</v>
      </c>
      <c r="P1704" s="10">
        <f>E1704/L1704</f>
        <v>30</v>
      </c>
      <c r="Q1704" t="str">
        <f>LEFT(N1704,SEARCH("/",N1704)-1)</f>
        <v>music</v>
      </c>
      <c r="R1704" t="str">
        <f>RIGHT(N1704, LEN(N1704)-SEARCH("/",N1704))</f>
        <v>indie rock</v>
      </c>
      <c r="S1704" s="11">
        <f>J1704/86400 + 25569 + (-5/24)</f>
        <v>40877.042662037034</v>
      </c>
      <c r="T1704" s="11">
        <f>I1704/86400 + 25569 + (-5/24)</f>
        <v>40922.042662037034</v>
      </c>
    </row>
    <row r="1705" spans="1:20" ht="42.75" x14ac:dyDescent="0.45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>
        <f>E1705/D1705*100</f>
        <v>107.89146666666667</v>
      </c>
      <c r="P1705" s="10">
        <f>E1705/L1705</f>
        <v>56.98492957746479</v>
      </c>
      <c r="Q1705" t="str">
        <f>LEFT(N1705,SEARCH("/",N1705)-1)</f>
        <v>photography</v>
      </c>
      <c r="R1705" t="str">
        <f>RIGHT(N1705, LEN(N1705)-SEARCH("/",N1705))</f>
        <v>photobooks</v>
      </c>
      <c r="S1705" s="11">
        <f>J1705/86400 + 25569 + (-5/24)</f>
        <v>42606.13890046296</v>
      </c>
      <c r="T1705" s="11">
        <f>I1705/86400 + 25569 + (-5/24)</f>
        <v>42666.13890046296</v>
      </c>
    </row>
    <row r="1706" spans="1:20" ht="42.75" x14ac:dyDescent="0.45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>
        <f>E1706/D1706*100</f>
        <v>106.66666666666667</v>
      </c>
      <c r="P1706" s="10">
        <f>E1706/L1706</f>
        <v>74.074074074074076</v>
      </c>
      <c r="Q1706" t="str">
        <f>LEFT(N1706,SEARCH("/",N1706)-1)</f>
        <v>theater</v>
      </c>
      <c r="R1706" t="str">
        <f>RIGHT(N1706, LEN(N1706)-SEARCH("/",N1706))</f>
        <v>spaces</v>
      </c>
      <c r="S1706" s="11">
        <f>J1706/86400 + 25569 + (-5/24)</f>
        <v>42138.806192129625</v>
      </c>
      <c r="T1706" s="11">
        <f>I1706/86400 + 25569 + (-5/24)</f>
        <v>42168.806192129625</v>
      </c>
    </row>
    <row r="1707" spans="1:20" ht="42.75" x14ac:dyDescent="0.45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>
        <f>E1707/D1707*100</f>
        <v>4.0266666666666664</v>
      </c>
      <c r="P1707" s="10">
        <f>E1707/L1707</f>
        <v>37.75</v>
      </c>
      <c r="Q1707" t="str">
        <f>LEFT(N1707,SEARCH("/",N1707)-1)</f>
        <v>theater</v>
      </c>
      <c r="R1707" t="str">
        <f>RIGHT(N1707, LEN(N1707)-SEARCH("/",N1707))</f>
        <v>musical</v>
      </c>
      <c r="S1707" s="11">
        <f>J1707/86400 + 25569 + (-5/24)</f>
        <v>42538.547094907401</v>
      </c>
      <c r="T1707" s="11">
        <f>I1707/86400 + 25569 + (-5/24)</f>
        <v>42598.547094907401</v>
      </c>
    </row>
    <row r="1708" spans="1:20" ht="42.75" x14ac:dyDescent="0.45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>
        <f>E1708/D1708*100</f>
        <v>108.13333333333333</v>
      </c>
      <c r="P1708" s="10">
        <f>E1708/L1708</f>
        <v>46.609195402298852</v>
      </c>
      <c r="Q1708" t="str">
        <f>LEFT(N1708,SEARCH("/",N1708)-1)</f>
        <v>theater</v>
      </c>
      <c r="R1708" t="str">
        <f>RIGHT(N1708, LEN(N1708)-SEARCH("/",N1708))</f>
        <v>plays</v>
      </c>
      <c r="S1708" s="11">
        <f>J1708/86400 + 25569 + (-5/24)</f>
        <v>41883.848414351851</v>
      </c>
      <c r="T1708" s="11">
        <f>I1708/86400 + 25569 + (-5/24)</f>
        <v>41902.875</v>
      </c>
    </row>
    <row r="1709" spans="1:20" ht="42.75" x14ac:dyDescent="0.45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>
        <f>E1709/D1709*100</f>
        <v>2.5333333333333332</v>
      </c>
      <c r="P1709" s="10">
        <f>E1709/L1709</f>
        <v>23.75</v>
      </c>
      <c r="Q1709" t="str">
        <f>LEFT(N1709,SEARCH("/",N1709)-1)</f>
        <v>theater</v>
      </c>
      <c r="R1709" t="str">
        <f>RIGHT(N1709, LEN(N1709)-SEARCH("/",N1709))</f>
        <v>plays</v>
      </c>
      <c r="S1709" s="11">
        <f>J1709/86400 + 25569 + (-5/24)</f>
        <v>42445.852361111109</v>
      </c>
      <c r="T1709" s="11">
        <f>I1709/86400 + 25569 + (-5/24)</f>
        <v>42460.957638888889</v>
      </c>
    </row>
    <row r="1710" spans="1:20" ht="42.75" x14ac:dyDescent="0.4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>
        <f>E1710/D1710*100</f>
        <v>0.85129023676509719</v>
      </c>
      <c r="P1710" s="10">
        <f>E1710/L1710</f>
        <v>16</v>
      </c>
      <c r="Q1710" t="str">
        <f>LEFT(N1710,SEARCH("/",N1710)-1)</f>
        <v>publishing</v>
      </c>
      <c r="R1710" t="str">
        <f>RIGHT(N1710, LEN(N1710)-SEARCH("/",N1710))</f>
        <v>fiction</v>
      </c>
      <c r="S1710" s="11">
        <f>J1710/86400 + 25569 + (-5/24)</f>
        <v>42100.527604166666</v>
      </c>
      <c r="T1710" s="11">
        <f>I1710/86400 + 25569 + (-5/24)</f>
        <v>42134.750694444439</v>
      </c>
    </row>
    <row r="1711" spans="1:20" ht="42.75" x14ac:dyDescent="0.4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>
        <f>E1711/D1711*100</f>
        <v>2.9894179894179893</v>
      </c>
      <c r="P1711" s="10">
        <f>E1711/L1711</f>
        <v>14.125</v>
      </c>
      <c r="Q1711" t="str">
        <f>LEFT(N1711,SEARCH("/",N1711)-1)</f>
        <v>music</v>
      </c>
      <c r="R1711" t="str">
        <f>RIGHT(N1711, LEN(N1711)-SEARCH("/",N1711))</f>
        <v>indie rock</v>
      </c>
      <c r="S1711" s="11">
        <f>J1711/86400 + 25569 + (-5/24)</f>
        <v>41179.112708333334</v>
      </c>
      <c r="T1711" s="11">
        <f>I1711/86400 + 25569 + (-5/24)</f>
        <v>41212.112708333334</v>
      </c>
    </row>
    <row r="1712" spans="1:20" ht="42.75" x14ac:dyDescent="0.45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>
        <f>E1712/D1712*100</f>
        <v>100.58763157894737</v>
      </c>
      <c r="P1712" s="10">
        <f>E1712/L1712</f>
        <v>47.189259259259259</v>
      </c>
      <c r="Q1712" t="str">
        <f>LEFT(N1712,SEARCH("/",N1712)-1)</f>
        <v>music</v>
      </c>
      <c r="R1712" t="str">
        <f>RIGHT(N1712, LEN(N1712)-SEARCH("/",N1712))</f>
        <v>pop</v>
      </c>
      <c r="S1712" s="11">
        <f>J1712/86400 + 25569 + (-5/24)</f>
        <v>41737.476331018515</v>
      </c>
      <c r="T1712" s="11">
        <f>I1712/86400 + 25569 + (-5/24)</f>
        <v>41782.476331018515</v>
      </c>
    </row>
    <row r="1713" spans="1:20" ht="42.75" x14ac:dyDescent="0.45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>
        <f>E1713/D1713*100</f>
        <v>105.26894736842105</v>
      </c>
      <c r="P1713" s="10">
        <f>E1713/L1713</f>
        <v>114.29199999999999</v>
      </c>
      <c r="Q1713" t="str">
        <f>LEFT(N1713,SEARCH("/",N1713)-1)</f>
        <v>theater</v>
      </c>
      <c r="R1713" t="str">
        <f>RIGHT(N1713, LEN(N1713)-SEARCH("/",N1713))</f>
        <v>plays</v>
      </c>
      <c r="S1713" s="11">
        <f>J1713/86400 + 25569 + (-5/24)</f>
        <v>42267.800891203697</v>
      </c>
      <c r="T1713" s="11">
        <f>I1713/86400 + 25569 + (-5/24)</f>
        <v>42302.800891203697</v>
      </c>
    </row>
    <row r="1714" spans="1:20" ht="42.75" x14ac:dyDescent="0.4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>
        <f>E1714/D1714*100</f>
        <v>36.589147286821706</v>
      </c>
      <c r="P1714" s="10">
        <f>E1714/L1714</f>
        <v>64.36363636363636</v>
      </c>
      <c r="Q1714" t="str">
        <f>LEFT(N1714,SEARCH("/",N1714)-1)</f>
        <v>technology</v>
      </c>
      <c r="R1714" t="str">
        <f>RIGHT(N1714, LEN(N1714)-SEARCH("/",N1714))</f>
        <v>web</v>
      </c>
      <c r="S1714" s="11">
        <f>J1714/86400 + 25569 + (-5/24)</f>
        <v>41901.476527777777</v>
      </c>
      <c r="T1714" s="11">
        <f>I1714/86400 + 25569 + (-5/24)</f>
        <v>41931.476527777777</v>
      </c>
    </row>
    <row r="1715" spans="1:20" ht="28.5" x14ac:dyDescent="0.45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>
        <f>E1715/D1715*100</f>
        <v>138.62051149573753</v>
      </c>
      <c r="P1715" s="10">
        <f>E1715/L1715</f>
        <v>116.65217391304348</v>
      </c>
      <c r="Q1715" t="str">
        <f>LEFT(N1715,SEARCH("/",N1715)-1)</f>
        <v>theater</v>
      </c>
      <c r="R1715" t="str">
        <f>RIGHT(N1715, LEN(N1715)-SEARCH("/",N1715))</f>
        <v>plays</v>
      </c>
      <c r="S1715" s="11">
        <f>J1715/86400 + 25569 + (-5/24)</f>
        <v>42185.312754629624</v>
      </c>
      <c r="T1715" s="11">
        <f>I1715/86400 + 25569 + (-5/24)</f>
        <v>42215.312754629624</v>
      </c>
    </row>
    <row r="1716" spans="1:20" ht="42.75" x14ac:dyDescent="0.45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>
        <f>E1716/D1716*100</f>
        <v>5.0256410256410255</v>
      </c>
      <c r="P1716" s="10">
        <f>E1716/L1716</f>
        <v>19.600000000000001</v>
      </c>
      <c r="Q1716" t="str">
        <f>LEFT(N1716,SEARCH("/",N1716)-1)</f>
        <v>music</v>
      </c>
      <c r="R1716" t="str">
        <f>RIGHT(N1716, LEN(N1716)-SEARCH("/",N1716))</f>
        <v>jazz</v>
      </c>
      <c r="S1716" s="11">
        <f>J1716/86400 + 25569 + (-5/24)</f>
        <v>41944.707881944443</v>
      </c>
      <c r="T1716" s="11">
        <f>I1716/86400 + 25569 + (-5/24)</f>
        <v>41974.749548611107</v>
      </c>
    </row>
    <row r="1717" spans="1:20" ht="42.75" x14ac:dyDescent="0.45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>
        <f>E1717/D1717*100</f>
        <v>52.794871794871788</v>
      </c>
      <c r="P1717" s="10">
        <f>E1717/L1717</f>
        <v>44.760869565217391</v>
      </c>
      <c r="Q1717" t="str">
        <f>LEFT(N1717,SEARCH("/",N1717)-1)</f>
        <v>theater</v>
      </c>
      <c r="R1717" t="str">
        <f>RIGHT(N1717, LEN(N1717)-SEARCH("/",N1717))</f>
        <v>musical</v>
      </c>
      <c r="S1717" s="11">
        <f>J1717/86400 + 25569 + (-5/24)</f>
        <v>42372.415833333333</v>
      </c>
      <c r="T1717" s="11">
        <f>I1717/86400 + 25569 + (-5/24)</f>
        <v>42402.415833333333</v>
      </c>
    </row>
    <row r="1718" spans="1:20" ht="42.75" x14ac:dyDescent="0.45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>
        <f>E1718/D1718*100</f>
        <v>100.7161125319693</v>
      </c>
      <c r="P1718" s="10">
        <f>E1718/L1718</f>
        <v>53.945205479452056</v>
      </c>
      <c r="Q1718" t="str">
        <f>LEFT(N1718,SEARCH("/",N1718)-1)</f>
        <v>theater</v>
      </c>
      <c r="R1718" t="str">
        <f>RIGHT(N1718, LEN(N1718)-SEARCH("/",N1718))</f>
        <v>spaces</v>
      </c>
      <c r="S1718" s="11">
        <f>J1718/86400 + 25569 + (-5/24)</f>
        <v>41780.536921296291</v>
      </c>
      <c r="T1718" s="11">
        <f>I1718/86400 + 25569 + (-5/24)</f>
        <v>41810.709027777775</v>
      </c>
    </row>
    <row r="1719" spans="1:20" ht="28.5" x14ac:dyDescent="0.45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>
        <f>E1719/D1719*100</f>
        <v>286.65822784810126</v>
      </c>
      <c r="P1719" s="10">
        <f>E1719/L1719</f>
        <v>41.782287822878232</v>
      </c>
      <c r="Q1719" t="str">
        <f>LEFT(N1719,SEARCH("/",N1719)-1)</f>
        <v>games</v>
      </c>
      <c r="R1719" t="str">
        <f>RIGHT(N1719, LEN(N1719)-SEARCH("/",N1719))</f>
        <v>tabletop games</v>
      </c>
      <c r="S1719" s="11">
        <f>J1719/86400 + 25569 + (-5/24)</f>
        <v>42467.743645833332</v>
      </c>
      <c r="T1719" s="11">
        <f>I1719/86400 + 25569 + (-5/24)</f>
        <v>42497.743645833332</v>
      </c>
    </row>
    <row r="1720" spans="1:20" ht="42.75" x14ac:dyDescent="0.45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>
        <f>E1720/D1720*100</f>
        <v>109.77744436109028</v>
      </c>
      <c r="P1720" s="10">
        <f>E1720/L1720</f>
        <v>93.40425531914893</v>
      </c>
      <c r="Q1720" t="str">
        <f>LEFT(N1720,SEARCH("/",N1720)-1)</f>
        <v>film &amp; video</v>
      </c>
      <c r="R1720" t="str">
        <f>RIGHT(N1720, LEN(N1720)-SEARCH("/",N1720))</f>
        <v>television</v>
      </c>
      <c r="S1720" s="11">
        <f>J1720/86400 + 25569 + (-5/24)</f>
        <v>42563.724618055552</v>
      </c>
      <c r="T1720" s="11">
        <f>I1720/86400 + 25569 + (-5/24)</f>
        <v>42580.024305555555</v>
      </c>
    </row>
    <row r="1721" spans="1:20" ht="42.75" x14ac:dyDescent="0.45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>
        <f>E1721/D1721*100</f>
        <v>101.29975</v>
      </c>
      <c r="P1721" s="10">
        <f>E1721/L1721</f>
        <v>76.45264150943396</v>
      </c>
      <c r="Q1721" t="str">
        <f>LEFT(N1721,SEARCH("/",N1721)-1)</f>
        <v>film &amp; video</v>
      </c>
      <c r="R1721" t="str">
        <f>RIGHT(N1721, LEN(N1721)-SEARCH("/",N1721))</f>
        <v>television</v>
      </c>
      <c r="S1721" s="11">
        <f>J1721/86400 + 25569 + (-5/24)</f>
        <v>41842.084664351853</v>
      </c>
      <c r="T1721" s="11">
        <f>I1721/86400 + 25569 + (-5/24)</f>
        <v>41872.084664351853</v>
      </c>
    </row>
    <row r="1722" spans="1:20" ht="42.75" x14ac:dyDescent="0.45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>
        <f>E1722/D1722*100</f>
        <v>100.01249999999999</v>
      </c>
      <c r="P1722" s="10">
        <f>E1722/L1722</f>
        <v>40.005000000000003</v>
      </c>
      <c r="Q1722" t="str">
        <f>LEFT(N1722,SEARCH("/",N1722)-1)</f>
        <v>film &amp; video</v>
      </c>
      <c r="R1722" t="str">
        <f>RIGHT(N1722, LEN(N1722)-SEARCH("/",N1722))</f>
        <v>shorts</v>
      </c>
      <c r="S1722" s="11">
        <f>J1722/86400 + 25569 + (-5/24)</f>
        <v>40795.611817129626</v>
      </c>
      <c r="T1722" s="11">
        <f>I1722/86400 + 25569 + (-5/24)</f>
        <v>40825.611817129626</v>
      </c>
    </row>
    <row r="1723" spans="1:20" ht="42.75" x14ac:dyDescent="0.45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>
        <f>E1723/D1723*100</f>
        <v>0</v>
      </c>
      <c r="P1723" s="10" t="e">
        <f>E1723/L1723</f>
        <v>#DIV/0!</v>
      </c>
      <c r="Q1723" t="str">
        <f>LEFT(N1723,SEARCH("/",N1723)-1)</f>
        <v>film &amp; video</v>
      </c>
      <c r="R1723" t="str">
        <f>RIGHT(N1723, LEN(N1723)-SEARCH("/",N1723))</f>
        <v>science fiction</v>
      </c>
      <c r="S1723" s="11">
        <f>J1723/86400 + 25569 + (-5/24)</f>
        <v>42114.720393518517</v>
      </c>
      <c r="T1723" s="11">
        <f>I1723/86400 + 25569 + (-5/24)</f>
        <v>42139.720393518517</v>
      </c>
    </row>
    <row r="1724" spans="1:20" ht="42.75" x14ac:dyDescent="0.45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>
        <f>E1724/D1724*100</f>
        <v>2.75</v>
      </c>
      <c r="P1724" s="10">
        <f>E1724/L1724</f>
        <v>15.714285714285714</v>
      </c>
      <c r="Q1724" t="str">
        <f>LEFT(N1724,SEARCH("/",N1724)-1)</f>
        <v>film &amp; video</v>
      </c>
      <c r="R1724" t="str">
        <f>RIGHT(N1724, LEN(N1724)-SEARCH("/",N1724))</f>
        <v>drama</v>
      </c>
      <c r="S1724" s="11">
        <f>J1724/86400 + 25569 + (-5/24)</f>
        <v>42032.617430555554</v>
      </c>
      <c r="T1724" s="11">
        <f>I1724/86400 + 25569 + (-5/24)</f>
        <v>42062.617430555554</v>
      </c>
    </row>
    <row r="1725" spans="1:20" ht="42.75" x14ac:dyDescent="0.45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>
        <f>E1725/D1725*100</f>
        <v>156</v>
      </c>
      <c r="P1725" s="10">
        <f>E1725/L1725</f>
        <v>55.221238938053098</v>
      </c>
      <c r="Q1725" t="str">
        <f>LEFT(N1725,SEARCH("/",N1725)-1)</f>
        <v>film &amp; video</v>
      </c>
      <c r="R1725" t="str">
        <f>RIGHT(N1725, LEN(N1725)-SEARCH("/",N1725))</f>
        <v>documentary</v>
      </c>
      <c r="S1725" s="11">
        <f>J1725/86400 + 25569 + (-5/24)</f>
        <v>40969.704039351847</v>
      </c>
      <c r="T1725" s="11">
        <f>I1725/86400 + 25569 + (-5/24)</f>
        <v>41004.082638888889</v>
      </c>
    </row>
    <row r="1726" spans="1:20" ht="42.75" x14ac:dyDescent="0.45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>
        <f>E1726/D1726*100</f>
        <v>147.6</v>
      </c>
      <c r="P1726" s="10">
        <f>E1726/L1726</f>
        <v>95.225806451612897</v>
      </c>
      <c r="Q1726" t="str">
        <f>LEFT(N1726,SEARCH("/",N1726)-1)</f>
        <v>film &amp; video</v>
      </c>
      <c r="R1726" t="str">
        <f>RIGHT(N1726, LEN(N1726)-SEARCH("/",N1726))</f>
        <v>documentary</v>
      </c>
      <c r="S1726" s="11">
        <f>J1726/86400 + 25569 + (-5/24)</f>
        <v>40966.873541666668</v>
      </c>
      <c r="T1726" s="11">
        <f>I1726/86400 + 25569 + (-5/24)</f>
        <v>41026.831874999996</v>
      </c>
    </row>
    <row r="1727" spans="1:20" ht="42.75" x14ac:dyDescent="0.45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>
        <f>E1727/D1727*100</f>
        <v>136.4</v>
      </c>
      <c r="P1727" s="10">
        <f>E1727/L1727</f>
        <v>160.47058823529412</v>
      </c>
      <c r="Q1727" t="str">
        <f>LEFT(N1727,SEARCH("/",N1727)-1)</f>
        <v>film &amp; video</v>
      </c>
      <c r="R1727" t="str">
        <f>RIGHT(N1727, LEN(N1727)-SEARCH("/",N1727))</f>
        <v>documentary</v>
      </c>
      <c r="S1727" s="11">
        <f>J1727/86400 + 25569 + (-5/24)</f>
        <v>42058.026956018519</v>
      </c>
      <c r="T1727" s="11">
        <f>I1727/86400 + 25569 + (-5/24)</f>
        <v>42085.124999999993</v>
      </c>
    </row>
    <row r="1728" spans="1:20" ht="42.75" x14ac:dyDescent="0.45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>
        <f>E1728/D1728*100</f>
        <v>141.5</v>
      </c>
      <c r="P1728" s="10">
        <f>E1728/L1728</f>
        <v>115.51020408163265</v>
      </c>
      <c r="Q1728" t="str">
        <f>LEFT(N1728,SEARCH("/",N1728)-1)</f>
        <v>film &amp; video</v>
      </c>
      <c r="R1728" t="str">
        <f>RIGHT(N1728, LEN(N1728)-SEARCH("/",N1728))</f>
        <v>documentary</v>
      </c>
      <c r="S1728" s="11">
        <f>J1728/86400 + 25569 + (-5/24)</f>
        <v>42367.511481481481</v>
      </c>
      <c r="T1728" s="11">
        <f>I1728/86400 + 25569 + (-5/24)</f>
        <v>42392.511481481481</v>
      </c>
    </row>
    <row r="1729" spans="1:20" ht="42.75" x14ac:dyDescent="0.45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>
        <f>E1729/D1729*100</f>
        <v>100</v>
      </c>
      <c r="P1729" s="10">
        <f>E1729/L1729</f>
        <v>129.03225806451613</v>
      </c>
      <c r="Q1729" t="str">
        <f>LEFT(N1729,SEARCH("/",N1729)-1)</f>
        <v>theater</v>
      </c>
      <c r="R1729" t="str">
        <f>RIGHT(N1729, LEN(N1729)-SEARCH("/",N1729))</f>
        <v>plays</v>
      </c>
      <c r="S1729" s="11">
        <f>J1729/86400 + 25569 + (-5/24)</f>
        <v>42675.856817129628</v>
      </c>
      <c r="T1729" s="11">
        <f>I1729/86400 + 25569 + (-5/24)</f>
        <v>42721.082638888889</v>
      </c>
    </row>
    <row r="1730" spans="1:20" ht="42.75" x14ac:dyDescent="0.45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>
        <f>E1730/D1730*100</f>
        <v>130.65</v>
      </c>
      <c r="P1730" s="10">
        <f>E1730/L1730</f>
        <v>43.55</v>
      </c>
      <c r="Q1730" t="str">
        <f>LEFT(N1730,SEARCH("/",N1730)-1)</f>
        <v>publishing</v>
      </c>
      <c r="R1730" t="str">
        <f>RIGHT(N1730, LEN(N1730)-SEARCH("/",N1730))</f>
        <v>nonfiction</v>
      </c>
      <c r="S1730" s="11">
        <f>J1730/86400 + 25569 + (-5/24)</f>
        <v>41110.97755787037</v>
      </c>
      <c r="T1730" s="11">
        <f>I1730/86400 + 25569 + (-5/24)</f>
        <v>41170.97755787037</v>
      </c>
    </row>
    <row r="1731" spans="1:20" ht="42.75" x14ac:dyDescent="0.45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>
        <f>E1731/D1731*100</f>
        <v>0</v>
      </c>
      <c r="P1731" s="10" t="e">
        <f>E1731/L1731</f>
        <v>#DIV/0!</v>
      </c>
      <c r="Q1731" t="str">
        <f>LEFT(N1731,SEARCH("/",N1731)-1)</f>
        <v>publishing</v>
      </c>
      <c r="R1731" t="str">
        <f>RIGHT(N1731, LEN(N1731)-SEARCH("/",N1731))</f>
        <v>fiction</v>
      </c>
      <c r="S1731" s="11">
        <f>J1731/86400 + 25569 + (-5/24)</f>
        <v>42021.57503472222</v>
      </c>
      <c r="T1731" s="11">
        <f>I1731/86400 + 25569 + (-5/24)</f>
        <v>42051.57503472222</v>
      </c>
    </row>
    <row r="1732" spans="1:20" ht="42.75" x14ac:dyDescent="0.45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>
        <f>E1732/D1732*100</f>
        <v>41.4</v>
      </c>
      <c r="P1732" s="10">
        <f>E1732/L1732</f>
        <v>31.846153846153847</v>
      </c>
      <c r="Q1732" t="str">
        <f>LEFT(N1732,SEARCH("/",N1732)-1)</f>
        <v>publishing</v>
      </c>
      <c r="R1732" t="str">
        <f>RIGHT(N1732, LEN(N1732)-SEARCH("/",N1732))</f>
        <v>fiction</v>
      </c>
      <c r="S1732" s="11">
        <f>J1732/86400 + 25569 + (-5/24)</f>
        <v>41604.788124999999</v>
      </c>
      <c r="T1732" s="11">
        <f>I1732/86400 + 25569 + (-5/24)</f>
        <v>41634.788124999999</v>
      </c>
    </row>
    <row r="1733" spans="1:20" ht="28.5" x14ac:dyDescent="0.45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>
        <f>E1733/D1733*100</f>
        <v>105.125</v>
      </c>
      <c r="P1733" s="10">
        <f>E1733/L1733</f>
        <v>73.771929824561397</v>
      </c>
      <c r="Q1733" t="str">
        <f>LEFT(N1733,SEARCH("/",N1733)-1)</f>
        <v>music</v>
      </c>
      <c r="R1733" t="str">
        <f>RIGHT(N1733, LEN(N1733)-SEARCH("/",N1733))</f>
        <v>rock</v>
      </c>
      <c r="S1733" s="11">
        <f>J1733/86400 + 25569 + (-5/24)</f>
        <v>42759.420266203706</v>
      </c>
      <c r="T1733" s="11">
        <f>I1733/86400 + 25569 + (-5/24)</f>
        <v>42794.874999999993</v>
      </c>
    </row>
    <row r="1734" spans="1:20" ht="42.75" x14ac:dyDescent="0.45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>
        <f>E1734/D1734*100</f>
        <v>103.77499999999999</v>
      </c>
      <c r="P1734" s="10">
        <f>E1734/L1734</f>
        <v>79.82692307692308</v>
      </c>
      <c r="Q1734" t="str">
        <f>LEFT(N1734,SEARCH("/",N1734)-1)</f>
        <v>music</v>
      </c>
      <c r="R1734" t="str">
        <f>RIGHT(N1734, LEN(N1734)-SEARCH("/",N1734))</f>
        <v>rock</v>
      </c>
      <c r="S1734" s="11">
        <f>J1734/86400 + 25569 + (-5/24)</f>
        <v>41628.625347222223</v>
      </c>
      <c r="T1734" s="11">
        <f>I1734/86400 + 25569 + (-5/24)</f>
        <v>41658.625347222223</v>
      </c>
    </row>
    <row r="1735" spans="1:20" ht="28.5" x14ac:dyDescent="0.45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>
        <f>E1735/D1735*100</f>
        <v>107</v>
      </c>
      <c r="P1735" s="10">
        <f>E1735/L1735</f>
        <v>99.534883720930239</v>
      </c>
      <c r="Q1735" t="str">
        <f>LEFT(N1735,SEARCH("/",N1735)-1)</f>
        <v>music</v>
      </c>
      <c r="R1735" t="str">
        <f>RIGHT(N1735, LEN(N1735)-SEARCH("/",N1735))</f>
        <v>rock</v>
      </c>
      <c r="S1735" s="11">
        <f>J1735/86400 + 25569 + (-5/24)</f>
        <v>41914.70952546296</v>
      </c>
      <c r="T1735" s="11">
        <f>I1735/86400 + 25569 + (-5/24)</f>
        <v>41944.70952546296</v>
      </c>
    </row>
    <row r="1736" spans="1:20" ht="57" x14ac:dyDescent="0.45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>
        <f>E1736/D1736*100</f>
        <v>119.9</v>
      </c>
      <c r="P1736" s="10">
        <f>E1736/L1736</f>
        <v>41.704347826086959</v>
      </c>
      <c r="Q1736" t="str">
        <f>LEFT(N1736,SEARCH("/",N1736)-1)</f>
        <v>music</v>
      </c>
      <c r="R1736" t="str">
        <f>RIGHT(N1736, LEN(N1736)-SEARCH("/",N1736))</f>
        <v>metal</v>
      </c>
      <c r="S1736" s="11">
        <f>J1736/86400 + 25569 + (-5/24)</f>
        <v>42050.94055555555</v>
      </c>
      <c r="T1736" s="11">
        <f>I1736/86400 + 25569 + (-5/24)</f>
        <v>42078.898888888885</v>
      </c>
    </row>
    <row r="1737" spans="1:20" ht="42.75" x14ac:dyDescent="0.45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>
        <f>E1737/D1737*100</f>
        <v>155.17499999999998</v>
      </c>
      <c r="P1737" s="10">
        <f>E1737/L1737</f>
        <v>46.669172932330824</v>
      </c>
      <c r="Q1737" t="str">
        <f>LEFT(N1737,SEARCH("/",N1737)-1)</f>
        <v>music</v>
      </c>
      <c r="R1737" t="str">
        <f>RIGHT(N1737, LEN(N1737)-SEARCH("/",N1737))</f>
        <v>metal</v>
      </c>
      <c r="S1737" s="11">
        <f>J1737/86400 + 25569 + (-5/24)</f>
        <v>42452.619409722225</v>
      </c>
      <c r="T1737" s="11">
        <f>I1737/86400 + 25569 + (-5/24)</f>
        <v>42484.999305555553</v>
      </c>
    </row>
    <row r="1738" spans="1:20" ht="42.75" x14ac:dyDescent="0.45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>
        <f>E1738/D1738*100</f>
        <v>104.67500000000001</v>
      </c>
      <c r="P1738" s="10">
        <f>E1738/L1738</f>
        <v>42.724489795918366</v>
      </c>
      <c r="Q1738" t="str">
        <f>LEFT(N1738,SEARCH("/",N1738)-1)</f>
        <v>music</v>
      </c>
      <c r="R1738" t="str">
        <f>RIGHT(N1738, LEN(N1738)-SEARCH("/",N1738))</f>
        <v>metal</v>
      </c>
      <c r="S1738" s="11">
        <f>J1738/86400 + 25569 + (-5/24)</f>
        <v>42128.611898148149</v>
      </c>
      <c r="T1738" s="11">
        <f>I1738/86400 + 25569 + (-5/24)</f>
        <v>42158.791666666664</v>
      </c>
    </row>
    <row r="1739" spans="1:20" ht="57" x14ac:dyDescent="0.45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>
        <f>E1739/D1739*100</f>
        <v>12</v>
      </c>
      <c r="P1739" s="10">
        <f>E1739/L1739</f>
        <v>60</v>
      </c>
      <c r="Q1739" t="str">
        <f>LEFT(N1739,SEARCH("/",N1739)-1)</f>
        <v>technology</v>
      </c>
      <c r="R1739" t="str">
        <f>RIGHT(N1739, LEN(N1739)-SEARCH("/",N1739))</f>
        <v>wearables</v>
      </c>
      <c r="S1739" s="11">
        <f>J1739/86400 + 25569 + (-5/24)</f>
        <v>42411.619953703703</v>
      </c>
      <c r="T1739" s="11">
        <f>I1739/86400 + 25569 + (-5/24)</f>
        <v>42441.619953703703</v>
      </c>
    </row>
    <row r="1740" spans="1:20" ht="28.5" x14ac:dyDescent="0.45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>
        <f>E1740/D1740*100</f>
        <v>1.625</v>
      </c>
      <c r="P1740" s="10">
        <f>E1740/L1740</f>
        <v>13</v>
      </c>
      <c r="Q1740" t="str">
        <f>LEFT(N1740,SEARCH("/",N1740)-1)</f>
        <v>technology</v>
      </c>
      <c r="R1740" t="str">
        <f>RIGHT(N1740, LEN(N1740)-SEARCH("/",N1740))</f>
        <v>wearables</v>
      </c>
      <c r="S1740" s="11">
        <f>J1740/86400 + 25569 + (-5/24)</f>
        <v>41817.658101851848</v>
      </c>
      <c r="T1740" s="11">
        <f>I1740/86400 + 25569 + (-5/24)</f>
        <v>41847.435416666667</v>
      </c>
    </row>
    <row r="1741" spans="1:20" ht="42.75" x14ac:dyDescent="0.45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>
        <f>E1741/D1741*100</f>
        <v>5.8500000000000005</v>
      </c>
      <c r="P1741" s="10">
        <f>E1741/L1741</f>
        <v>29.25</v>
      </c>
      <c r="Q1741" t="str">
        <f>LEFT(N1741,SEARCH("/",N1741)-1)</f>
        <v>technology</v>
      </c>
      <c r="R1741" t="str">
        <f>RIGHT(N1741, LEN(N1741)-SEARCH("/",N1741))</f>
        <v>wearables</v>
      </c>
      <c r="S1741" s="11">
        <f>J1741/86400 + 25569 + (-5/24)</f>
        <v>41976.83185185185</v>
      </c>
      <c r="T1741" s="11">
        <f>I1741/86400 + 25569 + (-5/24)</f>
        <v>41985.09097222222</v>
      </c>
    </row>
    <row r="1742" spans="1:20" ht="28.5" x14ac:dyDescent="0.45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>
        <f>E1742/D1742*100</f>
        <v>0</v>
      </c>
      <c r="P1742" s="10" t="e">
        <f>E1742/L1742</f>
        <v>#DIV/0!</v>
      </c>
      <c r="Q1742" t="str">
        <f>LEFT(N1742,SEARCH("/",N1742)-1)</f>
        <v>journalism</v>
      </c>
      <c r="R1742" t="str">
        <f>RIGHT(N1742, LEN(N1742)-SEARCH("/",N1742))</f>
        <v>audio</v>
      </c>
      <c r="S1742" s="11">
        <f>J1742/86400 + 25569 + (-5/24)</f>
        <v>42432.068379629629</v>
      </c>
      <c r="T1742" s="11">
        <f>I1742/86400 + 25569 + (-5/24)</f>
        <v>42491.833333333336</v>
      </c>
    </row>
    <row r="1743" spans="1:20" ht="42.75" x14ac:dyDescent="0.45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>
        <f>E1743/D1743*100</f>
        <v>2.5</v>
      </c>
      <c r="P1743" s="10">
        <f>E1743/L1743</f>
        <v>10</v>
      </c>
      <c r="Q1743" t="str">
        <f>LEFT(N1743,SEARCH("/",N1743)-1)</f>
        <v>games</v>
      </c>
      <c r="R1743" t="str">
        <f>RIGHT(N1743, LEN(N1743)-SEARCH("/",N1743))</f>
        <v>video games</v>
      </c>
      <c r="S1743" s="11">
        <f>J1743/86400 + 25569 + (-5/24)</f>
        <v>42383.902442129627</v>
      </c>
      <c r="T1743" s="11">
        <f>I1743/86400 + 25569 + (-5/24)</f>
        <v>42413.902442129627</v>
      </c>
    </row>
    <row r="1744" spans="1:20" ht="42.75" x14ac:dyDescent="0.45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>
        <f>E1744/D1744*100</f>
        <v>0</v>
      </c>
      <c r="P1744" s="10" t="e">
        <f>E1744/L1744</f>
        <v>#DIV/0!</v>
      </c>
      <c r="Q1744" t="str">
        <f>LEFT(N1744,SEARCH("/",N1744)-1)</f>
        <v>games</v>
      </c>
      <c r="R1744" t="str">
        <f>RIGHT(N1744, LEN(N1744)-SEARCH("/",N1744))</f>
        <v>mobile games</v>
      </c>
      <c r="S1744" s="11">
        <f>J1744/86400 + 25569 + (-5/24)</f>
        <v>42021.797766203701</v>
      </c>
      <c r="T1744" s="11">
        <f>I1744/86400 + 25569 + (-5/24)</f>
        <v>42051.797766203701</v>
      </c>
    </row>
    <row r="1745" spans="1:20" ht="28.5" x14ac:dyDescent="0.45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>
        <f>E1745/D1745*100</f>
        <v>280.375</v>
      </c>
      <c r="P1745" s="10">
        <f>E1745/L1745</f>
        <v>81.268115942028984</v>
      </c>
      <c r="Q1745" t="str">
        <f>LEFT(N1745,SEARCH("/",N1745)-1)</f>
        <v>photography</v>
      </c>
      <c r="R1745" t="str">
        <f>RIGHT(N1745, LEN(N1745)-SEARCH("/",N1745))</f>
        <v>photobooks</v>
      </c>
      <c r="S1745" s="11">
        <f>J1745/86400 + 25569 + (-5/24)</f>
        <v>42430.512118055551</v>
      </c>
      <c r="T1745" s="11">
        <f>I1745/86400 + 25569 + (-5/24)</f>
        <v>42460.958333333336</v>
      </c>
    </row>
    <row r="1746" spans="1:20" ht="42.75" x14ac:dyDescent="0.45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>
        <f>E1746/D1746*100</f>
        <v>103.49999999999999</v>
      </c>
      <c r="P1746" s="10">
        <f>E1746/L1746</f>
        <v>76.666666666666671</v>
      </c>
      <c r="Q1746" t="str">
        <f>LEFT(N1746,SEARCH("/",N1746)-1)</f>
        <v>music</v>
      </c>
      <c r="R1746" t="str">
        <f>RIGHT(N1746, LEN(N1746)-SEARCH("/",N1746))</f>
        <v>rock</v>
      </c>
      <c r="S1746" s="11">
        <f>J1746/86400 + 25569 + (-5/24)</f>
        <v>41852.521886574068</v>
      </c>
      <c r="T1746" s="11">
        <f>I1746/86400 + 25569 + (-5/24)</f>
        <v>41882.521886574068</v>
      </c>
    </row>
    <row r="1747" spans="1:20" ht="42.75" x14ac:dyDescent="0.45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>
        <f>E1747/D1747*100</f>
        <v>100.44999999999999</v>
      </c>
      <c r="P1747" s="10">
        <f>E1747/L1747</f>
        <v>65.868852459016395</v>
      </c>
      <c r="Q1747" t="str">
        <f>LEFT(N1747,SEARCH("/",N1747)-1)</f>
        <v>theater</v>
      </c>
      <c r="R1747" t="str">
        <f>RIGHT(N1747, LEN(N1747)-SEARCH("/",N1747))</f>
        <v>plays</v>
      </c>
      <c r="S1747" s="11">
        <f>J1747/86400 + 25569 + (-5/24)</f>
        <v>42560.946331018517</v>
      </c>
      <c r="T1747" s="11">
        <f>I1747/86400 + 25569 + (-5/24)</f>
        <v>42591.958333333336</v>
      </c>
    </row>
    <row r="1748" spans="1:20" ht="42.75" x14ac:dyDescent="0.45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>
        <f>E1748/D1748*100</f>
        <v>171.32499999999999</v>
      </c>
      <c r="P1748" s="10">
        <f>E1748/L1748</f>
        <v>62.871559633027523</v>
      </c>
      <c r="Q1748" t="str">
        <f>LEFT(N1748,SEARCH("/",N1748)-1)</f>
        <v>music</v>
      </c>
      <c r="R1748" t="str">
        <f>RIGHT(N1748, LEN(N1748)-SEARCH("/",N1748))</f>
        <v>rock</v>
      </c>
      <c r="S1748" s="11">
        <f>J1748/86400 + 25569 + (-5/24)</f>
        <v>42719.857858796291</v>
      </c>
      <c r="T1748" s="11">
        <f>I1748/86400 + 25569 + (-5/24)</f>
        <v>42749.857858796291</v>
      </c>
    </row>
    <row r="1749" spans="1:20" ht="42.75" x14ac:dyDescent="0.45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>
        <f>E1749/D1749*100</f>
        <v>136.625</v>
      </c>
      <c r="P1749" s="10">
        <f>E1749/L1749</f>
        <v>70.064102564102569</v>
      </c>
      <c r="Q1749" t="str">
        <f>LEFT(N1749,SEARCH("/",N1749)-1)</f>
        <v>music</v>
      </c>
      <c r="R1749" t="str">
        <f>RIGHT(N1749, LEN(N1749)-SEARCH("/",N1749))</f>
        <v>rock</v>
      </c>
      <c r="S1749" s="11">
        <f>J1749/86400 + 25569 + (-5/24)</f>
        <v>42126.712905092594</v>
      </c>
      <c r="T1749" s="11">
        <f>I1749/86400 + 25569 + (-5/24)</f>
        <v>42157.979166666664</v>
      </c>
    </row>
    <row r="1750" spans="1:20" ht="42.75" x14ac:dyDescent="0.45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>
        <f>E1750/D1750*100</f>
        <v>102.57499999999999</v>
      </c>
      <c r="P1750" s="10">
        <f>E1750/L1750</f>
        <v>62.166666666666664</v>
      </c>
      <c r="Q1750" t="str">
        <f>LEFT(N1750,SEARCH("/",N1750)-1)</f>
        <v>music</v>
      </c>
      <c r="R1750" t="str">
        <f>RIGHT(N1750, LEN(N1750)-SEARCH("/",N1750))</f>
        <v>rock</v>
      </c>
      <c r="S1750" s="11">
        <f>J1750/86400 + 25569 + (-5/24)</f>
        <v>41450.854571759257</v>
      </c>
      <c r="T1750" s="11">
        <f>I1750/86400 + 25569 + (-5/24)</f>
        <v>41480.854571759257</v>
      </c>
    </row>
    <row r="1751" spans="1:20" ht="42.75" x14ac:dyDescent="0.45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>
        <f>E1751/D1751*100</f>
        <v>0</v>
      </c>
      <c r="P1751" s="10" t="e">
        <f>E1751/L1751</f>
        <v>#DIV/0!</v>
      </c>
      <c r="Q1751" t="str">
        <f>LEFT(N1751,SEARCH("/",N1751)-1)</f>
        <v>publishing</v>
      </c>
      <c r="R1751" t="str">
        <f>RIGHT(N1751, LEN(N1751)-SEARCH("/",N1751))</f>
        <v>translations</v>
      </c>
      <c r="S1751" s="11">
        <f>J1751/86400 + 25569 + (-5/24)</f>
        <v>41944.925173611111</v>
      </c>
      <c r="T1751" s="11">
        <f>I1751/86400 + 25569 + (-5/24)</f>
        <v>42004.966840277775</v>
      </c>
    </row>
    <row r="1752" spans="1:20" ht="28.5" x14ac:dyDescent="0.45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>
        <f>E1752/D1752*100</f>
        <v>108.5175</v>
      </c>
      <c r="P1752" s="10">
        <f>E1752/L1752</f>
        <v>28.937999999999999</v>
      </c>
      <c r="Q1752" t="str">
        <f>LEFT(N1752,SEARCH("/",N1752)-1)</f>
        <v>publishing</v>
      </c>
      <c r="R1752" t="str">
        <f>RIGHT(N1752, LEN(N1752)-SEARCH("/",N1752))</f>
        <v>radio &amp; podcasts</v>
      </c>
      <c r="S1752" s="11">
        <f>J1752/86400 + 25569 + (-5/24)</f>
        <v>41344.454525462963</v>
      </c>
      <c r="T1752" s="11">
        <f>I1752/86400 + 25569 + (-5/24)</f>
        <v>41374.454525462963</v>
      </c>
    </row>
    <row r="1753" spans="1:20" ht="42.75" x14ac:dyDescent="0.45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>
        <f>E1753/D1753*100</f>
        <v>0.75</v>
      </c>
      <c r="P1753" s="10">
        <f>E1753/L1753</f>
        <v>15</v>
      </c>
      <c r="Q1753" t="str">
        <f>LEFT(N1753,SEARCH("/",N1753)-1)</f>
        <v>publishing</v>
      </c>
      <c r="R1753" t="str">
        <f>RIGHT(N1753, LEN(N1753)-SEARCH("/",N1753))</f>
        <v>fiction</v>
      </c>
      <c r="S1753" s="11">
        <f>J1753/86400 + 25569 + (-5/24)</f>
        <v>40682.676458333335</v>
      </c>
      <c r="T1753" s="11">
        <f>I1753/86400 + 25569 + (-5/24)</f>
        <v>40712.676458333335</v>
      </c>
    </row>
    <row r="1754" spans="1:20" ht="42.75" x14ac:dyDescent="0.45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>
        <f>E1754/D1754*100</f>
        <v>132.42499999999998</v>
      </c>
      <c r="P1754" s="10">
        <f>E1754/L1754</f>
        <v>48.154545454545456</v>
      </c>
      <c r="Q1754" t="str">
        <f>LEFT(N1754,SEARCH("/",N1754)-1)</f>
        <v>photography</v>
      </c>
      <c r="R1754" t="str">
        <f>RIGHT(N1754, LEN(N1754)-SEARCH("/",N1754))</f>
        <v>photobooks</v>
      </c>
      <c r="S1754" s="11">
        <f>J1754/86400 + 25569 + (-5/24)</f>
        <v>42484.620729166665</v>
      </c>
      <c r="T1754" s="11">
        <f>I1754/86400 + 25569 + (-5/24)</f>
        <v>42513.708333333336</v>
      </c>
    </row>
    <row r="1755" spans="1:20" ht="42.75" x14ac:dyDescent="0.45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>
        <f>E1755/D1755*100</f>
        <v>0</v>
      </c>
      <c r="P1755" s="10" t="e">
        <f>E1755/L1755</f>
        <v>#DIV/0!</v>
      </c>
      <c r="Q1755" t="str">
        <f>LEFT(N1755,SEARCH("/",N1755)-1)</f>
        <v>publishing</v>
      </c>
      <c r="R1755" t="str">
        <f>RIGHT(N1755, LEN(N1755)-SEARCH("/",N1755))</f>
        <v>art books</v>
      </c>
      <c r="S1755" s="11">
        <f>J1755/86400 + 25569 + (-5/24)</f>
        <v>40079.357824074068</v>
      </c>
      <c r="T1755" s="11">
        <f>I1755/86400 + 25569 + (-5/24)</f>
        <v>40148.826388888883</v>
      </c>
    </row>
    <row r="1756" spans="1:20" ht="42.75" x14ac:dyDescent="0.45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>
        <f>E1756/D1756*100</f>
        <v>2.5</v>
      </c>
      <c r="P1756" s="10">
        <f>E1756/L1756</f>
        <v>100</v>
      </c>
      <c r="Q1756" t="str">
        <f>LEFT(N1756,SEARCH("/",N1756)-1)</f>
        <v>publishing</v>
      </c>
      <c r="R1756" t="str">
        <f>RIGHT(N1756, LEN(N1756)-SEARCH("/",N1756))</f>
        <v>art books</v>
      </c>
      <c r="S1756" s="11">
        <f>J1756/86400 + 25569 + (-5/24)</f>
        <v>40672.521539351852</v>
      </c>
      <c r="T1756" s="11">
        <f>I1756/86400 + 25569 + (-5/24)</f>
        <v>40702.521539351852</v>
      </c>
    </row>
    <row r="1757" spans="1:20" ht="28.5" x14ac:dyDescent="0.45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>
        <f>E1757/D1757*100</f>
        <v>100.925</v>
      </c>
      <c r="P1757" s="10">
        <f>E1757/L1757</f>
        <v>45.875</v>
      </c>
      <c r="Q1757" t="str">
        <f>LEFT(N1757,SEARCH("/",N1757)-1)</f>
        <v>music</v>
      </c>
      <c r="R1757" t="str">
        <f>RIGHT(N1757, LEN(N1757)-SEARCH("/",N1757))</f>
        <v>rock</v>
      </c>
      <c r="S1757" s="11">
        <f>J1757/86400 + 25569 + (-5/24)</f>
        <v>41774.528726851851</v>
      </c>
      <c r="T1757" s="11">
        <f>I1757/86400 + 25569 + (-5/24)</f>
        <v>41807.528726851851</v>
      </c>
    </row>
    <row r="1758" spans="1:20" ht="42.75" x14ac:dyDescent="0.45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>
        <f>E1758/D1758*100</f>
        <v>265.25</v>
      </c>
      <c r="P1758" s="10">
        <f>E1758/L1758</f>
        <v>84.206349206349202</v>
      </c>
      <c r="Q1758" t="str">
        <f>LEFT(N1758,SEARCH("/",N1758)-1)</f>
        <v>music</v>
      </c>
      <c r="R1758" t="str">
        <f>RIGHT(N1758, LEN(N1758)-SEARCH("/",N1758))</f>
        <v>rock</v>
      </c>
      <c r="S1758" s="11">
        <f>J1758/86400 + 25569 + (-5/24)</f>
        <v>40939.629340277774</v>
      </c>
      <c r="T1758" s="11">
        <f>I1758/86400 + 25569 + (-5/24)</f>
        <v>40970.082638888889</v>
      </c>
    </row>
    <row r="1759" spans="1:20" ht="42.75" x14ac:dyDescent="0.45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>
        <f>E1759/D1759*100</f>
        <v>101.62500000000001</v>
      </c>
      <c r="P1759" s="10">
        <f>E1759/L1759</f>
        <v>86.489361702127653</v>
      </c>
      <c r="Q1759" t="str">
        <f>LEFT(N1759,SEARCH("/",N1759)-1)</f>
        <v>music</v>
      </c>
      <c r="R1759" t="str">
        <f>RIGHT(N1759, LEN(N1759)-SEARCH("/",N1759))</f>
        <v>rock</v>
      </c>
      <c r="S1759" s="11">
        <f>J1759/86400 + 25569 + (-5/24)</f>
        <v>40750.132569444446</v>
      </c>
      <c r="T1759" s="11">
        <f>I1759/86400 + 25569 + (-5/24)</f>
        <v>40810.132569444446</v>
      </c>
    </row>
    <row r="1760" spans="1:20" ht="57" x14ac:dyDescent="0.45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>
        <f>E1760/D1760*100</f>
        <v>44.3</v>
      </c>
      <c r="P1760" s="10">
        <f>E1760/L1760</f>
        <v>253.14285714285714</v>
      </c>
      <c r="Q1760" t="str">
        <f>LEFT(N1760,SEARCH("/",N1760)-1)</f>
        <v>music</v>
      </c>
      <c r="R1760" t="str">
        <f>RIGHT(N1760, LEN(N1760)-SEARCH("/",N1760))</f>
        <v>faith</v>
      </c>
      <c r="S1760" s="11">
        <f>J1760/86400 + 25569 + (-5/24)</f>
        <v>42804.326319444437</v>
      </c>
      <c r="T1760" s="11">
        <f>I1760/86400 + 25569 + (-5/24)</f>
        <v>42834.28465277778</v>
      </c>
    </row>
    <row r="1761" spans="1:20" ht="42.75" x14ac:dyDescent="0.45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>
        <f>E1761/D1761*100</f>
        <v>0.87500000000000011</v>
      </c>
      <c r="P1761" s="10">
        <f>E1761/L1761</f>
        <v>11.666666666666666</v>
      </c>
      <c r="Q1761" t="str">
        <f>LEFT(N1761,SEARCH("/",N1761)-1)</f>
        <v>music</v>
      </c>
      <c r="R1761" t="str">
        <f>RIGHT(N1761, LEN(N1761)-SEARCH("/",N1761))</f>
        <v>faith</v>
      </c>
      <c r="S1761" s="11">
        <f>J1761/86400 + 25569 + (-5/24)</f>
        <v>41869.326284722221</v>
      </c>
      <c r="T1761" s="11">
        <f>I1761/86400 + 25569 + (-5/24)</f>
        <v>41899.326284722221</v>
      </c>
    </row>
    <row r="1762" spans="1:20" ht="42.75" x14ac:dyDescent="0.45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>
        <f>E1762/D1762*100</f>
        <v>5.625</v>
      </c>
      <c r="P1762" s="10">
        <f>E1762/L1762</f>
        <v>28.125</v>
      </c>
      <c r="Q1762" t="str">
        <f>LEFT(N1762,SEARCH("/",N1762)-1)</f>
        <v>music</v>
      </c>
      <c r="R1762" t="str">
        <f>RIGHT(N1762, LEN(N1762)-SEARCH("/",N1762))</f>
        <v>faith</v>
      </c>
      <c r="S1762" s="11">
        <f>J1762/86400 + 25569 + (-5/24)</f>
        <v>41922.574895833335</v>
      </c>
      <c r="T1762" s="11">
        <f>I1762/86400 + 25569 + (-5/24)</f>
        <v>41952.616562499999</v>
      </c>
    </row>
    <row r="1763" spans="1:20" ht="42.75" x14ac:dyDescent="0.45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>
        <f>E1763/D1763*100</f>
        <v>0</v>
      </c>
      <c r="P1763" s="10" t="e">
        <f>E1763/L1763</f>
        <v>#DIV/0!</v>
      </c>
      <c r="Q1763" t="str">
        <f>LEFT(N1763,SEARCH("/",N1763)-1)</f>
        <v>music</v>
      </c>
      <c r="R1763" t="str">
        <f>RIGHT(N1763, LEN(N1763)-SEARCH("/",N1763))</f>
        <v>faith</v>
      </c>
      <c r="S1763" s="11">
        <f>J1763/86400 + 25569 + (-5/24)</f>
        <v>42325.475474537037</v>
      </c>
      <c r="T1763" s="11">
        <f>I1763/86400 + 25569 + (-5/24)</f>
        <v>42384.999999999993</v>
      </c>
    </row>
    <row r="1764" spans="1:20" ht="42.75" x14ac:dyDescent="0.45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>
        <f>E1764/D1764*100</f>
        <v>21.25</v>
      </c>
      <c r="P1764" s="10">
        <f>E1764/L1764</f>
        <v>56.666666666666664</v>
      </c>
      <c r="Q1764" t="str">
        <f>LEFT(N1764,SEARCH("/",N1764)-1)</f>
        <v>music</v>
      </c>
      <c r="R1764" t="str">
        <f>RIGHT(N1764, LEN(N1764)-SEARCH("/",N1764))</f>
        <v>faith</v>
      </c>
      <c r="S1764" s="11">
        <f>J1764/86400 + 25569 + (-5/24)</f>
        <v>42175.740648148145</v>
      </c>
      <c r="T1764" s="11">
        <f>I1764/86400 + 25569 + (-5/24)</f>
        <v>42205.740648148145</v>
      </c>
    </row>
    <row r="1765" spans="1:20" ht="28.5" x14ac:dyDescent="0.45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>
        <f>E1765/D1765*100</f>
        <v>1.7457500000000001</v>
      </c>
      <c r="P1765" s="10">
        <f>E1765/L1765</f>
        <v>11.638333333333334</v>
      </c>
      <c r="Q1765" t="str">
        <f>LEFT(N1765,SEARCH("/",N1765)-1)</f>
        <v>photography</v>
      </c>
      <c r="R1765" t="str">
        <f>RIGHT(N1765, LEN(N1765)-SEARCH("/",N1765))</f>
        <v>photobooks</v>
      </c>
      <c r="S1765" s="11">
        <f>J1765/86400 + 25569 + (-5/24)</f>
        <v>41934.634351851848</v>
      </c>
      <c r="T1765" s="11">
        <f>I1765/86400 + 25569 + (-5/24)</f>
        <v>41954.676018518519</v>
      </c>
    </row>
    <row r="1766" spans="1:20" ht="28.5" x14ac:dyDescent="0.45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>
        <f>E1766/D1766*100</f>
        <v>346.6</v>
      </c>
      <c r="P1766" s="10">
        <f>E1766/L1766</f>
        <v>29.310782241014799</v>
      </c>
      <c r="Q1766" t="str">
        <f>LEFT(N1766,SEARCH("/",N1766)-1)</f>
        <v>technology</v>
      </c>
      <c r="R1766" t="str">
        <f>RIGHT(N1766, LEN(N1766)-SEARCH("/",N1766))</f>
        <v>hardware</v>
      </c>
      <c r="S1766" s="11">
        <f>J1766/86400 + 25569 + (-5/24)</f>
        <v>41438.691261574073</v>
      </c>
      <c r="T1766" s="11">
        <f>I1766/86400 + 25569 + (-5/24)</f>
        <v>41468.691261574073</v>
      </c>
    </row>
    <row r="1767" spans="1:20" ht="42.75" x14ac:dyDescent="0.45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>
        <f>E1767/D1767*100</f>
        <v>585.35</v>
      </c>
      <c r="P1767" s="10">
        <f>E1767/L1767</f>
        <v>222.99047619047619</v>
      </c>
      <c r="Q1767" t="str">
        <f>LEFT(N1767,SEARCH("/",N1767)-1)</f>
        <v>technology</v>
      </c>
      <c r="R1767" t="str">
        <f>RIGHT(N1767, LEN(N1767)-SEARCH("/",N1767))</f>
        <v>hardware</v>
      </c>
      <c r="S1767" s="11">
        <f>J1767/86400 + 25569 + (-5/24)</f>
        <v>41099.758611111109</v>
      </c>
      <c r="T1767" s="11">
        <f>I1767/86400 + 25569 + (-5/24)</f>
        <v>41133.916666666664</v>
      </c>
    </row>
    <row r="1768" spans="1:20" ht="28.5" x14ac:dyDescent="0.45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>
        <f>E1768/D1768*100</f>
        <v>148.04999999999998</v>
      </c>
      <c r="P1768" s="10">
        <f>E1768/L1768</f>
        <v>120.85714285714286</v>
      </c>
      <c r="Q1768" t="str">
        <f>LEFT(N1768,SEARCH("/",N1768)-1)</f>
        <v>technology</v>
      </c>
      <c r="R1768" t="str">
        <f>RIGHT(N1768, LEN(N1768)-SEARCH("/",N1768))</f>
        <v>hardware</v>
      </c>
      <c r="S1768" s="11">
        <f>J1768/86400 + 25569 + (-5/24)</f>
        <v>42472.524317129624</v>
      </c>
      <c r="T1768" s="11">
        <f>I1768/86400 + 25569 + (-5/24)</f>
        <v>42505.524317129624</v>
      </c>
    </row>
    <row r="1769" spans="1:20" ht="42.75" x14ac:dyDescent="0.45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>
        <f>E1769/D1769*100</f>
        <v>100.69999999999999</v>
      </c>
      <c r="P1769" s="10">
        <f>E1769/L1769</f>
        <v>115.08571428571429</v>
      </c>
      <c r="Q1769" t="str">
        <f>LEFT(N1769,SEARCH("/",N1769)-1)</f>
        <v>music</v>
      </c>
      <c r="R1769" t="str">
        <f>RIGHT(N1769, LEN(N1769)-SEARCH("/",N1769))</f>
        <v>indie rock</v>
      </c>
      <c r="S1769" s="11">
        <f>J1769/86400 + 25569 + (-5/24)</f>
        <v>40860.462175925924</v>
      </c>
      <c r="T1769" s="11">
        <f>I1769/86400 + 25569 + (-5/24)</f>
        <v>40890.999305555553</v>
      </c>
    </row>
    <row r="1770" spans="1:20" ht="28.5" x14ac:dyDescent="0.45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>
        <f>E1770/D1770*100</f>
        <v>106.52500000000001</v>
      </c>
      <c r="P1770" s="10">
        <f>E1770/L1770</f>
        <v>106.52500000000001</v>
      </c>
      <c r="Q1770" t="str">
        <f>LEFT(N1770,SEARCH("/",N1770)-1)</f>
        <v>music</v>
      </c>
      <c r="R1770" t="str">
        <f>RIGHT(N1770, LEN(N1770)-SEARCH("/",N1770))</f>
        <v>indie rock</v>
      </c>
      <c r="S1770" s="11">
        <f>J1770/86400 + 25569 + (-5/24)</f>
        <v>42160.500196759262</v>
      </c>
      <c r="T1770" s="11">
        <f>I1770/86400 + 25569 + (-5/24)</f>
        <v>42190.500196759262</v>
      </c>
    </row>
    <row r="1771" spans="1:20" ht="42.75" x14ac:dyDescent="0.45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>
        <f>E1771/D1771*100</f>
        <v>106.075</v>
      </c>
      <c r="P1771" s="10">
        <f>E1771/L1771</f>
        <v>90.276595744680847</v>
      </c>
      <c r="Q1771" t="str">
        <f>LEFT(N1771,SEARCH("/",N1771)-1)</f>
        <v>music</v>
      </c>
      <c r="R1771" t="str">
        <f>RIGHT(N1771, LEN(N1771)-SEARCH("/",N1771))</f>
        <v>rock</v>
      </c>
      <c r="S1771" s="11">
        <f>J1771/86400 + 25569 + (-5/24)</f>
        <v>42141.748784722215</v>
      </c>
      <c r="T1771" s="11">
        <f>I1771/86400 + 25569 + (-5/24)</f>
        <v>42176.999999999993</v>
      </c>
    </row>
    <row r="1772" spans="1:20" ht="42.75" x14ac:dyDescent="0.45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>
        <f>E1772/D1772*100</f>
        <v>102.97499999999999</v>
      </c>
      <c r="P1772" s="10">
        <f>E1772/L1772</f>
        <v>65.38095238095238</v>
      </c>
      <c r="Q1772" t="str">
        <f>LEFT(N1772,SEARCH("/",N1772)-1)</f>
        <v>music</v>
      </c>
      <c r="R1772" t="str">
        <f>RIGHT(N1772, LEN(N1772)-SEARCH("/",N1772))</f>
        <v>rock</v>
      </c>
      <c r="S1772" s="11">
        <f>J1772/86400 + 25569 + (-5/24)</f>
        <v>42465.334571759253</v>
      </c>
      <c r="T1772" s="11">
        <f>I1772/86400 + 25569 + (-5/24)</f>
        <v>42495.334571759253</v>
      </c>
    </row>
    <row r="1773" spans="1:20" ht="28.5" x14ac:dyDescent="0.45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>
        <f>E1773/D1773*100</f>
        <v>704.18124999999998</v>
      </c>
      <c r="P1773" s="10">
        <f>E1773/L1773</f>
        <v>39.066920943134534</v>
      </c>
      <c r="Q1773" t="str">
        <f>LEFT(N1773,SEARCH("/",N1773)-1)</f>
        <v>music</v>
      </c>
      <c r="R1773" t="str">
        <f>RIGHT(N1773, LEN(N1773)-SEARCH("/",N1773))</f>
        <v>electronic music</v>
      </c>
      <c r="S1773" s="11">
        <f>J1773/86400 + 25569 + (-5/24)</f>
        <v>41184.640833333331</v>
      </c>
      <c r="T1773" s="11">
        <f>I1773/86400 + 25569 + (-5/24)</f>
        <v>41214.640833333331</v>
      </c>
    </row>
    <row r="1774" spans="1:20" ht="42.75" x14ac:dyDescent="0.45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>
        <f>E1774/D1774*100</f>
        <v>111.425</v>
      </c>
      <c r="P1774" s="10">
        <f>E1774/L1774</f>
        <v>61.902777777777779</v>
      </c>
      <c r="Q1774" t="str">
        <f>LEFT(N1774,SEARCH("/",N1774)-1)</f>
        <v>music</v>
      </c>
      <c r="R1774" t="str">
        <f>RIGHT(N1774, LEN(N1774)-SEARCH("/",N1774))</f>
        <v>electronic music</v>
      </c>
      <c r="S1774" s="11">
        <f>J1774/86400 + 25569 + (-5/24)</f>
        <v>40955.857754629629</v>
      </c>
      <c r="T1774" s="11">
        <f>I1774/86400 + 25569 + (-5/24)</f>
        <v>41013.525000000001</v>
      </c>
    </row>
    <row r="1775" spans="1:20" ht="28.5" x14ac:dyDescent="0.45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>
        <f>E1775/D1775*100</f>
        <v>137.4</v>
      </c>
      <c r="P1775" s="10">
        <f>E1775/L1775</f>
        <v>69.569620253164558</v>
      </c>
      <c r="Q1775" t="str">
        <f>LEFT(N1775,SEARCH("/",N1775)-1)</f>
        <v>games</v>
      </c>
      <c r="R1775" t="str">
        <f>RIGHT(N1775, LEN(N1775)-SEARCH("/",N1775))</f>
        <v>tabletop games</v>
      </c>
      <c r="S1775" s="11">
        <f>J1775/86400 + 25569 + (-5/24)</f>
        <v>42774.41337962963</v>
      </c>
      <c r="T1775" s="11">
        <f>I1775/86400 + 25569 + (-5/24)</f>
        <v>42804.41337962963</v>
      </c>
    </row>
    <row r="1776" spans="1:20" ht="42.75" x14ac:dyDescent="0.45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>
        <f>E1776/D1776*100</f>
        <v>2647.0250000000001</v>
      </c>
      <c r="P1776" s="10">
        <f>E1776/L1776</f>
        <v>53.475252525252522</v>
      </c>
      <c r="Q1776" t="str">
        <f>LEFT(N1776,SEARCH("/",N1776)-1)</f>
        <v>games</v>
      </c>
      <c r="R1776" t="str">
        <f>RIGHT(N1776, LEN(N1776)-SEARCH("/",N1776))</f>
        <v>tabletop games</v>
      </c>
      <c r="S1776" s="11">
        <f>J1776/86400 + 25569 + (-5/24)</f>
        <v>41660.500196759254</v>
      </c>
      <c r="T1776" s="11">
        <f>I1776/86400 + 25569 + (-5/24)</f>
        <v>41691.541666666664</v>
      </c>
    </row>
    <row r="1777" spans="1:20" ht="42.75" x14ac:dyDescent="0.45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>
        <f>E1777/D1777*100</f>
        <v>101.95</v>
      </c>
      <c r="P1777" s="10">
        <f>E1777/L1777</f>
        <v>60.865671641791046</v>
      </c>
      <c r="Q1777" t="str">
        <f>LEFT(N1777,SEARCH("/",N1777)-1)</f>
        <v>food</v>
      </c>
      <c r="R1777" t="str">
        <f>RIGHT(N1777, LEN(N1777)-SEARCH("/",N1777))</f>
        <v>small batch</v>
      </c>
      <c r="S1777" s="11">
        <f>J1777/86400 + 25569 + (-5/24)</f>
        <v>41918.461782407401</v>
      </c>
      <c r="T1777" s="11">
        <f>I1777/86400 + 25569 + (-5/24)</f>
        <v>41948.523611111108</v>
      </c>
    </row>
    <row r="1778" spans="1:20" ht="42.75" x14ac:dyDescent="0.45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>
        <f>E1778/D1778*100</f>
        <v>0</v>
      </c>
      <c r="P1778" s="10" t="e">
        <f>E1778/L1778</f>
        <v>#DIV/0!</v>
      </c>
      <c r="Q1778" t="str">
        <f>LEFT(N1778,SEARCH("/",N1778)-1)</f>
        <v>technology</v>
      </c>
      <c r="R1778" t="str">
        <f>RIGHT(N1778, LEN(N1778)-SEARCH("/",N1778))</f>
        <v>web</v>
      </c>
      <c r="S1778" s="11">
        <f>J1778/86400 + 25569 + (-5/24)</f>
        <v>42157.708148148151</v>
      </c>
      <c r="T1778" s="11">
        <f>I1778/86400 + 25569 + (-5/24)</f>
        <v>42187.708148148151</v>
      </c>
    </row>
    <row r="1779" spans="1:20" ht="42.75" x14ac:dyDescent="0.45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>
        <f>E1779/D1779*100</f>
        <v>112.91099999999999</v>
      </c>
      <c r="P1779" s="10">
        <f>E1779/L1779</f>
        <v>47.541473684210523</v>
      </c>
      <c r="Q1779" t="str">
        <f>LEFT(N1779,SEARCH("/",N1779)-1)</f>
        <v>music</v>
      </c>
      <c r="R1779" t="str">
        <f>RIGHT(N1779, LEN(N1779)-SEARCH("/",N1779))</f>
        <v>indie rock</v>
      </c>
      <c r="S1779" s="11">
        <f>J1779/86400 + 25569 + (-5/24)</f>
        <v>40999.437592592592</v>
      </c>
      <c r="T1779" s="11">
        <f>I1779/86400 + 25569 + (-5/24)</f>
        <v>41029.437592592592</v>
      </c>
    </row>
    <row r="1780" spans="1:20" ht="42.75" x14ac:dyDescent="0.45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>
        <f>E1780/D1780*100</f>
        <v>112.7715</v>
      </c>
      <c r="P1780" s="10">
        <f>E1780/L1780</f>
        <v>80.551071428571419</v>
      </c>
      <c r="Q1780" t="str">
        <f>LEFT(N1780,SEARCH("/",N1780)-1)</f>
        <v>music</v>
      </c>
      <c r="R1780" t="str">
        <f>RIGHT(N1780, LEN(N1780)-SEARCH("/",N1780))</f>
        <v>indie rock</v>
      </c>
      <c r="S1780" s="11">
        <f>J1780/86400 + 25569 + (-5/24)</f>
        <v>40730.670578703699</v>
      </c>
      <c r="T1780" s="11">
        <f>I1780/86400 + 25569 + (-5/24)</f>
        <v>40760.670578703699</v>
      </c>
    </row>
    <row r="1781" spans="1:20" ht="42.75" x14ac:dyDescent="0.45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>
        <f>E1781/D1781*100</f>
        <v>202.625</v>
      </c>
      <c r="P1781" s="10">
        <f>E1781/L1781</f>
        <v>47.676470588235297</v>
      </c>
      <c r="Q1781" t="str">
        <f>LEFT(N1781,SEARCH("/",N1781)-1)</f>
        <v>music</v>
      </c>
      <c r="R1781" t="str">
        <f>RIGHT(N1781, LEN(N1781)-SEARCH("/",N1781))</f>
        <v>indie rock</v>
      </c>
      <c r="S1781" s="11">
        <f>J1781/86400 + 25569 + (-5/24)</f>
        <v>41226.440243055556</v>
      </c>
      <c r="T1781" s="11">
        <f>I1781/86400 + 25569 + (-5/24)</f>
        <v>41274.541666666664</v>
      </c>
    </row>
    <row r="1782" spans="1:20" ht="42.75" x14ac:dyDescent="0.45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>
        <f>E1782/D1782*100</f>
        <v>112.94999999999999</v>
      </c>
      <c r="P1782" s="10">
        <f>E1782/L1782</f>
        <v>136.90909090909091</v>
      </c>
      <c r="Q1782" t="str">
        <f>LEFT(N1782,SEARCH("/",N1782)-1)</f>
        <v>music</v>
      </c>
      <c r="R1782" t="str">
        <f>RIGHT(N1782, LEN(N1782)-SEARCH("/",N1782))</f>
        <v>classical music</v>
      </c>
      <c r="S1782" s="11">
        <f>J1782/86400 + 25569 + (-5/24)</f>
        <v>41952.882800925923</v>
      </c>
      <c r="T1782" s="11">
        <f>I1782/86400 + 25569 + (-5/24)</f>
        <v>41980.999305555553</v>
      </c>
    </row>
    <row r="1783" spans="1:20" ht="42.75" x14ac:dyDescent="0.45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>
        <f>E1783/D1783*100</f>
        <v>102.125</v>
      </c>
      <c r="P1783" s="10">
        <f>E1783/L1783</f>
        <v>57.535211267605632</v>
      </c>
      <c r="Q1783" t="str">
        <f>LEFT(N1783,SEARCH("/",N1783)-1)</f>
        <v>music</v>
      </c>
      <c r="R1783" t="str">
        <f>RIGHT(N1783, LEN(N1783)-SEARCH("/",N1783))</f>
        <v>classical music</v>
      </c>
      <c r="S1783" s="11">
        <f>J1783/86400 + 25569 + (-5/24)</f>
        <v>41546.542719907404</v>
      </c>
      <c r="T1783" s="11">
        <f>I1783/86400 + 25569 + (-5/24)</f>
        <v>41564.957638888889</v>
      </c>
    </row>
    <row r="1784" spans="1:20" ht="42.75" x14ac:dyDescent="0.45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>
        <f>E1784/D1784*100</f>
        <v>107.24974999999999</v>
      </c>
      <c r="P1784" s="10">
        <f>E1784/L1784</f>
        <v>52.962839506172834</v>
      </c>
      <c r="Q1784" t="str">
        <f>LEFT(N1784,SEARCH("/",N1784)-1)</f>
        <v>music</v>
      </c>
      <c r="R1784" t="str">
        <f>RIGHT(N1784, LEN(N1784)-SEARCH("/",N1784))</f>
        <v>classical music</v>
      </c>
      <c r="S1784" s="11">
        <f>J1784/86400 + 25569 + (-5/24)</f>
        <v>42217.626192129632</v>
      </c>
      <c r="T1784" s="11">
        <f>I1784/86400 + 25569 + (-5/24)</f>
        <v>42236.249999999993</v>
      </c>
    </row>
    <row r="1785" spans="1:20" ht="42.75" x14ac:dyDescent="0.45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>
        <f>E1785/D1785*100</f>
        <v>126.125</v>
      </c>
      <c r="P1785" s="10">
        <f>E1785/L1785</f>
        <v>84.083333333333329</v>
      </c>
      <c r="Q1785" t="str">
        <f>LEFT(N1785,SEARCH("/",N1785)-1)</f>
        <v>music</v>
      </c>
      <c r="R1785" t="str">
        <f>RIGHT(N1785, LEN(N1785)-SEARCH("/",N1785))</f>
        <v>classical music</v>
      </c>
      <c r="S1785" s="11">
        <f>J1785/86400 + 25569 + (-5/24)</f>
        <v>41107.640810185185</v>
      </c>
      <c r="T1785" s="11">
        <f>I1785/86400 + 25569 + (-5/24)</f>
        <v>41137.640810185185</v>
      </c>
    </row>
    <row r="1786" spans="1:20" ht="42.75" x14ac:dyDescent="0.45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>
        <f>E1786/D1786*100</f>
        <v>1.125</v>
      </c>
      <c r="P1786" s="10">
        <f>E1786/L1786</f>
        <v>11.25</v>
      </c>
      <c r="Q1786" t="str">
        <f>LEFT(N1786,SEARCH("/",N1786)-1)</f>
        <v>publishing</v>
      </c>
      <c r="R1786" t="str">
        <f>RIGHT(N1786, LEN(N1786)-SEARCH("/",N1786))</f>
        <v>children's books</v>
      </c>
      <c r="S1786" s="11">
        <f>J1786/86400 + 25569 + (-5/24)</f>
        <v>41030.083692129629</v>
      </c>
      <c r="T1786" s="11">
        <f>I1786/86400 + 25569 + (-5/24)</f>
        <v>41059.583333333328</v>
      </c>
    </row>
    <row r="1787" spans="1:20" ht="42.75" x14ac:dyDescent="0.45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>
        <f>E1787/D1787*100</f>
        <v>0</v>
      </c>
      <c r="P1787" s="10" t="e">
        <f>E1787/L1787</f>
        <v>#DIV/0!</v>
      </c>
      <c r="Q1787" t="str">
        <f>LEFT(N1787,SEARCH("/",N1787)-1)</f>
        <v>publishing</v>
      </c>
      <c r="R1787" t="str">
        <f>RIGHT(N1787, LEN(N1787)-SEARCH("/",N1787))</f>
        <v>children's books</v>
      </c>
      <c r="S1787" s="11">
        <f>J1787/86400 + 25569 + (-5/24)</f>
        <v>41194.370694444442</v>
      </c>
      <c r="T1787" s="11">
        <f>I1787/86400 + 25569 + (-5/24)</f>
        <v>41210.370694444442</v>
      </c>
    </row>
    <row r="1788" spans="1:20" ht="42.75" x14ac:dyDescent="0.45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>
        <f>E1788/D1788*100</f>
        <v>0.85000000000000009</v>
      </c>
      <c r="P1788" s="10">
        <f>E1788/L1788</f>
        <v>11.333333333333334</v>
      </c>
      <c r="Q1788" t="str">
        <f>LEFT(N1788,SEARCH("/",N1788)-1)</f>
        <v>publishing</v>
      </c>
      <c r="R1788" t="str">
        <f>RIGHT(N1788, LEN(N1788)-SEARCH("/",N1788))</f>
        <v>children's books</v>
      </c>
      <c r="S1788" s="11">
        <f>J1788/86400 + 25569 + (-5/24)</f>
        <v>42172.750578703701</v>
      </c>
      <c r="T1788" s="11">
        <f>I1788/86400 + 25569 + (-5/24)</f>
        <v>42232.750578703701</v>
      </c>
    </row>
    <row r="1789" spans="1:20" ht="42.75" x14ac:dyDescent="0.45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>
        <f>E1789/D1789*100</f>
        <v>14.249999999999998</v>
      </c>
      <c r="P1789" s="10">
        <f>E1789/L1789</f>
        <v>43.846153846153847</v>
      </c>
      <c r="Q1789" t="str">
        <f>LEFT(N1789,SEARCH("/",N1789)-1)</f>
        <v>publishing</v>
      </c>
      <c r="R1789" t="str">
        <f>RIGHT(N1789, LEN(N1789)-SEARCH("/",N1789))</f>
        <v>children's books</v>
      </c>
      <c r="S1789" s="11">
        <f>J1789/86400 + 25569 + (-5/24)</f>
        <v>41310.918148148143</v>
      </c>
      <c r="T1789" s="11">
        <f>I1789/86400 + 25569 + (-5/24)</f>
        <v>41340.918148148143</v>
      </c>
    </row>
    <row r="1790" spans="1:20" ht="42.75" x14ac:dyDescent="0.45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>
        <f>E1790/D1790*100</f>
        <v>6.65</v>
      </c>
      <c r="P1790" s="10">
        <f>E1790/L1790</f>
        <v>29.555555555555557</v>
      </c>
      <c r="Q1790" t="str">
        <f>LEFT(N1790,SEARCH("/",N1790)-1)</f>
        <v>theater</v>
      </c>
      <c r="R1790" t="str">
        <f>RIGHT(N1790, LEN(N1790)-SEARCH("/",N1790))</f>
        <v>plays</v>
      </c>
      <c r="S1790" s="11">
        <f>J1790/86400 + 25569 + (-5/24)</f>
        <v>42480.592314814814</v>
      </c>
      <c r="T1790" s="11">
        <f>I1790/86400 + 25569 + (-5/24)</f>
        <v>42540.592314814814</v>
      </c>
    </row>
    <row r="1791" spans="1:20" ht="42.75" x14ac:dyDescent="0.45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>
        <f>E1791/D1791*100</f>
        <v>101.375</v>
      </c>
      <c r="P1791" s="10">
        <f>E1791/L1791</f>
        <v>126.71875</v>
      </c>
      <c r="Q1791" t="str">
        <f>LEFT(N1791,SEARCH("/",N1791)-1)</f>
        <v>theater</v>
      </c>
      <c r="R1791" t="str">
        <f>RIGHT(N1791, LEN(N1791)-SEARCH("/",N1791))</f>
        <v>musical</v>
      </c>
      <c r="S1791" s="11">
        <f>J1791/86400 + 25569 + (-5/24)</f>
        <v>42004.495532407404</v>
      </c>
      <c r="T1791" s="11">
        <f>I1791/86400 + 25569 + (-5/24)</f>
        <v>42034.495532407404</v>
      </c>
    </row>
    <row r="1792" spans="1:20" ht="42.75" x14ac:dyDescent="0.45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>
        <f>E1792/D1792*100</f>
        <v>128.92500000000001</v>
      </c>
      <c r="P1792" s="10">
        <f>E1792/L1792</f>
        <v>53.164948453608247</v>
      </c>
      <c r="Q1792" t="str">
        <f>LEFT(N1792,SEARCH("/",N1792)-1)</f>
        <v>theater</v>
      </c>
      <c r="R1792" t="str">
        <f>RIGHT(N1792, LEN(N1792)-SEARCH("/",N1792))</f>
        <v>spaces</v>
      </c>
      <c r="S1792" s="11">
        <f>J1792/86400 + 25569 + (-5/24)</f>
        <v>42225.351342592585</v>
      </c>
      <c r="T1792" s="11">
        <f>I1792/86400 + 25569 + (-5/24)</f>
        <v>42270.351342592585</v>
      </c>
    </row>
    <row r="1793" spans="1:20" ht="42.75" x14ac:dyDescent="0.45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>
        <f>E1793/D1793*100</f>
        <v>117.12499999999999</v>
      </c>
      <c r="P1793" s="10">
        <f>E1793/L1793</f>
        <v>85.181818181818187</v>
      </c>
      <c r="Q1793" t="str">
        <f>LEFT(N1793,SEARCH("/",N1793)-1)</f>
        <v>theater</v>
      </c>
      <c r="R1793" t="str">
        <f>RIGHT(N1793, LEN(N1793)-SEARCH("/",N1793))</f>
        <v>spaces</v>
      </c>
      <c r="S1793" s="11">
        <f>J1793/86400 + 25569 + (-5/24)</f>
        <v>42024.494560185187</v>
      </c>
      <c r="T1793" s="11">
        <f>I1793/86400 + 25569 + (-5/24)</f>
        <v>42045.494560185187</v>
      </c>
    </row>
    <row r="1794" spans="1:20" ht="42.75" x14ac:dyDescent="0.45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>
        <f>E1794/D1794*100</f>
        <v>132.70650000000001</v>
      </c>
      <c r="P1794" s="10">
        <f>E1794/L1794</f>
        <v>82.941562500000003</v>
      </c>
      <c r="Q1794" t="str">
        <f>LEFT(N1794,SEARCH("/",N1794)-1)</f>
        <v>theater</v>
      </c>
      <c r="R1794" t="str">
        <f>RIGHT(N1794, LEN(N1794)-SEARCH("/",N1794))</f>
        <v>spaces</v>
      </c>
      <c r="S1794" s="11">
        <f>J1794/86400 + 25569 + (-5/24)</f>
        <v>41842.947395833333</v>
      </c>
      <c r="T1794" s="11">
        <f>I1794/86400 + 25569 + (-5/24)</f>
        <v>41872.947395833333</v>
      </c>
    </row>
    <row r="1795" spans="1:20" ht="42.75" x14ac:dyDescent="0.45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>
        <f>E1795/D1795*100</f>
        <v>22.75</v>
      </c>
      <c r="P1795" s="10">
        <f>E1795/L1795</f>
        <v>53.529411764705884</v>
      </c>
      <c r="Q1795" t="str">
        <f>LEFT(N1795,SEARCH("/",N1795)-1)</f>
        <v>theater</v>
      </c>
      <c r="R1795" t="str">
        <f>RIGHT(N1795, LEN(N1795)-SEARCH("/",N1795))</f>
        <v>spaces</v>
      </c>
      <c r="S1795" s="11">
        <f>J1795/86400 + 25569 + (-5/24)</f>
        <v>41760.700706018521</v>
      </c>
      <c r="T1795" s="11">
        <f>I1795/86400 + 25569 + (-5/24)</f>
        <v>41790.957638888889</v>
      </c>
    </row>
    <row r="1796" spans="1:20" ht="42.75" x14ac:dyDescent="0.45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>
        <f>E1796/D1796*100</f>
        <v>29.625</v>
      </c>
      <c r="P1796" s="10">
        <f>E1796/L1796</f>
        <v>237</v>
      </c>
      <c r="Q1796" t="str">
        <f>LEFT(N1796,SEARCH("/",N1796)-1)</f>
        <v>theater</v>
      </c>
      <c r="R1796" t="str">
        <f>RIGHT(N1796, LEN(N1796)-SEARCH("/",N1796))</f>
        <v>spaces</v>
      </c>
      <c r="S1796" s="11">
        <f>J1796/86400 + 25569 + (-5/24)</f>
        <v>42006.70035879629</v>
      </c>
      <c r="T1796" s="11">
        <f>I1796/86400 + 25569 + (-5/24)</f>
        <v>42037.874999999993</v>
      </c>
    </row>
    <row r="1797" spans="1:20" ht="28.5" x14ac:dyDescent="0.45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>
        <f>E1797/D1797*100</f>
        <v>101</v>
      </c>
      <c r="P1797" s="10">
        <f>E1797/L1797</f>
        <v>98.536585365853654</v>
      </c>
      <c r="Q1797" t="str">
        <f>LEFT(N1797,SEARCH("/",N1797)-1)</f>
        <v>theater</v>
      </c>
      <c r="R1797" t="str">
        <f>RIGHT(N1797, LEN(N1797)-SEARCH("/",N1797))</f>
        <v>plays</v>
      </c>
      <c r="S1797" s="11">
        <f>J1797/86400 + 25569 + (-5/24)</f>
        <v>41829.579918981479</v>
      </c>
      <c r="T1797" s="11">
        <f>I1797/86400 + 25569 + (-5/24)</f>
        <v>41839</v>
      </c>
    </row>
    <row r="1798" spans="1:20" ht="42.75" x14ac:dyDescent="0.45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>
        <f>E1798/D1798*100</f>
        <v>127.15</v>
      </c>
      <c r="P1798" s="10">
        <f>E1798/L1798</f>
        <v>80.730158730158735</v>
      </c>
      <c r="Q1798" t="str">
        <f>LEFT(N1798,SEARCH("/",N1798)-1)</f>
        <v>theater</v>
      </c>
      <c r="R1798" t="str">
        <f>RIGHT(N1798, LEN(N1798)-SEARCH("/",N1798))</f>
        <v>plays</v>
      </c>
      <c r="S1798" s="11">
        <f>J1798/86400 + 25569 + (-5/24)</f>
        <v>41799.47756944444</v>
      </c>
      <c r="T1798" s="11">
        <f>I1798/86400 + 25569 + (-5/24)</f>
        <v>41826.875</v>
      </c>
    </row>
    <row r="1799" spans="1:20" ht="42.75" x14ac:dyDescent="0.45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>
        <f>E1799/D1799*100</f>
        <v>0</v>
      </c>
      <c r="P1799" s="10" t="e">
        <f>E1799/L1799</f>
        <v>#DIV/0!</v>
      </c>
      <c r="Q1799" t="str">
        <f>LEFT(N1799,SEARCH("/",N1799)-1)</f>
        <v>theater</v>
      </c>
      <c r="R1799" t="str">
        <f>RIGHT(N1799, LEN(N1799)-SEARCH("/",N1799))</f>
        <v>musical</v>
      </c>
      <c r="S1799" s="11">
        <f>J1799/86400 + 25569 + (-5/24)</f>
        <v>42682.942997685182</v>
      </c>
      <c r="T1799" s="11">
        <f>I1799/86400 + 25569 + (-5/24)</f>
        <v>42712.984664351847</v>
      </c>
    </row>
    <row r="1800" spans="1:20" ht="28.5" x14ac:dyDescent="0.45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>
        <f>E1800/D1800*100</f>
        <v>126.25</v>
      </c>
      <c r="P1800" s="10">
        <f>E1800/L1800</f>
        <v>53.723404255319146</v>
      </c>
      <c r="Q1800" t="str">
        <f>LEFT(N1800,SEARCH("/",N1800)-1)</f>
        <v>theater</v>
      </c>
      <c r="R1800" t="str">
        <f>RIGHT(N1800, LEN(N1800)-SEARCH("/",N1800))</f>
        <v>plays</v>
      </c>
      <c r="S1800" s="11">
        <f>J1800/86400 + 25569 + (-5/24)</f>
        <v>41829.587395833332</v>
      </c>
      <c r="T1800" s="11">
        <f>I1800/86400 + 25569 + (-5/24)</f>
        <v>41859.587395833332</v>
      </c>
    </row>
    <row r="1801" spans="1:20" ht="57" x14ac:dyDescent="0.45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>
        <f>E1801/D1801*100</f>
        <v>103.42499999999998</v>
      </c>
      <c r="P1801" s="10">
        <f>E1801/L1801</f>
        <v>36.610619469026545</v>
      </c>
      <c r="Q1801" t="str">
        <f>LEFT(N1801,SEARCH("/",N1801)-1)</f>
        <v>theater</v>
      </c>
      <c r="R1801" t="str">
        <f>RIGHT(N1801, LEN(N1801)-SEARCH("/",N1801))</f>
        <v>plays</v>
      </c>
      <c r="S1801" s="11">
        <f>J1801/86400 + 25569 + (-5/24)</f>
        <v>42155.488460648143</v>
      </c>
      <c r="T1801" s="11">
        <f>I1801/86400 + 25569 + (-5/24)</f>
        <v>42190.488460648143</v>
      </c>
    </row>
    <row r="1802" spans="1:20" ht="42.75" x14ac:dyDescent="0.45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>
        <f>E1802/D1802*100</f>
        <v>100.39275000000001</v>
      </c>
      <c r="P1802" s="10">
        <f>E1802/L1802</f>
        <v>34.91921739130435</v>
      </c>
      <c r="Q1802" t="str">
        <f>LEFT(N1802,SEARCH("/",N1802)-1)</f>
        <v>theater</v>
      </c>
      <c r="R1802" t="str">
        <f>RIGHT(N1802, LEN(N1802)-SEARCH("/",N1802))</f>
        <v>plays</v>
      </c>
      <c r="S1802" s="11">
        <f>J1802/86400 + 25569 + (-5/24)</f>
        <v>42734.581111111103</v>
      </c>
      <c r="T1802" s="11">
        <f>I1802/86400 + 25569 + (-5/24)</f>
        <v>42767.771527777775</v>
      </c>
    </row>
    <row r="1803" spans="1:20" ht="42.75" x14ac:dyDescent="0.45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>
        <f>E1803/D1803*100</f>
        <v>107.4</v>
      </c>
      <c r="P1803" s="10">
        <f>E1803/L1803</f>
        <v>204.57142857142858</v>
      </c>
      <c r="Q1803" t="str">
        <f>LEFT(N1803,SEARCH("/",N1803)-1)</f>
        <v>theater</v>
      </c>
      <c r="R1803" t="str">
        <f>RIGHT(N1803, LEN(N1803)-SEARCH("/",N1803))</f>
        <v>plays</v>
      </c>
      <c r="S1803" s="11">
        <f>J1803/86400 + 25569 + (-5/24)</f>
        <v>42611.5930787037</v>
      </c>
      <c r="T1803" s="11">
        <f>I1803/86400 + 25569 + (-5/24)</f>
        <v>42627.583333333336</v>
      </c>
    </row>
    <row r="1804" spans="1:20" ht="42.75" x14ac:dyDescent="0.45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>
        <f>E1804/D1804*100</f>
        <v>102.02500000000001</v>
      </c>
      <c r="P1804" s="10">
        <f>E1804/L1804</f>
        <v>204.05</v>
      </c>
      <c r="Q1804" t="str">
        <f>LEFT(N1804,SEARCH("/",N1804)-1)</f>
        <v>theater</v>
      </c>
      <c r="R1804" t="str">
        <f>RIGHT(N1804, LEN(N1804)-SEARCH("/",N1804))</f>
        <v>plays</v>
      </c>
      <c r="S1804" s="11">
        <f>J1804/86400 + 25569 + (-5/24)</f>
        <v>42186.647546296292</v>
      </c>
      <c r="T1804" s="11">
        <f>I1804/86400 + 25569 + (-5/24)</f>
        <v>42216.647546296292</v>
      </c>
    </row>
    <row r="1805" spans="1:20" ht="42.75" x14ac:dyDescent="0.45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>
        <f>E1805/D1805*100</f>
        <v>110.00000000000001</v>
      </c>
      <c r="P1805" s="10">
        <f>E1805/L1805</f>
        <v>49.438202247191015</v>
      </c>
      <c r="Q1805" t="str">
        <f>LEFT(N1805,SEARCH("/",N1805)-1)</f>
        <v>theater</v>
      </c>
      <c r="R1805" t="str">
        <f>RIGHT(N1805, LEN(N1805)-SEARCH("/",N1805))</f>
        <v>plays</v>
      </c>
      <c r="S1805" s="11">
        <f>J1805/86400 + 25569 + (-5/24)</f>
        <v>42466.09538194444</v>
      </c>
      <c r="T1805" s="11">
        <f>I1805/86400 + 25569 + (-5/24)</f>
        <v>42496.09538194444</v>
      </c>
    </row>
    <row r="1806" spans="1:20" ht="28.5" x14ac:dyDescent="0.45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>
        <f>E1806/D1806*100</f>
        <v>106.25</v>
      </c>
      <c r="P1806" s="10">
        <f>E1806/L1806</f>
        <v>184.78260869565219</v>
      </c>
      <c r="Q1806" t="str">
        <f>LEFT(N1806,SEARCH("/",N1806)-1)</f>
        <v>theater</v>
      </c>
      <c r="R1806" t="str">
        <f>RIGHT(N1806, LEN(N1806)-SEARCH("/",N1806))</f>
        <v>plays</v>
      </c>
      <c r="S1806" s="11">
        <f>J1806/86400 + 25569 + (-5/24)</f>
        <v>42745.848773148151</v>
      </c>
      <c r="T1806" s="11">
        <f>I1806/86400 + 25569 + (-5/24)</f>
        <v>42790.848773148151</v>
      </c>
    </row>
    <row r="1807" spans="1:20" ht="42.75" x14ac:dyDescent="0.45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>
        <f>E1807/D1807*100</f>
        <v>102.25</v>
      </c>
      <c r="P1807" s="10">
        <f>E1807/L1807</f>
        <v>85.208333333333329</v>
      </c>
      <c r="Q1807" t="str">
        <f>LEFT(N1807,SEARCH("/",N1807)-1)</f>
        <v>theater</v>
      </c>
      <c r="R1807" t="str">
        <f>RIGHT(N1807, LEN(N1807)-SEARCH("/",N1807))</f>
        <v>plays</v>
      </c>
      <c r="S1807" s="11">
        <f>J1807/86400 + 25569 + (-5/24)</f>
        <v>42043.976655092592</v>
      </c>
      <c r="T1807" s="11">
        <f>I1807/86400 + 25569 + (-5/24)</f>
        <v>42073.934988425921</v>
      </c>
    </row>
    <row r="1808" spans="1:20" ht="42.75" x14ac:dyDescent="0.45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>
        <f>E1808/D1808*100</f>
        <v>111.07499999999999</v>
      </c>
      <c r="P1808" s="10">
        <f>E1808/L1808</f>
        <v>68.353846153846149</v>
      </c>
      <c r="Q1808" t="str">
        <f>LEFT(N1808,SEARCH("/",N1808)-1)</f>
        <v>theater</v>
      </c>
      <c r="R1808" t="str">
        <f>RIGHT(N1808, LEN(N1808)-SEARCH("/",N1808))</f>
        <v>plays</v>
      </c>
      <c r="S1808" s="11">
        <f>J1808/86400 + 25569 + (-5/24)</f>
        <v>41941.543703703697</v>
      </c>
      <c r="T1808" s="11">
        <f>I1808/86400 + 25569 + (-5/24)</f>
        <v>41964.499999999993</v>
      </c>
    </row>
    <row r="1809" spans="1:20" ht="57" x14ac:dyDescent="0.45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>
        <f>E1809/D1809*100</f>
        <v>119.6</v>
      </c>
      <c r="P1809" s="10">
        <f>E1809/L1809</f>
        <v>159.46666666666667</v>
      </c>
      <c r="Q1809" t="str">
        <f>LEFT(N1809,SEARCH("/",N1809)-1)</f>
        <v>theater</v>
      </c>
      <c r="R1809" t="str">
        <f>RIGHT(N1809, LEN(N1809)-SEARCH("/",N1809))</f>
        <v>plays</v>
      </c>
      <c r="S1809" s="11">
        <f>J1809/86400 + 25569 + (-5/24)</f>
        <v>42089.204224537032</v>
      </c>
      <c r="T1809" s="11">
        <f>I1809/86400 + 25569 + (-5/24)</f>
        <v>42117.562499999993</v>
      </c>
    </row>
    <row r="1810" spans="1:20" ht="42.75" x14ac:dyDescent="0.45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>
        <f>E1810/D1810*100</f>
        <v>100.875</v>
      </c>
      <c r="P1810" s="10">
        <f>E1810/L1810</f>
        <v>72.053571428571431</v>
      </c>
      <c r="Q1810" t="str">
        <f>LEFT(N1810,SEARCH("/",N1810)-1)</f>
        <v>theater</v>
      </c>
      <c r="R1810" t="str">
        <f>RIGHT(N1810, LEN(N1810)-SEARCH("/",N1810))</f>
        <v>plays</v>
      </c>
      <c r="S1810" s="11">
        <f>J1810/86400 + 25569 + (-5/24)</f>
        <v>41752.626238425924</v>
      </c>
      <c r="T1810" s="11">
        <f>I1810/86400 + 25569 + (-5/24)</f>
        <v>41782.626238425924</v>
      </c>
    </row>
    <row r="1811" spans="1:20" ht="42.75" x14ac:dyDescent="0.45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>
        <f>E1811/D1811*100</f>
        <v>105.4</v>
      </c>
      <c r="P1811" s="10">
        <f>E1811/L1811</f>
        <v>136</v>
      </c>
      <c r="Q1811" t="str">
        <f>LEFT(N1811,SEARCH("/",N1811)-1)</f>
        <v>theater</v>
      </c>
      <c r="R1811" t="str">
        <f>RIGHT(N1811, LEN(N1811)-SEARCH("/",N1811))</f>
        <v>plays</v>
      </c>
      <c r="S1811" s="11">
        <f>J1811/86400 + 25569 + (-5/24)</f>
        <v>42430.631064814814</v>
      </c>
      <c r="T1811" s="11">
        <f>I1811/86400 + 25569 + (-5/24)</f>
        <v>42444.957638888889</v>
      </c>
    </row>
    <row r="1812" spans="1:20" ht="42.75" x14ac:dyDescent="0.45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>
        <f>E1812/D1812*100</f>
        <v>100</v>
      </c>
      <c r="P1812" s="10">
        <f>E1812/L1812</f>
        <v>307.69230769230768</v>
      </c>
      <c r="Q1812" t="str">
        <f>LEFT(N1812,SEARCH("/",N1812)-1)</f>
        <v>theater</v>
      </c>
      <c r="R1812" t="str">
        <f>RIGHT(N1812, LEN(N1812)-SEARCH("/",N1812))</f>
        <v>plays</v>
      </c>
      <c r="S1812" s="11">
        <f>J1812/86400 + 25569 + (-5/24)</f>
        <v>41794.609189814808</v>
      </c>
      <c r="T1812" s="11">
        <f>I1812/86400 + 25569 + (-5/24)</f>
        <v>41824.25</v>
      </c>
    </row>
    <row r="1813" spans="1:20" ht="42.75" x14ac:dyDescent="0.45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>
        <f>E1813/D1813*100</f>
        <v>113.65</v>
      </c>
      <c r="P1813" s="10">
        <f>E1813/L1813</f>
        <v>56.825000000000003</v>
      </c>
      <c r="Q1813" t="str">
        <f>LEFT(N1813,SEARCH("/",N1813)-1)</f>
        <v>theater</v>
      </c>
      <c r="R1813" t="str">
        <f>RIGHT(N1813, LEN(N1813)-SEARCH("/",N1813))</f>
        <v>plays</v>
      </c>
      <c r="S1813" s="11">
        <f>J1813/86400 + 25569 + (-5/24)</f>
        <v>42581.189212962963</v>
      </c>
      <c r="T1813" s="11">
        <f>I1813/86400 + 25569 + (-5/24)</f>
        <v>42638.749999999993</v>
      </c>
    </row>
    <row r="1814" spans="1:20" ht="42.75" x14ac:dyDescent="0.45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>
        <f>E1814/D1814*100</f>
        <v>127.49999999999999</v>
      </c>
      <c r="P1814" s="10">
        <f>E1814/L1814</f>
        <v>82.258064516129039</v>
      </c>
      <c r="Q1814" t="str">
        <f>LEFT(N1814,SEARCH("/",N1814)-1)</f>
        <v>theater</v>
      </c>
      <c r="R1814" t="str">
        <f>RIGHT(N1814, LEN(N1814)-SEARCH("/",N1814))</f>
        <v>plays</v>
      </c>
      <c r="S1814" s="11">
        <f>J1814/86400 + 25569 + (-5/24)</f>
        <v>42125.439201388886</v>
      </c>
      <c r="T1814" s="11">
        <f>I1814/86400 + 25569 + (-5/24)</f>
        <v>42150.439201388886</v>
      </c>
    </row>
    <row r="1815" spans="1:20" ht="57" x14ac:dyDescent="0.45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>
        <f>E1815/D1815*100</f>
        <v>100.05</v>
      </c>
      <c r="P1815" s="10">
        <f>E1815/L1815</f>
        <v>81.673469387755105</v>
      </c>
      <c r="Q1815" t="str">
        <f>LEFT(N1815,SEARCH("/",N1815)-1)</f>
        <v>theater</v>
      </c>
      <c r="R1815" t="str">
        <f>RIGHT(N1815, LEN(N1815)-SEARCH("/",N1815))</f>
        <v>plays</v>
      </c>
      <c r="S1815" s="11">
        <f>J1815/86400 + 25569 + (-5/24)</f>
        <v>42447.68609953703</v>
      </c>
      <c r="T1815" s="11">
        <f>I1815/86400 + 25569 + (-5/24)</f>
        <v>42507.68609953703</v>
      </c>
    </row>
    <row r="1816" spans="1:20" ht="42.75" x14ac:dyDescent="0.45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>
        <f>E1816/D1816*100</f>
        <v>101.82500000000002</v>
      </c>
      <c r="P1816" s="10">
        <f>E1816/L1816</f>
        <v>84.854166666666671</v>
      </c>
      <c r="Q1816" t="str">
        <f>LEFT(N1816,SEARCH("/",N1816)-1)</f>
        <v>theater</v>
      </c>
      <c r="R1816" t="str">
        <f>RIGHT(N1816, LEN(N1816)-SEARCH("/",N1816))</f>
        <v>plays</v>
      </c>
      <c r="S1816" s="11">
        <f>J1816/86400 + 25569 + (-5/24)</f>
        <v>41846.458993055552</v>
      </c>
      <c r="T1816" s="11">
        <f>I1816/86400 + 25569 + (-5/24)</f>
        <v>41867.458993055552</v>
      </c>
    </row>
    <row r="1817" spans="1:20" ht="42.75" x14ac:dyDescent="0.45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>
        <f>E1817/D1817*100</f>
        <v>113.625</v>
      </c>
      <c r="P1817" s="10">
        <f>E1817/L1817</f>
        <v>39.868421052631582</v>
      </c>
      <c r="Q1817" t="str">
        <f>LEFT(N1817,SEARCH("/",N1817)-1)</f>
        <v>theater</v>
      </c>
      <c r="R1817" t="str">
        <f>RIGHT(N1817, LEN(N1817)-SEARCH("/",N1817))</f>
        <v>plays</v>
      </c>
      <c r="S1817" s="11">
        <f>J1817/86400 + 25569 + (-5/24)</f>
        <v>41914.086770833332</v>
      </c>
      <c r="T1817" s="11">
        <f>I1817/86400 + 25569 + (-5/24)</f>
        <v>41948.327777777777</v>
      </c>
    </row>
    <row r="1818" spans="1:20" ht="57" x14ac:dyDescent="0.45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>
        <f>E1818/D1818*100</f>
        <v>100.125</v>
      </c>
      <c r="P1818" s="10">
        <f>E1818/L1818</f>
        <v>121.36363636363636</v>
      </c>
      <c r="Q1818" t="str">
        <f>LEFT(N1818,SEARCH("/",N1818)-1)</f>
        <v>theater</v>
      </c>
      <c r="R1818" t="str">
        <f>RIGHT(N1818, LEN(N1818)-SEARCH("/",N1818))</f>
        <v>plays</v>
      </c>
      <c r="S1818" s="11">
        <f>J1818/86400 + 25569 + (-5/24)</f>
        <v>41995.662152777775</v>
      </c>
      <c r="T1818" s="11">
        <f>I1818/86400 + 25569 + (-5/24)</f>
        <v>42015.662152777775</v>
      </c>
    </row>
    <row r="1819" spans="1:20" ht="42.75" x14ac:dyDescent="0.45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>
        <f>E1819/D1819*100</f>
        <v>100.75</v>
      </c>
      <c r="P1819" s="10">
        <f>E1819/L1819</f>
        <v>310</v>
      </c>
      <c r="Q1819" t="str">
        <f>LEFT(N1819,SEARCH("/",N1819)-1)</f>
        <v>theater</v>
      </c>
      <c r="R1819" t="str">
        <f>RIGHT(N1819, LEN(N1819)-SEARCH("/",N1819))</f>
        <v>plays</v>
      </c>
      <c r="S1819" s="11">
        <f>J1819/86400 + 25569 + (-5/24)</f>
        <v>42102.657974537033</v>
      </c>
      <c r="T1819" s="11">
        <f>I1819/86400 + 25569 + (-5/24)</f>
        <v>42133.657974537033</v>
      </c>
    </row>
    <row r="1820" spans="1:20" ht="42.75" x14ac:dyDescent="0.45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>
        <f>E1820/D1820*100</f>
        <v>20.125</v>
      </c>
      <c r="P1820" s="10">
        <f>E1820/L1820</f>
        <v>100.625</v>
      </c>
      <c r="Q1820" t="str">
        <f>LEFT(N1820,SEARCH("/",N1820)-1)</f>
        <v>theater</v>
      </c>
      <c r="R1820" t="str">
        <f>RIGHT(N1820, LEN(N1820)-SEARCH("/",N1820))</f>
        <v>plays</v>
      </c>
      <c r="S1820" s="11">
        <f>J1820/86400 + 25569 + (-5/24)</f>
        <v>42548.241527777776</v>
      </c>
      <c r="T1820" s="11">
        <f>I1820/86400 + 25569 + (-5/24)</f>
        <v>42568.241527777776</v>
      </c>
    </row>
    <row r="1821" spans="1:20" ht="28.5" x14ac:dyDescent="0.45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>
        <f>E1821/D1821*100</f>
        <v>110.24425000000002</v>
      </c>
      <c r="P1821" s="10">
        <f>E1821/L1821</f>
        <v>50.111022727272733</v>
      </c>
      <c r="Q1821" t="str">
        <f>LEFT(N1821,SEARCH("/",N1821)-1)</f>
        <v>theater</v>
      </c>
      <c r="R1821" t="str">
        <f>RIGHT(N1821, LEN(N1821)-SEARCH("/",N1821))</f>
        <v>musical</v>
      </c>
      <c r="S1821" s="11">
        <f>J1821/86400 + 25569 + (-5/24)</f>
        <v>42181.899918981479</v>
      </c>
      <c r="T1821" s="11">
        <f>I1821/86400 + 25569 + (-5/24)</f>
        <v>42241.899918981479</v>
      </c>
    </row>
    <row r="1822" spans="1:20" ht="42.75" x14ac:dyDescent="0.45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>
        <f>E1822/D1822*100</f>
        <v>107.65274999999998</v>
      </c>
      <c r="P1822" s="10">
        <f>E1822/L1822</f>
        <v>74.243275862068955</v>
      </c>
      <c r="Q1822" t="str">
        <f>LEFT(N1822,SEARCH("/",N1822)-1)</f>
        <v>theater</v>
      </c>
      <c r="R1822" t="str">
        <f>RIGHT(N1822, LEN(N1822)-SEARCH("/",N1822))</f>
        <v>musical</v>
      </c>
      <c r="S1822" s="11">
        <f>J1822/86400 + 25569 + (-5/24)</f>
        <v>41772.519560185181</v>
      </c>
      <c r="T1822" s="11">
        <f>I1822/86400 + 25569 + (-5/24)</f>
        <v>41802.519560185181</v>
      </c>
    </row>
    <row r="1823" spans="1:20" ht="42.75" x14ac:dyDescent="0.45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>
        <f>E1823/D1823*100</f>
        <v>0.625</v>
      </c>
      <c r="P1823" s="10">
        <f>E1823/L1823</f>
        <v>25</v>
      </c>
      <c r="Q1823" t="str">
        <f>LEFT(N1823,SEARCH("/",N1823)-1)</f>
        <v>theater</v>
      </c>
      <c r="R1823" t="str">
        <f>RIGHT(N1823, LEN(N1823)-SEARCH("/",N1823))</f>
        <v>plays</v>
      </c>
      <c r="S1823" s="11">
        <f>J1823/86400 + 25569 + (-5/24)</f>
        <v>42439.493981481479</v>
      </c>
      <c r="T1823" s="11">
        <f>I1823/86400 + 25569 + (-5/24)</f>
        <v>42468.565972222219</v>
      </c>
    </row>
    <row r="1824" spans="1:20" ht="42.75" x14ac:dyDescent="0.45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>
        <f>E1824/D1824*100</f>
        <v>0</v>
      </c>
      <c r="P1824" s="10" t="e">
        <f>E1824/L1824</f>
        <v>#DIV/0!</v>
      </c>
      <c r="Q1824" t="str">
        <f>LEFT(N1824,SEARCH("/",N1824)-1)</f>
        <v>theater</v>
      </c>
      <c r="R1824" t="str">
        <f>RIGHT(N1824, LEN(N1824)-SEARCH("/",N1824))</f>
        <v>plays</v>
      </c>
      <c r="S1824" s="11">
        <f>J1824/86400 + 25569 + (-5/24)</f>
        <v>42282.447210648148</v>
      </c>
      <c r="T1824" s="11">
        <f>I1824/86400 + 25569 + (-5/24)</f>
        <v>42342.488877314812</v>
      </c>
    </row>
    <row r="1825" spans="1:20" ht="28.5" x14ac:dyDescent="0.45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>
        <f>E1825/D1825*100</f>
        <v>0.67500000000000004</v>
      </c>
      <c r="P1825" s="10">
        <f>E1825/L1825</f>
        <v>6.75</v>
      </c>
      <c r="Q1825" t="str">
        <f>LEFT(N1825,SEARCH("/",N1825)-1)</f>
        <v>theater</v>
      </c>
      <c r="R1825" t="str">
        <f>RIGHT(N1825, LEN(N1825)-SEARCH("/",N1825))</f>
        <v>plays</v>
      </c>
      <c r="S1825" s="11">
        <f>J1825/86400 + 25569 + (-5/24)</f>
        <v>41833.74318287037</v>
      </c>
      <c r="T1825" s="11">
        <f>I1825/86400 + 25569 + (-5/24)</f>
        <v>41863.74318287037</v>
      </c>
    </row>
    <row r="1826" spans="1:20" ht="42.75" x14ac:dyDescent="0.4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>
        <f>E1826/D1826*100</f>
        <v>11.57920670115792</v>
      </c>
      <c r="P1826" s="10">
        <f>E1826/L1826</f>
        <v>78.333333333333329</v>
      </c>
      <c r="Q1826" t="str">
        <f>LEFT(N1826,SEARCH("/",N1826)-1)</f>
        <v>theater</v>
      </c>
      <c r="R1826" t="str">
        <f>RIGHT(N1826, LEN(N1826)-SEARCH("/",N1826))</f>
        <v>spaces</v>
      </c>
      <c r="S1826" s="11">
        <f>J1826/86400 + 25569 + (-5/24)</f>
        <v>42100.515405092585</v>
      </c>
      <c r="T1826" s="11">
        <f>I1826/86400 + 25569 + (-5/24)</f>
        <v>42129.574999999997</v>
      </c>
    </row>
    <row r="1827" spans="1:20" ht="28.5" x14ac:dyDescent="0.45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>
        <f>E1827/D1827*100</f>
        <v>0.26829268292682928</v>
      </c>
      <c r="P1827" s="10">
        <f>E1827/L1827</f>
        <v>5.5</v>
      </c>
      <c r="Q1827" t="str">
        <f>LEFT(N1827,SEARCH("/",N1827)-1)</f>
        <v>theater</v>
      </c>
      <c r="R1827" t="str">
        <f>RIGHT(N1827, LEN(N1827)-SEARCH("/",N1827))</f>
        <v>spaces</v>
      </c>
      <c r="S1827" s="11">
        <f>J1827/86400 + 25569 + (-5/24)</f>
        <v>42106.94798611111</v>
      </c>
      <c r="T1827" s="11">
        <f>I1827/86400 + 25569 + (-5/24)</f>
        <v>42166.94798611111</v>
      </c>
    </row>
    <row r="1828" spans="1:20" ht="28.5" x14ac:dyDescent="0.45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>
        <f>E1828/D1828*100</f>
        <v>15.731707317073171</v>
      </c>
      <c r="P1828" s="10">
        <f>E1828/L1828</f>
        <v>53.75</v>
      </c>
      <c r="Q1828" t="str">
        <f>LEFT(N1828,SEARCH("/",N1828)-1)</f>
        <v>theater</v>
      </c>
      <c r="R1828" t="str">
        <f>RIGHT(N1828, LEN(N1828)-SEARCH("/",N1828))</f>
        <v>plays</v>
      </c>
      <c r="S1828" s="11">
        <f>J1828/86400 + 25569 + (-5/24)</f>
        <v>42803.370891203704</v>
      </c>
      <c r="T1828" s="11">
        <f>I1828/86400 + 25569 + (-5/24)</f>
        <v>42833.329224537032</v>
      </c>
    </row>
    <row r="1829" spans="1:20" ht="42.75" x14ac:dyDescent="0.4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>
        <f>E1829/D1829*100</f>
        <v>6.4439140811455857</v>
      </c>
      <c r="P1829" s="10">
        <f>E1829/L1829</f>
        <v>45</v>
      </c>
      <c r="Q1829" t="str">
        <f>LEFT(N1829,SEARCH("/",N1829)-1)</f>
        <v>games</v>
      </c>
      <c r="R1829" t="str">
        <f>RIGHT(N1829, LEN(N1829)-SEARCH("/",N1829))</f>
        <v>mobile games</v>
      </c>
      <c r="S1829" s="11">
        <f>J1829/86400 + 25569 + (-5/24)</f>
        <v>42327.46329861111</v>
      </c>
      <c r="T1829" s="11">
        <f>I1829/86400 + 25569 + (-5/24)</f>
        <v>42357.46329861111</v>
      </c>
    </row>
    <row r="1830" spans="1:20" ht="42.75" x14ac:dyDescent="0.45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>
        <f>E1830/D1830*100</f>
        <v>21.30952380952381</v>
      </c>
      <c r="P1830" s="10">
        <f>E1830/L1830</f>
        <v>35.799999999999997</v>
      </c>
      <c r="Q1830" t="str">
        <f>LEFT(N1830,SEARCH("/",N1830)-1)</f>
        <v>photography</v>
      </c>
      <c r="R1830" t="str">
        <f>RIGHT(N1830, LEN(N1830)-SEARCH("/",N1830))</f>
        <v>photobooks</v>
      </c>
      <c r="S1830" s="11">
        <f>J1830/86400 + 25569 + (-5/24)</f>
        <v>41905.771296296291</v>
      </c>
      <c r="T1830" s="11">
        <f>I1830/86400 + 25569 + (-5/24)</f>
        <v>41935.771296296291</v>
      </c>
    </row>
    <row r="1831" spans="1:20" ht="42.75" x14ac:dyDescent="0.45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>
        <f>E1831/D1831*100</f>
        <v>126.92857142857143</v>
      </c>
      <c r="P1831" s="10">
        <f>E1831/L1831</f>
        <v>59.233333333333334</v>
      </c>
      <c r="Q1831" t="str">
        <f>LEFT(N1831,SEARCH("/",N1831)-1)</f>
        <v>music</v>
      </c>
      <c r="R1831" t="str">
        <f>RIGHT(N1831, LEN(N1831)-SEARCH("/",N1831))</f>
        <v>rock</v>
      </c>
      <c r="S1831" s="11">
        <f>J1831/86400 + 25569 + (-5/24)</f>
        <v>41495.484293981477</v>
      </c>
      <c r="T1831" s="11">
        <f>I1831/86400 + 25569 + (-5/24)</f>
        <v>41526.957638888889</v>
      </c>
    </row>
    <row r="1832" spans="1:20" ht="42.75" x14ac:dyDescent="0.45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>
        <f>E1832/D1832*100</f>
        <v>0</v>
      </c>
      <c r="P1832" s="10" t="e">
        <f>E1832/L1832</f>
        <v>#DIV/0!</v>
      </c>
      <c r="Q1832" t="str">
        <f>LEFT(N1832,SEARCH("/",N1832)-1)</f>
        <v>technology</v>
      </c>
      <c r="R1832" t="str">
        <f>RIGHT(N1832, LEN(N1832)-SEARCH("/",N1832))</f>
        <v>web</v>
      </c>
      <c r="S1832" s="11">
        <f>J1832/86400 + 25569 + (-5/24)</f>
        <v>42275.912303240737</v>
      </c>
      <c r="T1832" s="11">
        <f>I1832/86400 + 25569 + (-5/24)</f>
        <v>42305.912303240737</v>
      </c>
    </row>
    <row r="1833" spans="1:20" ht="42.75" x14ac:dyDescent="0.45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>
        <f>E1833/D1833*100</f>
        <v>100.71428571428571</v>
      </c>
      <c r="P1833" s="10">
        <f>E1833/L1833</f>
        <v>103.17073170731707</v>
      </c>
      <c r="Q1833" t="str">
        <f>LEFT(N1833,SEARCH("/",N1833)-1)</f>
        <v>theater</v>
      </c>
      <c r="R1833" t="str">
        <f>RIGHT(N1833, LEN(N1833)-SEARCH("/",N1833))</f>
        <v>spaces</v>
      </c>
      <c r="S1833" s="11">
        <f>J1833/86400 + 25569 + (-5/24)</f>
        <v>42163.09</v>
      </c>
      <c r="T1833" s="11">
        <f>I1833/86400 + 25569 + (-5/24)</f>
        <v>42205.708333333336</v>
      </c>
    </row>
    <row r="1834" spans="1:20" ht="28.5" x14ac:dyDescent="0.45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>
        <f>E1834/D1834*100</f>
        <v>114.16238095238094</v>
      </c>
      <c r="P1834" s="10">
        <f>E1834/L1834</f>
        <v>77.335806451612896</v>
      </c>
      <c r="Q1834" t="str">
        <f>LEFT(N1834,SEARCH("/",N1834)-1)</f>
        <v>theater</v>
      </c>
      <c r="R1834" t="str">
        <f>RIGHT(N1834, LEN(N1834)-SEARCH("/",N1834))</f>
        <v>plays</v>
      </c>
      <c r="S1834" s="11">
        <f>J1834/86400 + 25569 + (-5/24)</f>
        <v>41375.49387731481</v>
      </c>
      <c r="T1834" s="11">
        <f>I1834/86400 + 25569 + (-5/24)</f>
        <v>41400.49387731481</v>
      </c>
    </row>
    <row r="1835" spans="1:20" ht="42.75" x14ac:dyDescent="0.4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>
        <f>E1835/D1835*100</f>
        <v>0.11655011655011654</v>
      </c>
      <c r="P1835" s="10">
        <f>E1835/L1835</f>
        <v>5</v>
      </c>
      <c r="Q1835" t="str">
        <f>LEFT(N1835,SEARCH("/",N1835)-1)</f>
        <v>publishing</v>
      </c>
      <c r="R1835" t="str">
        <f>RIGHT(N1835, LEN(N1835)-SEARCH("/",N1835))</f>
        <v>fiction</v>
      </c>
      <c r="S1835" s="11">
        <f>J1835/86400 + 25569 + (-5/24)</f>
        <v>41471.238518518519</v>
      </c>
      <c r="T1835" s="11">
        <f>I1835/86400 + 25569 + (-5/24)</f>
        <v>41501.238518518519</v>
      </c>
    </row>
    <row r="1836" spans="1:20" ht="42.75" x14ac:dyDescent="0.45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>
        <f>E1836/D1836*100</f>
        <v>49.186046511627907</v>
      </c>
      <c r="P1836" s="10">
        <f>E1836/L1836</f>
        <v>132.1875</v>
      </c>
      <c r="Q1836" t="str">
        <f>LEFT(N1836,SEARCH("/",N1836)-1)</f>
        <v>photography</v>
      </c>
      <c r="R1836" t="str">
        <f>RIGHT(N1836, LEN(N1836)-SEARCH("/",N1836))</f>
        <v>nature</v>
      </c>
      <c r="S1836" s="11">
        <f>J1836/86400 + 25569 + (-5/24)</f>
        <v>41892.480416666665</v>
      </c>
      <c r="T1836" s="11">
        <f>I1836/86400 + 25569 + (-5/24)</f>
        <v>41912.957638888889</v>
      </c>
    </row>
    <row r="1837" spans="1:20" ht="42.75" x14ac:dyDescent="0.45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>
        <f>E1837/D1837*100</f>
        <v>107.20930232558139</v>
      </c>
      <c r="P1837" s="10">
        <f>E1837/L1837</f>
        <v>100.21739130434783</v>
      </c>
      <c r="Q1837" t="str">
        <f>LEFT(N1837,SEARCH("/",N1837)-1)</f>
        <v>theater</v>
      </c>
      <c r="R1837" t="str">
        <f>RIGHT(N1837, LEN(N1837)-SEARCH("/",N1837))</f>
        <v>plays</v>
      </c>
      <c r="S1837" s="11">
        <f>J1837/86400 + 25569 + (-5/24)</f>
        <v>41791.785081018512</v>
      </c>
      <c r="T1837" s="11">
        <f>I1837/86400 + 25569 + (-5/24)</f>
        <v>41821.785081018512</v>
      </c>
    </row>
    <row r="1838" spans="1:20" ht="42.75" x14ac:dyDescent="0.45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>
        <f>E1838/D1838*100</f>
        <v>102.54767441860466</v>
      </c>
      <c r="P1838" s="10">
        <f>E1838/L1838</f>
        <v>49.545505617977533</v>
      </c>
      <c r="Q1838" t="str">
        <f>LEFT(N1838,SEARCH("/",N1838)-1)</f>
        <v>theater</v>
      </c>
      <c r="R1838" t="str">
        <f>RIGHT(N1838, LEN(N1838)-SEARCH("/",N1838))</f>
        <v>plays</v>
      </c>
      <c r="S1838" s="11">
        <f>J1838/86400 + 25569 + (-5/24)</f>
        <v>42465.283101851848</v>
      </c>
      <c r="T1838" s="11">
        <f>I1838/86400 + 25569 + (-5/24)</f>
        <v>42494.749999999993</v>
      </c>
    </row>
    <row r="1839" spans="1:20" ht="57" x14ac:dyDescent="0.4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>
        <f>E1839/D1839*100</f>
        <v>0</v>
      </c>
      <c r="P1839" s="10" t="e">
        <f>E1839/L1839</f>
        <v>#DIV/0!</v>
      </c>
      <c r="Q1839" t="str">
        <f>LEFT(N1839,SEARCH("/",N1839)-1)</f>
        <v>journalism</v>
      </c>
      <c r="R1839" t="str">
        <f>RIGHT(N1839, LEN(N1839)-SEARCH("/",N1839))</f>
        <v>audio</v>
      </c>
      <c r="S1839" s="11">
        <f>J1839/86400 + 25569 + (-5/24)</f>
        <v>42483.589062499996</v>
      </c>
      <c r="T1839" s="11">
        <f>I1839/86400 + 25569 + (-5/24)</f>
        <v>42527.631249999999</v>
      </c>
    </row>
    <row r="1840" spans="1:20" ht="42.75" x14ac:dyDescent="0.45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>
        <f>E1840/D1840*100</f>
        <v>0.22727272727272727</v>
      </c>
      <c r="P1840" s="10">
        <f>E1840/L1840</f>
        <v>10</v>
      </c>
      <c r="Q1840" t="str">
        <f>LEFT(N1840,SEARCH("/",N1840)-1)</f>
        <v>film &amp; video</v>
      </c>
      <c r="R1840" t="str">
        <f>RIGHT(N1840, LEN(N1840)-SEARCH("/",N1840))</f>
        <v>drama</v>
      </c>
      <c r="S1840" s="11">
        <f>J1840/86400 + 25569 + (-5/24)</f>
        <v>42375.021782407406</v>
      </c>
      <c r="T1840" s="11">
        <f>I1840/86400 + 25569 + (-5/24)</f>
        <v>42417.790972222218</v>
      </c>
    </row>
    <row r="1841" spans="1:20" ht="42.75" x14ac:dyDescent="0.45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>
        <f>E1841/D1841*100</f>
        <v>109.68181818181819</v>
      </c>
      <c r="P1841" s="10">
        <f>E1841/L1841</f>
        <v>74.246153846153845</v>
      </c>
      <c r="Q1841" t="str">
        <f>LEFT(N1841,SEARCH("/",N1841)-1)</f>
        <v>music</v>
      </c>
      <c r="R1841" t="str">
        <f>RIGHT(N1841, LEN(N1841)-SEARCH("/",N1841))</f>
        <v>rock</v>
      </c>
      <c r="S1841" s="11">
        <f>J1841/86400 + 25569 + (-5/24)</f>
        <v>42526.665902777771</v>
      </c>
      <c r="T1841" s="11">
        <f>I1841/86400 + 25569 + (-5/24)</f>
        <v>42556.665902777771</v>
      </c>
    </row>
    <row r="1842" spans="1:20" ht="42.75" x14ac:dyDescent="0.45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>
        <f>E1842/D1842*100</f>
        <v>18.181818181818183</v>
      </c>
      <c r="P1842" s="10">
        <f>E1842/L1842</f>
        <v>88.888888888888886</v>
      </c>
      <c r="Q1842" t="str">
        <f>LEFT(N1842,SEARCH("/",N1842)-1)</f>
        <v>publishing</v>
      </c>
      <c r="R1842" t="str">
        <f>RIGHT(N1842, LEN(N1842)-SEARCH("/",N1842))</f>
        <v>translations</v>
      </c>
      <c r="S1842" s="11">
        <f>J1842/86400 + 25569 + (-5/24)</f>
        <v>42192.467488425922</v>
      </c>
      <c r="T1842" s="11">
        <f>I1842/86400 + 25569 + (-5/24)</f>
        <v>42232.467488425922</v>
      </c>
    </row>
    <row r="1843" spans="1:20" ht="42.75" x14ac:dyDescent="0.45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>
        <f>E1843/D1843*100</f>
        <v>102.58775877587757</v>
      </c>
      <c r="P1843" s="10">
        <f>E1843/L1843</f>
        <v>77.271186440677965</v>
      </c>
      <c r="Q1843" t="str">
        <f>LEFT(N1843,SEARCH("/",N1843)-1)</f>
        <v>publishing</v>
      </c>
      <c r="R1843" t="str">
        <f>RIGHT(N1843, LEN(N1843)-SEARCH("/",N1843))</f>
        <v>nonfiction</v>
      </c>
      <c r="S1843" s="11">
        <f>J1843/86400 + 25569 + (-5/24)</f>
        <v>41299.669814814813</v>
      </c>
      <c r="T1843" s="11">
        <f>I1843/86400 + 25569 + (-5/24)</f>
        <v>41329.669814814813</v>
      </c>
    </row>
    <row r="1844" spans="1:20" x14ac:dyDescent="0.4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>
        <f>E1844/D1844*100</f>
        <v>0.6696428571428571</v>
      </c>
      <c r="P1844" s="10">
        <f>E1844/L1844</f>
        <v>10</v>
      </c>
      <c r="Q1844" t="str">
        <f>LEFT(N1844,SEARCH("/",N1844)-1)</f>
        <v>film &amp; video</v>
      </c>
      <c r="R1844" t="str">
        <f>RIGHT(N1844, LEN(N1844)-SEARCH("/",N1844))</f>
        <v>animation</v>
      </c>
      <c r="S1844" s="11">
        <f>J1844/86400 + 25569 + (-5/24)</f>
        <v>41944.829456018517</v>
      </c>
      <c r="T1844" s="11">
        <f>I1844/86400 + 25569 + (-5/24)</f>
        <v>41997.999999999993</v>
      </c>
    </row>
    <row r="1845" spans="1:20" ht="42.75" x14ac:dyDescent="0.45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>
        <f>E1845/D1845*100</f>
        <v>103.29622222222221</v>
      </c>
      <c r="P1845" s="10">
        <f>E1845/L1845</f>
        <v>43.040092592592593</v>
      </c>
      <c r="Q1845" t="str">
        <f>LEFT(N1845,SEARCH("/",N1845)-1)</f>
        <v>film &amp; video</v>
      </c>
      <c r="R1845" t="str">
        <f>RIGHT(N1845, LEN(N1845)-SEARCH("/",N1845))</f>
        <v>shorts</v>
      </c>
      <c r="S1845" s="11">
        <f>J1845/86400 + 25569 + (-5/24)</f>
        <v>41701.693483796298</v>
      </c>
      <c r="T1845" s="11">
        <f>I1845/86400 + 25569 + (-5/24)</f>
        <v>41720.791666666664</v>
      </c>
    </row>
    <row r="1846" spans="1:20" ht="57" x14ac:dyDescent="0.45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>
        <f>E1846/D1846*100</f>
        <v>100.49377777777779</v>
      </c>
      <c r="P1846" s="10">
        <f>E1846/L1846</f>
        <v>167.48962962962963</v>
      </c>
      <c r="Q1846" t="str">
        <f>LEFT(N1846,SEARCH("/",N1846)-1)</f>
        <v>film &amp; video</v>
      </c>
      <c r="R1846" t="str">
        <f>RIGHT(N1846, LEN(N1846)-SEARCH("/",N1846))</f>
        <v>shorts</v>
      </c>
      <c r="S1846" s="11">
        <f>J1846/86400 + 25569 + (-5/24)</f>
        <v>40248.626666666663</v>
      </c>
      <c r="T1846" s="11">
        <f>I1846/86400 + 25569 + (-5/24)</f>
        <v>40338.583333333328</v>
      </c>
    </row>
    <row r="1847" spans="1:20" ht="42.75" x14ac:dyDescent="0.45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>
        <f>E1847/D1847*100</f>
        <v>7.5111111111111111</v>
      </c>
      <c r="P1847" s="10">
        <f>E1847/L1847</f>
        <v>37.555555555555557</v>
      </c>
      <c r="Q1847" t="str">
        <f>LEFT(N1847,SEARCH("/",N1847)-1)</f>
        <v>film &amp; video</v>
      </c>
      <c r="R1847" t="str">
        <f>RIGHT(N1847, LEN(N1847)-SEARCH("/",N1847))</f>
        <v>science fiction</v>
      </c>
      <c r="S1847" s="11">
        <f>J1847/86400 + 25569 + (-5/24)</f>
        <v>42200.333935185183</v>
      </c>
      <c r="T1847" s="11">
        <f>I1847/86400 + 25569 + (-5/24)</f>
        <v>42227.333935185183</v>
      </c>
    </row>
    <row r="1848" spans="1:20" ht="28.5" x14ac:dyDescent="0.45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>
        <f>E1848/D1848*100</f>
        <v>106.68444444444445</v>
      </c>
      <c r="P1848" s="10">
        <f>E1848/L1848</f>
        <v>28.576190476190476</v>
      </c>
      <c r="Q1848" t="str">
        <f>LEFT(N1848,SEARCH("/",N1848)-1)</f>
        <v>film &amp; video</v>
      </c>
      <c r="R1848" t="str">
        <f>RIGHT(N1848, LEN(N1848)-SEARCH("/",N1848))</f>
        <v>documentary</v>
      </c>
      <c r="S1848" s="11">
        <f>J1848/86400 + 25569 + (-5/24)</f>
        <v>40526.160844907405</v>
      </c>
      <c r="T1848" s="11">
        <f>I1848/86400 + 25569 + (-5/24)</f>
        <v>40576.124305555553</v>
      </c>
    </row>
    <row r="1849" spans="1:20" ht="42.75" x14ac:dyDescent="0.45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>
        <f>E1849/D1849*100</f>
        <v>0.55555555555555558</v>
      </c>
      <c r="P1849" s="10">
        <f>E1849/L1849</f>
        <v>25</v>
      </c>
      <c r="Q1849" t="str">
        <f>LEFT(N1849,SEARCH("/",N1849)-1)</f>
        <v>technology</v>
      </c>
      <c r="R1849" t="str">
        <f>RIGHT(N1849, LEN(N1849)-SEARCH("/",N1849))</f>
        <v>web</v>
      </c>
      <c r="S1849" s="11">
        <f>J1849/86400 + 25569 + (-5/24)</f>
        <v>42275.838356481479</v>
      </c>
      <c r="T1849" s="11">
        <f>I1849/86400 + 25569 + (-5/24)</f>
        <v>42305.838356481479</v>
      </c>
    </row>
    <row r="1850" spans="1:20" ht="42.75" x14ac:dyDescent="0.45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>
        <f>E1850/D1850*100</f>
        <v>100</v>
      </c>
      <c r="P1850" s="10">
        <f>E1850/L1850</f>
        <v>104.65116279069767</v>
      </c>
      <c r="Q1850" t="str">
        <f>LEFT(N1850,SEARCH("/",N1850)-1)</f>
        <v>music</v>
      </c>
      <c r="R1850" t="str">
        <f>RIGHT(N1850, LEN(N1850)-SEARCH("/",N1850))</f>
        <v>rock</v>
      </c>
      <c r="S1850" s="11">
        <f>J1850/86400 + 25569 + (-5/24)</f>
        <v>41961.892199074071</v>
      </c>
      <c r="T1850" s="11">
        <f>I1850/86400 + 25569 + (-5/24)</f>
        <v>41994.999305555553</v>
      </c>
    </row>
    <row r="1851" spans="1:20" ht="42.75" x14ac:dyDescent="0.45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>
        <f>E1851/D1851*100</f>
        <v>2.2444444444444445</v>
      </c>
      <c r="P1851" s="10">
        <f>E1851/L1851</f>
        <v>50.5</v>
      </c>
      <c r="Q1851" t="str">
        <f>LEFT(N1851,SEARCH("/",N1851)-1)</f>
        <v>music</v>
      </c>
      <c r="R1851" t="str">
        <f>RIGHT(N1851, LEN(N1851)-SEARCH("/",N1851))</f>
        <v>jazz</v>
      </c>
      <c r="S1851" s="11">
        <f>J1851/86400 + 25569 + (-5/24)</f>
        <v>42599.756990740738</v>
      </c>
      <c r="T1851" s="11">
        <f>I1851/86400 + 25569 + (-5/24)</f>
        <v>42629.756990740738</v>
      </c>
    </row>
    <row r="1852" spans="1:20" ht="42.75" x14ac:dyDescent="0.45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>
        <f>E1852/D1852*100</f>
        <v>112.36044444444444</v>
      </c>
      <c r="P1852" s="10">
        <f>E1852/L1852</f>
        <v>23.963127962085309</v>
      </c>
      <c r="Q1852" t="str">
        <f>LEFT(N1852,SEARCH("/",N1852)-1)</f>
        <v>music</v>
      </c>
      <c r="R1852" t="str">
        <f>RIGHT(N1852, LEN(N1852)-SEARCH("/",N1852))</f>
        <v>electronic music</v>
      </c>
      <c r="S1852" s="11">
        <f>J1852/86400 + 25569 + (-5/24)</f>
        <v>41249.240624999999</v>
      </c>
      <c r="T1852" s="11">
        <f>I1852/86400 + 25569 + (-5/24)</f>
        <v>41281.125</v>
      </c>
    </row>
    <row r="1853" spans="1:20" ht="42.75" x14ac:dyDescent="0.45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>
        <f>E1853/D1853*100</f>
        <v>2.4222222222222221</v>
      </c>
      <c r="P1853" s="10">
        <f>E1853/L1853</f>
        <v>36.333333333333336</v>
      </c>
      <c r="Q1853" t="str">
        <f>LEFT(N1853,SEARCH("/",N1853)-1)</f>
        <v>games</v>
      </c>
      <c r="R1853" t="str">
        <f>RIGHT(N1853, LEN(N1853)-SEARCH("/",N1853))</f>
        <v>video games</v>
      </c>
      <c r="S1853" s="11">
        <f>J1853/86400 + 25569 + (-5/24)</f>
        <v>41703.958090277774</v>
      </c>
      <c r="T1853" s="11">
        <f>I1853/86400 + 25569 + (-5/24)</f>
        <v>41733.91642361111</v>
      </c>
    </row>
    <row r="1854" spans="1:20" ht="42.75" x14ac:dyDescent="0.45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>
        <f>E1854/D1854*100</f>
        <v>1.2222222222222223</v>
      </c>
      <c r="P1854" s="10">
        <f>E1854/L1854</f>
        <v>27.5</v>
      </c>
      <c r="Q1854" t="str">
        <f>LEFT(N1854,SEARCH("/",N1854)-1)</f>
        <v>publishing</v>
      </c>
      <c r="R1854" t="str">
        <f>RIGHT(N1854, LEN(N1854)-SEARCH("/",N1854))</f>
        <v>translations</v>
      </c>
      <c r="S1854" s="11">
        <f>J1854/86400 + 25569 + (-5/24)</f>
        <v>42231.941828703704</v>
      </c>
      <c r="T1854" s="11">
        <f>I1854/86400 + 25569 + (-5/24)</f>
        <v>42262.257638888885</v>
      </c>
    </row>
    <row r="1855" spans="1:20" ht="42.75" x14ac:dyDescent="0.45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>
        <f>E1855/D1855*100</f>
        <v>103.55555555555556</v>
      </c>
      <c r="P1855" s="10">
        <f>E1855/L1855</f>
        <v>53.5632183908046</v>
      </c>
      <c r="Q1855" t="str">
        <f>LEFT(N1855,SEARCH("/",N1855)-1)</f>
        <v>music</v>
      </c>
      <c r="R1855" t="str">
        <f>RIGHT(N1855, LEN(N1855)-SEARCH("/",N1855))</f>
        <v>rock</v>
      </c>
      <c r="S1855" s="11">
        <f>J1855/86400 + 25569 + (-5/24)</f>
        <v>40662.878333333334</v>
      </c>
      <c r="T1855" s="11">
        <f>I1855/86400 + 25569 + (-5/24)</f>
        <v>40705.958333333328</v>
      </c>
    </row>
    <row r="1856" spans="1:20" ht="42.75" x14ac:dyDescent="0.45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>
        <f>E1856/D1856*100</f>
        <v>100.66666666666666</v>
      </c>
      <c r="P1856" s="10">
        <f>E1856/L1856</f>
        <v>64.714285714285708</v>
      </c>
      <c r="Q1856" t="str">
        <f>LEFT(N1856,SEARCH("/",N1856)-1)</f>
        <v>music</v>
      </c>
      <c r="R1856" t="str">
        <f>RIGHT(N1856, LEN(N1856)-SEARCH("/",N1856))</f>
        <v>pop</v>
      </c>
      <c r="S1856" s="11">
        <f>J1856/86400 + 25569 + (-5/24)</f>
        <v>41572.284641203703</v>
      </c>
      <c r="T1856" s="11">
        <f>I1856/86400 + 25569 + (-5/24)</f>
        <v>41602.326307870368</v>
      </c>
    </row>
    <row r="1857" spans="1:20" ht="42.75" x14ac:dyDescent="0.45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>
        <f>E1857/D1857*100</f>
        <v>2.2222222222222223E-2</v>
      </c>
      <c r="P1857" s="10">
        <f>E1857/L1857</f>
        <v>1</v>
      </c>
      <c r="Q1857" t="str">
        <f>LEFT(N1857,SEARCH("/",N1857)-1)</f>
        <v>music</v>
      </c>
      <c r="R1857" t="str">
        <f>RIGHT(N1857, LEN(N1857)-SEARCH("/",N1857))</f>
        <v>faith</v>
      </c>
      <c r="S1857" s="11">
        <f>J1857/86400 + 25569 + (-5/24)</f>
        <v>42101.828194444439</v>
      </c>
      <c r="T1857" s="11">
        <f>I1857/86400 + 25569 + (-5/24)</f>
        <v>42131.828194444439</v>
      </c>
    </row>
    <row r="1858" spans="1:20" ht="42.75" x14ac:dyDescent="0.45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>
        <f>E1858/D1858*100</f>
        <v>112.26666666666667</v>
      </c>
      <c r="P1858" s="10">
        <f>E1858/L1858</f>
        <v>87.103448275862064</v>
      </c>
      <c r="Q1858" t="str">
        <f>LEFT(N1858,SEARCH("/",N1858)-1)</f>
        <v>music</v>
      </c>
      <c r="R1858" t="str">
        <f>RIGHT(N1858, LEN(N1858)-SEARCH("/",N1858))</f>
        <v>rock</v>
      </c>
      <c r="S1858" s="11">
        <f>J1858/86400 + 25569 + (-5/24)</f>
        <v>41813.557766203703</v>
      </c>
      <c r="T1858" s="11">
        <f>I1858/86400 + 25569 + (-5/24)</f>
        <v>41844.557766203703</v>
      </c>
    </row>
    <row r="1859" spans="1:20" ht="42.75" x14ac:dyDescent="0.45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>
        <f>E1859/D1859*100</f>
        <v>119.97755555555555</v>
      </c>
      <c r="P1859" s="10">
        <f>E1859/L1859</f>
        <v>50.9338679245283</v>
      </c>
      <c r="Q1859" t="str">
        <f>LEFT(N1859,SEARCH("/",N1859)-1)</f>
        <v>music</v>
      </c>
      <c r="R1859" t="str">
        <f>RIGHT(N1859, LEN(N1859)-SEARCH("/",N1859))</f>
        <v>rock</v>
      </c>
      <c r="S1859" s="11">
        <f>J1859/86400 + 25569 + (-5/24)</f>
        <v>41792.459027777775</v>
      </c>
      <c r="T1859" s="11">
        <f>I1859/86400 + 25569 + (-5/24)</f>
        <v>41813.459027777775</v>
      </c>
    </row>
    <row r="1860" spans="1:20" ht="42.75" x14ac:dyDescent="0.45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>
        <f>E1860/D1860*100</f>
        <v>100.4</v>
      </c>
      <c r="P1860" s="10">
        <f>E1860/L1860</f>
        <v>74.06557377049181</v>
      </c>
      <c r="Q1860" t="str">
        <f>LEFT(N1860,SEARCH("/",N1860)-1)</f>
        <v>music</v>
      </c>
      <c r="R1860" t="str">
        <f>RIGHT(N1860, LEN(N1860)-SEARCH("/",N1860))</f>
        <v>classical music</v>
      </c>
      <c r="S1860" s="11">
        <f>J1860/86400 + 25569 + (-5/24)</f>
        <v>42208.471689814811</v>
      </c>
      <c r="T1860" s="11">
        <f>I1860/86400 + 25569 + (-5/24)</f>
        <v>42230.957638888889</v>
      </c>
    </row>
    <row r="1861" spans="1:20" ht="42.75" x14ac:dyDescent="0.45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>
        <f>E1861/D1861*100</f>
        <v>100.24444444444444</v>
      </c>
      <c r="P1861" s="10">
        <f>E1861/L1861</f>
        <v>65.376811594202906</v>
      </c>
      <c r="Q1861" t="str">
        <f>LEFT(N1861,SEARCH("/",N1861)-1)</f>
        <v>theater</v>
      </c>
      <c r="R1861" t="str">
        <f>RIGHT(N1861, LEN(N1861)-SEARCH("/",N1861))</f>
        <v>plays</v>
      </c>
      <c r="S1861" s="11">
        <f>J1861/86400 + 25569 + (-5/24)</f>
        <v>42208.638136574074</v>
      </c>
      <c r="T1861" s="11">
        <f>I1861/86400 + 25569 + (-5/24)</f>
        <v>42238.638136574074</v>
      </c>
    </row>
    <row r="1862" spans="1:20" ht="42.75" x14ac:dyDescent="0.45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>
        <f>E1862/D1862*100</f>
        <v>0</v>
      </c>
      <c r="P1862" s="10" t="e">
        <f>E1862/L1862</f>
        <v>#DIV/0!</v>
      </c>
      <c r="Q1862" t="str">
        <f>LEFT(N1862,SEARCH("/",N1862)-1)</f>
        <v>theater</v>
      </c>
      <c r="R1862" t="str">
        <f>RIGHT(N1862, LEN(N1862)-SEARCH("/",N1862))</f>
        <v>plays</v>
      </c>
      <c r="S1862" s="11">
        <f>J1862/86400 + 25569 + (-5/24)</f>
        <v>42389.794317129628</v>
      </c>
      <c r="T1862" s="11">
        <f>I1862/86400 + 25569 + (-5/24)</f>
        <v>42398.761805555558</v>
      </c>
    </row>
    <row r="1863" spans="1:20" ht="42.75" x14ac:dyDescent="0.45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>
        <f>E1863/D1863*100</f>
        <v>116.02222222222223</v>
      </c>
      <c r="P1863" s="10">
        <f>E1863/L1863</f>
        <v>50.689320388349515</v>
      </c>
      <c r="Q1863" t="str">
        <f>LEFT(N1863,SEARCH("/",N1863)-1)</f>
        <v>theater</v>
      </c>
      <c r="R1863" t="str">
        <f>RIGHT(N1863, LEN(N1863)-SEARCH("/",N1863))</f>
        <v>spaces</v>
      </c>
      <c r="S1863" s="11">
        <f>J1863/86400 + 25569 + (-5/24)</f>
        <v>42660.410520833328</v>
      </c>
      <c r="T1863" s="11">
        <f>I1863/86400 + 25569 + (-5/24)</f>
        <v>42696.040972222218</v>
      </c>
    </row>
    <row r="1864" spans="1:20" ht="42.75" x14ac:dyDescent="0.45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>
        <f>E1864/D1864*100</f>
        <v>101.53333333333335</v>
      </c>
      <c r="P1864" s="10">
        <f>E1864/L1864</f>
        <v>80.15789473684211</v>
      </c>
      <c r="Q1864" t="str">
        <f>LEFT(N1864,SEARCH("/",N1864)-1)</f>
        <v>theater</v>
      </c>
      <c r="R1864" t="str">
        <f>RIGHT(N1864, LEN(N1864)-SEARCH("/",N1864))</f>
        <v>plays</v>
      </c>
      <c r="S1864" s="11">
        <f>J1864/86400 + 25569 + (-5/24)</f>
        <v>41841.056562499994</v>
      </c>
      <c r="T1864" s="11">
        <f>I1864/86400 + 25569 + (-5/24)</f>
        <v>41863.999305555553</v>
      </c>
    </row>
    <row r="1865" spans="1:20" ht="28.5" x14ac:dyDescent="0.45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>
        <f>E1865/D1865*100</f>
        <v>116.02222222222223</v>
      </c>
      <c r="P1865" s="10">
        <f>E1865/L1865</f>
        <v>50.20192307692308</v>
      </c>
      <c r="Q1865" t="str">
        <f>LEFT(N1865,SEARCH("/",N1865)-1)</f>
        <v>theater</v>
      </c>
      <c r="R1865" t="str">
        <f>RIGHT(N1865, LEN(N1865)-SEARCH("/",N1865))</f>
        <v>plays</v>
      </c>
      <c r="S1865" s="11">
        <f>J1865/86400 + 25569 + (-5/24)</f>
        <v>42648.337777777771</v>
      </c>
      <c r="T1865" s="11">
        <f>I1865/86400 + 25569 + (-5/24)</f>
        <v>42678.337777777771</v>
      </c>
    </row>
    <row r="1866" spans="1:20" ht="42.75" x14ac:dyDescent="0.45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>
        <f>E1866/D1866*100</f>
        <v>116.84444444444443</v>
      </c>
      <c r="P1866" s="10">
        <f>E1866/L1866</f>
        <v>52.58</v>
      </c>
      <c r="Q1866" t="str">
        <f>LEFT(N1866,SEARCH("/",N1866)-1)</f>
        <v>theater</v>
      </c>
      <c r="R1866" t="str">
        <f>RIGHT(N1866, LEN(N1866)-SEARCH("/",N1866))</f>
        <v>plays</v>
      </c>
      <c r="S1866" s="11">
        <f>J1866/86400 + 25569 + (-5/24)</f>
        <v>42426.741655092592</v>
      </c>
      <c r="T1866" s="11">
        <f>I1866/86400 + 25569 + (-5/24)</f>
        <v>42460.957638888889</v>
      </c>
    </row>
    <row r="1867" spans="1:20" ht="57" x14ac:dyDescent="0.45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>
        <f>E1867/D1867*100</f>
        <v>170.44444444444446</v>
      </c>
      <c r="P1867" s="10">
        <f>E1867/L1867</f>
        <v>84.285714285714292</v>
      </c>
      <c r="Q1867" t="str">
        <f>LEFT(N1867,SEARCH("/",N1867)-1)</f>
        <v>theater</v>
      </c>
      <c r="R1867" t="str">
        <f>RIGHT(N1867, LEN(N1867)-SEARCH("/",N1867))</f>
        <v>plays</v>
      </c>
      <c r="S1867" s="11">
        <f>J1867/86400 + 25569 + (-5/24)</f>
        <v>42768.217037037037</v>
      </c>
      <c r="T1867" s="11">
        <f>I1867/86400 + 25569 + (-5/24)</f>
        <v>42798.217037037037</v>
      </c>
    </row>
    <row r="1868" spans="1:20" ht="42.75" x14ac:dyDescent="0.45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>
        <f>E1868/D1868*100</f>
        <v>101.44444444444444</v>
      </c>
      <c r="P1868" s="10">
        <f>E1868/L1868</f>
        <v>114.125</v>
      </c>
      <c r="Q1868" t="str">
        <f>LEFT(N1868,SEARCH("/",N1868)-1)</f>
        <v>theater</v>
      </c>
      <c r="R1868" t="str">
        <f>RIGHT(N1868, LEN(N1868)-SEARCH("/",N1868))</f>
        <v>plays</v>
      </c>
      <c r="S1868" s="11">
        <f>J1868/86400 + 25569 + (-5/24)</f>
        <v>41850.991817129623</v>
      </c>
      <c r="T1868" s="11">
        <f>I1868/86400 + 25569 + (-5/24)</f>
        <v>41880.991817129623</v>
      </c>
    </row>
    <row r="1869" spans="1:20" ht="42.75" x14ac:dyDescent="0.45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>
        <f>E1869/D1869*100</f>
        <v>100</v>
      </c>
      <c r="P1869" s="10">
        <f>E1869/L1869</f>
        <v>145.16129032258064</v>
      </c>
      <c r="Q1869" t="str">
        <f>LEFT(N1869,SEARCH("/",N1869)-1)</f>
        <v>theater</v>
      </c>
      <c r="R1869" t="str">
        <f>RIGHT(N1869, LEN(N1869)-SEARCH("/",N1869))</f>
        <v>plays</v>
      </c>
      <c r="S1869" s="11">
        <f>J1869/86400 + 25569 + (-5/24)</f>
        <v>42556.664687499993</v>
      </c>
      <c r="T1869" s="11">
        <f>I1869/86400 + 25569 + (-5/24)</f>
        <v>42616.664687499993</v>
      </c>
    </row>
    <row r="1870" spans="1:20" ht="28.5" x14ac:dyDescent="0.45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>
        <f>E1870/D1870*100</f>
        <v>102.04444444444445</v>
      </c>
      <c r="P1870" s="10">
        <f>E1870/L1870</f>
        <v>72.888888888888886</v>
      </c>
      <c r="Q1870" t="str">
        <f>LEFT(N1870,SEARCH("/",N1870)-1)</f>
        <v>theater</v>
      </c>
      <c r="R1870" t="str">
        <f>RIGHT(N1870, LEN(N1870)-SEARCH("/",N1870))</f>
        <v>plays</v>
      </c>
      <c r="S1870" s="11">
        <f>J1870/86400 + 25569 + (-5/24)</f>
        <v>41943.544699074067</v>
      </c>
      <c r="T1870" s="11">
        <f>I1870/86400 + 25569 + (-5/24)</f>
        <v>41973.586365740739</v>
      </c>
    </row>
    <row r="1871" spans="1:20" ht="42.75" x14ac:dyDescent="0.45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>
        <f>E1871/D1871*100</f>
        <v>101.11111111111111</v>
      </c>
      <c r="P1871" s="10">
        <f>E1871/L1871</f>
        <v>267.64705882352939</v>
      </c>
      <c r="Q1871" t="str">
        <f>LEFT(N1871,SEARCH("/",N1871)-1)</f>
        <v>theater</v>
      </c>
      <c r="R1871" t="str">
        <f>RIGHT(N1871, LEN(N1871)-SEARCH("/",N1871))</f>
        <v>musical</v>
      </c>
      <c r="S1871" s="11">
        <f>J1871/86400 + 25569 + (-5/24)</f>
        <v>41771.606458333328</v>
      </c>
      <c r="T1871" s="11">
        <f>I1871/86400 + 25569 + (-5/24)</f>
        <v>41801.606458333328</v>
      </c>
    </row>
    <row r="1872" spans="1:20" ht="42.75" x14ac:dyDescent="0.45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>
        <f>E1872/D1872*100</f>
        <v>109.66666666666667</v>
      </c>
      <c r="P1872" s="10">
        <f>E1872/L1872</f>
        <v>94.90384615384616</v>
      </c>
      <c r="Q1872" t="str">
        <f>LEFT(N1872,SEARCH("/",N1872)-1)</f>
        <v>theater</v>
      </c>
      <c r="R1872" t="str">
        <f>RIGHT(N1872, LEN(N1872)-SEARCH("/",N1872))</f>
        <v>musical</v>
      </c>
      <c r="S1872" s="11">
        <f>J1872/86400 + 25569 + (-5/24)</f>
        <v>41865.674594907403</v>
      </c>
      <c r="T1872" s="11">
        <f>I1872/86400 + 25569 + (-5/24)</f>
        <v>41890.674594907403</v>
      </c>
    </row>
    <row r="1873" spans="1:20" ht="42.75" x14ac:dyDescent="0.45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>
        <f>E1873/D1873*100</f>
        <v>1.1111111111111112</v>
      </c>
      <c r="P1873" s="10">
        <f>E1873/L1873</f>
        <v>50</v>
      </c>
      <c r="Q1873" t="str">
        <f>LEFT(N1873,SEARCH("/",N1873)-1)</f>
        <v>theater</v>
      </c>
      <c r="R1873" t="str">
        <f>RIGHT(N1873, LEN(N1873)-SEARCH("/",N1873))</f>
        <v>plays</v>
      </c>
      <c r="S1873" s="11">
        <f>J1873/86400 + 25569 + (-5/24)</f>
        <v>42570.642048611109</v>
      </c>
      <c r="T1873" s="11">
        <f>I1873/86400 + 25569 + (-5/24)</f>
        <v>42615.642048611109</v>
      </c>
    </row>
    <row r="1874" spans="1:20" ht="42.75" x14ac:dyDescent="0.45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>
        <f>E1874/D1874*100</f>
        <v>116.32786885245903</v>
      </c>
      <c r="P1874" s="10">
        <f>E1874/L1874</f>
        <v>50.685714285714283</v>
      </c>
      <c r="Q1874" t="str">
        <f>LEFT(N1874,SEARCH("/",N1874)-1)</f>
        <v>music</v>
      </c>
      <c r="R1874" t="str">
        <f>RIGHT(N1874, LEN(N1874)-SEARCH("/",N1874))</f>
        <v>indie rock</v>
      </c>
      <c r="S1874" s="11">
        <f>J1874/86400 + 25569 + (-5/24)</f>
        <v>41098.885532407403</v>
      </c>
      <c r="T1874" s="11">
        <f>I1874/86400 + 25569 + (-5/24)</f>
        <v>41131.708333333328</v>
      </c>
    </row>
    <row r="1875" spans="1:20" ht="42.75" x14ac:dyDescent="0.45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>
        <f>E1875/D1875*100</f>
        <v>105.81826105905425</v>
      </c>
      <c r="P1875" s="10">
        <f>E1875/L1875</f>
        <v>64.74666666666667</v>
      </c>
      <c r="Q1875" t="str">
        <f>LEFT(N1875,SEARCH("/",N1875)-1)</f>
        <v>games</v>
      </c>
      <c r="R1875" t="str">
        <f>RIGHT(N1875, LEN(N1875)-SEARCH("/",N1875))</f>
        <v>tabletop games</v>
      </c>
      <c r="S1875" s="11">
        <f>J1875/86400 + 25569 + (-5/24)</f>
        <v>41614.443159722221</v>
      </c>
      <c r="T1875" s="11">
        <f>I1875/86400 + 25569 + (-5/24)</f>
        <v>41644.443159722221</v>
      </c>
    </row>
    <row r="1876" spans="1:20" ht="42.75" x14ac:dyDescent="0.45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>
        <f>E1876/D1876*100</f>
        <v>107.65217391304347</v>
      </c>
      <c r="P1876" s="10">
        <f>E1876/L1876</f>
        <v>65.15789473684211</v>
      </c>
      <c r="Q1876" t="str">
        <f>LEFT(N1876,SEARCH("/",N1876)-1)</f>
        <v>music</v>
      </c>
      <c r="R1876" t="str">
        <f>RIGHT(N1876, LEN(N1876)-SEARCH("/",N1876))</f>
        <v>electronic music</v>
      </c>
      <c r="S1876" s="11">
        <f>J1876/86400 + 25569 + (-5/24)</f>
        <v>42016.43310185185</v>
      </c>
      <c r="T1876" s="11">
        <f>I1876/86400 + 25569 + (-5/24)</f>
        <v>42046.43310185185</v>
      </c>
    </row>
    <row r="1877" spans="1:20" ht="42.75" x14ac:dyDescent="0.45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>
        <f>E1877/D1877*100</f>
        <v>0.60869565217391308</v>
      </c>
      <c r="P1877" s="10">
        <f>E1877/L1877</f>
        <v>28</v>
      </c>
      <c r="Q1877" t="str">
        <f>LEFT(N1877,SEARCH("/",N1877)-1)</f>
        <v>technology</v>
      </c>
      <c r="R1877" t="str">
        <f>RIGHT(N1877, LEN(N1877)-SEARCH("/",N1877))</f>
        <v>wearables</v>
      </c>
      <c r="S1877" s="11">
        <f>J1877/86400 + 25569 + (-5/24)</f>
        <v>42082.494467592587</v>
      </c>
      <c r="T1877" s="11">
        <f>I1877/86400 + 25569 + (-5/24)</f>
        <v>42112.494467592587</v>
      </c>
    </row>
    <row r="1878" spans="1:20" ht="28.5" x14ac:dyDescent="0.45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>
        <f>E1878/D1878*100</f>
        <v>120.32608695652173</v>
      </c>
      <c r="P1878" s="10">
        <f>E1878/L1878</f>
        <v>48.130434782608695</v>
      </c>
      <c r="Q1878" t="str">
        <f>LEFT(N1878,SEARCH("/",N1878)-1)</f>
        <v>games</v>
      </c>
      <c r="R1878" t="str">
        <f>RIGHT(N1878, LEN(N1878)-SEARCH("/",N1878))</f>
        <v>tabletop games</v>
      </c>
      <c r="S1878" s="11">
        <f>J1878/86400 + 25569 + (-5/24)</f>
        <v>42197.563657407409</v>
      </c>
      <c r="T1878" s="11">
        <f>I1878/86400 + 25569 + (-5/24)</f>
        <v>42227.563657407409</v>
      </c>
    </row>
    <row r="1879" spans="1:20" ht="42.75" x14ac:dyDescent="0.45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>
        <f>E1879/D1879*100</f>
        <v>111.8936170212766</v>
      </c>
      <c r="P1879" s="10">
        <f>E1879/L1879</f>
        <v>105.18</v>
      </c>
      <c r="Q1879" t="str">
        <f>LEFT(N1879,SEARCH("/",N1879)-1)</f>
        <v>film &amp; video</v>
      </c>
      <c r="R1879" t="str">
        <f>RIGHT(N1879, LEN(N1879)-SEARCH("/",N1879))</f>
        <v>documentary</v>
      </c>
      <c r="S1879" s="11">
        <f>J1879/86400 + 25569 + (-5/24)</f>
        <v>42417.60974537037</v>
      </c>
      <c r="T1879" s="11">
        <f>I1879/86400 + 25569 + (-5/24)</f>
        <v>42477.568078703705</v>
      </c>
    </row>
    <row r="1880" spans="1:20" ht="42.75" x14ac:dyDescent="0.45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>
        <f>E1880/D1880*100</f>
        <v>125.60416666666667</v>
      </c>
      <c r="P1880" s="10">
        <f>E1880/L1880</f>
        <v>58.533980582524272</v>
      </c>
      <c r="Q1880" t="str">
        <f>LEFT(N1880,SEARCH("/",N1880)-1)</f>
        <v>photography</v>
      </c>
      <c r="R1880" t="str">
        <f>RIGHT(N1880, LEN(N1880)-SEARCH("/",N1880))</f>
        <v>photobooks</v>
      </c>
      <c r="S1880" s="11">
        <f>J1880/86400 + 25569 + (-5/24)</f>
        <v>42089.269166666665</v>
      </c>
      <c r="T1880" s="11">
        <f>I1880/86400 + 25569 + (-5/24)</f>
        <v>42110.269166666665</v>
      </c>
    </row>
    <row r="1881" spans="1:20" ht="42.75" x14ac:dyDescent="0.4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>
        <f>E1881/D1881*100</f>
        <v>13.5625</v>
      </c>
      <c r="P1881" s="10">
        <f>E1881/L1881</f>
        <v>65.099999999999994</v>
      </c>
      <c r="Q1881" t="str">
        <f>LEFT(N1881,SEARCH("/",N1881)-1)</f>
        <v>photography</v>
      </c>
      <c r="R1881" t="str">
        <f>RIGHT(N1881, LEN(N1881)-SEARCH("/",N1881))</f>
        <v>photobooks</v>
      </c>
      <c r="S1881" s="11">
        <f>J1881/86400 + 25569 + (-5/24)</f>
        <v>42025.14876157407</v>
      </c>
      <c r="T1881" s="11">
        <f>I1881/86400 + 25569 + (-5/24)</f>
        <v>42055.14876157407</v>
      </c>
    </row>
    <row r="1882" spans="1:20" ht="42.75" x14ac:dyDescent="0.45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>
        <f>E1882/D1882*100</f>
        <v>11.458333333333332</v>
      </c>
      <c r="P1882" s="10">
        <f>E1882/L1882</f>
        <v>39.285714285714285</v>
      </c>
      <c r="Q1882" t="str">
        <f>LEFT(N1882,SEARCH("/",N1882)-1)</f>
        <v>publishing</v>
      </c>
      <c r="R1882" t="str">
        <f>RIGHT(N1882, LEN(N1882)-SEARCH("/",N1882))</f>
        <v>children's books</v>
      </c>
      <c r="S1882" s="11">
        <f>J1882/86400 + 25569 + (-5/24)</f>
        <v>40855.556759259256</v>
      </c>
      <c r="T1882" s="11">
        <f>I1882/86400 + 25569 + (-5/24)</f>
        <v>40895.556759259256</v>
      </c>
    </row>
    <row r="1883" spans="1:20" ht="42.75" x14ac:dyDescent="0.45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>
        <f>E1883/D1883*100</f>
        <v>147.32653061224491</v>
      </c>
      <c r="P1883" s="10">
        <f>E1883/L1883</f>
        <v>48.449664429530202</v>
      </c>
      <c r="Q1883" t="str">
        <f>LEFT(N1883,SEARCH("/",N1883)-1)</f>
        <v>publishing</v>
      </c>
      <c r="R1883" t="str">
        <f>RIGHT(N1883, LEN(N1883)-SEARCH("/",N1883))</f>
        <v>nonfiction</v>
      </c>
      <c r="S1883" s="11">
        <f>J1883/86400 + 25569 + (-5/24)</f>
        <v>41421.867488425924</v>
      </c>
      <c r="T1883" s="11">
        <f>I1883/86400 + 25569 + (-5/24)</f>
        <v>41451.867488425924</v>
      </c>
    </row>
    <row r="1884" spans="1:20" ht="42.75" x14ac:dyDescent="0.45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>
        <f>E1884/D1884*100</f>
        <v>819.18387755102037</v>
      </c>
      <c r="P1884" s="10">
        <f>E1884/L1884</f>
        <v>152.62361216730039</v>
      </c>
      <c r="Q1884" t="str">
        <f>LEFT(N1884,SEARCH("/",N1884)-1)</f>
        <v>technology</v>
      </c>
      <c r="R1884" t="str">
        <f>RIGHT(N1884, LEN(N1884)-SEARCH("/",N1884))</f>
        <v>hardware</v>
      </c>
      <c r="S1884" s="11">
        <f>J1884/86400 + 25569 + (-5/24)</f>
        <v>41068.880173611113</v>
      </c>
      <c r="T1884" s="11">
        <f>I1884/86400 + 25569 + (-5/24)</f>
        <v>41098.880173611113</v>
      </c>
    </row>
    <row r="1885" spans="1:20" ht="42.75" x14ac:dyDescent="0.45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>
        <f>E1885/D1885*100</f>
        <v>100</v>
      </c>
      <c r="P1885" s="10">
        <f>E1885/L1885</f>
        <v>148.4848484848485</v>
      </c>
      <c r="Q1885" t="str">
        <f>LEFT(N1885,SEARCH("/",N1885)-1)</f>
        <v>theater</v>
      </c>
      <c r="R1885" t="str">
        <f>RIGHT(N1885, LEN(N1885)-SEARCH("/",N1885))</f>
        <v>plays</v>
      </c>
      <c r="S1885" s="11">
        <f>J1885/86400 + 25569 + (-5/24)</f>
        <v>42062.626111111109</v>
      </c>
      <c r="T1885" s="11">
        <f>I1885/86400 + 25569 + (-5/24)</f>
        <v>42083.643749999996</v>
      </c>
    </row>
    <row r="1886" spans="1:20" ht="42.75" x14ac:dyDescent="0.4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>
        <f>E1886/D1886*100</f>
        <v>0</v>
      </c>
      <c r="P1886" s="10" t="e">
        <f>E1886/L1886</f>
        <v>#DIV/0!</v>
      </c>
      <c r="Q1886" t="str">
        <f>LEFT(N1886,SEARCH("/",N1886)-1)</f>
        <v>publishing</v>
      </c>
      <c r="R1886" t="str">
        <f>RIGHT(N1886, LEN(N1886)-SEARCH("/",N1886))</f>
        <v>translations</v>
      </c>
      <c r="S1886" s="11">
        <f>J1886/86400 + 25569 + (-5/24)</f>
        <v>42199.665069444447</v>
      </c>
      <c r="T1886" s="11">
        <f>I1886/86400 + 25569 + (-5/24)</f>
        <v>42259.665069444447</v>
      </c>
    </row>
    <row r="1887" spans="1:20" x14ac:dyDescent="0.45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>
        <f>E1887/D1887*100</f>
        <v>112.10242048409683</v>
      </c>
      <c r="P1887" s="10">
        <f>E1887/L1887</f>
        <v>69.18518518518519</v>
      </c>
      <c r="Q1887" t="str">
        <f>LEFT(N1887,SEARCH("/",N1887)-1)</f>
        <v>theater</v>
      </c>
      <c r="R1887" t="str">
        <f>RIGHT(N1887, LEN(N1887)-SEARCH("/",N1887))</f>
        <v>plays</v>
      </c>
      <c r="S1887" s="11">
        <f>J1887/86400 + 25569 + (-5/24)</f>
        <v>42762.734097222223</v>
      </c>
      <c r="T1887" s="11">
        <f>I1887/86400 + 25569 + (-5/24)</f>
        <v>42793.999999999993</v>
      </c>
    </row>
    <row r="1888" spans="1:20" ht="42.75" x14ac:dyDescent="0.45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>
        <f>E1888/D1888*100</f>
        <v>120.5</v>
      </c>
      <c r="P1888" s="10">
        <f>E1888/L1888</f>
        <v>80.333333333333329</v>
      </c>
      <c r="Q1888" t="str">
        <f>LEFT(N1888,SEARCH("/",N1888)-1)</f>
        <v>film &amp; video</v>
      </c>
      <c r="R1888" t="str">
        <f>RIGHT(N1888, LEN(N1888)-SEARCH("/",N1888))</f>
        <v>television</v>
      </c>
      <c r="S1888" s="11">
        <f>J1888/86400 + 25569 + (-5/24)</f>
        <v>42572.570162037031</v>
      </c>
      <c r="T1888" s="11">
        <f>I1888/86400 + 25569 + (-5/24)</f>
        <v>42603.916666666664</v>
      </c>
    </row>
    <row r="1889" spans="1:20" ht="42.75" x14ac:dyDescent="0.45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>
        <f>E1889/D1889*100</f>
        <v>120</v>
      </c>
      <c r="P1889" s="10">
        <f>E1889/L1889</f>
        <v>98.360655737704917</v>
      </c>
      <c r="Q1889" t="str">
        <f>LEFT(N1889,SEARCH("/",N1889)-1)</f>
        <v>film &amp; video</v>
      </c>
      <c r="R1889" t="str">
        <f>RIGHT(N1889, LEN(N1889)-SEARCH("/",N1889))</f>
        <v>television</v>
      </c>
      <c r="S1889" s="11">
        <f>J1889/86400 + 25569 + (-5/24)</f>
        <v>42457.415590277778</v>
      </c>
      <c r="T1889" s="11">
        <f>I1889/86400 + 25569 + (-5/24)</f>
        <v>42487.415590277778</v>
      </c>
    </row>
    <row r="1890" spans="1:20" ht="42.75" x14ac:dyDescent="0.45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>
        <f>E1890/D1890*100</f>
        <v>107.61100000000002</v>
      </c>
      <c r="P1890" s="10">
        <f>E1890/L1890</f>
        <v>76.865000000000009</v>
      </c>
      <c r="Q1890" t="str">
        <f>LEFT(N1890,SEARCH("/",N1890)-1)</f>
        <v>film &amp; video</v>
      </c>
      <c r="R1890" t="str">
        <f>RIGHT(N1890, LEN(N1890)-SEARCH("/",N1890))</f>
        <v>television</v>
      </c>
      <c r="S1890" s="11">
        <f>J1890/86400 + 25569 + (-5/24)</f>
        <v>41932.611192129625</v>
      </c>
      <c r="T1890" s="11">
        <f>I1890/86400 + 25569 + (-5/24)</f>
        <v>41992.652858796289</v>
      </c>
    </row>
    <row r="1891" spans="1:20" ht="42.75" x14ac:dyDescent="0.45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>
        <f>E1891/D1891*100</f>
        <v>148.30000000000001</v>
      </c>
      <c r="P1891" s="10">
        <f>E1891/L1891</f>
        <v>322.39130434782606</v>
      </c>
      <c r="Q1891" t="str">
        <f>LEFT(N1891,SEARCH("/",N1891)-1)</f>
        <v>film &amp; video</v>
      </c>
      <c r="R1891" t="str">
        <f>RIGHT(N1891, LEN(N1891)-SEARCH("/",N1891))</f>
        <v>shorts</v>
      </c>
      <c r="S1891" s="11">
        <f>J1891/86400 + 25569 + (-5/24)</f>
        <v>41409.605983796289</v>
      </c>
      <c r="T1891" s="11">
        <f>I1891/86400 + 25569 + (-5/24)</f>
        <v>41431.605983796289</v>
      </c>
    </row>
    <row r="1892" spans="1:20" ht="42.75" x14ac:dyDescent="0.45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>
        <f>E1892/D1892*100</f>
        <v>105.2</v>
      </c>
      <c r="P1892" s="10">
        <f>E1892/L1892</f>
        <v>122.32558139534883</v>
      </c>
      <c r="Q1892" t="str">
        <f>LEFT(N1892,SEARCH("/",N1892)-1)</f>
        <v>film &amp; video</v>
      </c>
      <c r="R1892" t="str">
        <f>RIGHT(N1892, LEN(N1892)-SEARCH("/",N1892))</f>
        <v>shorts</v>
      </c>
      <c r="S1892" s="11">
        <f>J1892/86400 + 25569 + (-5/24)</f>
        <v>42720.990543981483</v>
      </c>
      <c r="T1892" s="11">
        <f>I1892/86400 + 25569 + (-5/24)</f>
        <v>42767.124999999993</v>
      </c>
    </row>
    <row r="1893" spans="1:20" ht="42.75" x14ac:dyDescent="0.45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>
        <f>E1893/D1893*100</f>
        <v>100</v>
      </c>
      <c r="P1893" s="10">
        <f>E1893/L1893</f>
        <v>192.30769230769232</v>
      </c>
      <c r="Q1893" t="str">
        <f>LEFT(N1893,SEARCH("/",N1893)-1)</f>
        <v>film &amp; video</v>
      </c>
      <c r="R1893" t="str">
        <f>RIGHT(N1893, LEN(N1893)-SEARCH("/",N1893))</f>
        <v>shorts</v>
      </c>
      <c r="S1893" s="11">
        <f>J1893/86400 + 25569 + (-5/24)</f>
        <v>41197.544976851852</v>
      </c>
      <c r="T1893" s="11">
        <f>I1893/86400 + 25569 + (-5/24)</f>
        <v>41217.586643518516</v>
      </c>
    </row>
    <row r="1894" spans="1:20" x14ac:dyDescent="0.45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>
        <f>E1894/D1894*100</f>
        <v>100.49999999999999</v>
      </c>
      <c r="P1894" s="10">
        <f>E1894/L1894</f>
        <v>186.11111111111111</v>
      </c>
      <c r="Q1894" t="str">
        <f>LEFT(N1894,SEARCH("/",N1894)-1)</f>
        <v>film &amp; video</v>
      </c>
      <c r="R1894" t="str">
        <f>RIGHT(N1894, LEN(N1894)-SEARCH("/",N1894))</f>
        <v>shorts</v>
      </c>
      <c r="S1894" s="11">
        <f>J1894/86400 + 25569 + (-5/24)</f>
        <v>40987.568298611106</v>
      </c>
      <c r="T1894" s="11">
        <f>I1894/86400 + 25569 + (-5/24)</f>
        <v>41001.568298611106</v>
      </c>
    </row>
    <row r="1895" spans="1:20" ht="42.75" x14ac:dyDescent="0.45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>
        <f>E1895/D1895*100</f>
        <v>104</v>
      </c>
      <c r="P1895" s="10">
        <f>E1895/L1895</f>
        <v>64.197530864197532</v>
      </c>
      <c r="Q1895" t="str">
        <f>LEFT(N1895,SEARCH("/",N1895)-1)</f>
        <v>film &amp; video</v>
      </c>
      <c r="R1895" t="str">
        <f>RIGHT(N1895, LEN(N1895)-SEARCH("/",N1895))</f>
        <v>shorts</v>
      </c>
      <c r="S1895" s="11">
        <f>J1895/86400 + 25569 + (-5/24)</f>
        <v>41717.834699074076</v>
      </c>
      <c r="T1895" s="11">
        <f>I1895/86400 + 25569 + (-5/24)</f>
        <v>41741.875</v>
      </c>
    </row>
    <row r="1896" spans="1:20" ht="28.5" x14ac:dyDescent="0.45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>
        <f>E1896/D1896*100</f>
        <v>141</v>
      </c>
      <c r="P1896" s="10">
        <f>E1896/L1896</f>
        <v>90.384615384615387</v>
      </c>
      <c r="Q1896" t="str">
        <f>LEFT(N1896,SEARCH("/",N1896)-1)</f>
        <v>film &amp; video</v>
      </c>
      <c r="R1896" t="str">
        <f>RIGHT(N1896, LEN(N1896)-SEARCH("/",N1896))</f>
        <v>shorts</v>
      </c>
      <c r="S1896" s="11">
        <f>J1896/86400 + 25569 + (-5/24)</f>
        <v>40753.550092592588</v>
      </c>
      <c r="T1896" s="11">
        <f>I1896/86400 + 25569 + (-5/24)</f>
        <v>40761.416666666664</v>
      </c>
    </row>
    <row r="1897" spans="1:20" ht="28.5" x14ac:dyDescent="0.45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>
        <f>E1897/D1897*100</f>
        <v>113.03159999999998</v>
      </c>
      <c r="P1897" s="10">
        <f>E1897/L1897</f>
        <v>144.91230769230768</v>
      </c>
      <c r="Q1897" t="str">
        <f>LEFT(N1897,SEARCH("/",N1897)-1)</f>
        <v>film &amp; video</v>
      </c>
      <c r="R1897" t="str">
        <f>RIGHT(N1897, LEN(N1897)-SEARCH("/",N1897))</f>
        <v>shorts</v>
      </c>
      <c r="S1897" s="11">
        <f>J1897/86400 + 25569 + (-5/24)</f>
        <v>40722.845324074071</v>
      </c>
      <c r="T1897" s="11">
        <f>I1897/86400 + 25569 + (-5/24)</f>
        <v>40752.845324074071</v>
      </c>
    </row>
    <row r="1898" spans="1:20" ht="28.5" x14ac:dyDescent="0.45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>
        <f>E1898/D1898*100</f>
        <v>0</v>
      </c>
      <c r="P1898" s="10" t="e">
        <f>E1898/L1898</f>
        <v>#DIV/0!</v>
      </c>
      <c r="Q1898" t="str">
        <f>LEFT(N1898,SEARCH("/",N1898)-1)</f>
        <v>film &amp; video</v>
      </c>
      <c r="R1898" t="str">
        <f>RIGHT(N1898, LEN(N1898)-SEARCH("/",N1898))</f>
        <v>science fiction</v>
      </c>
      <c r="S1898" s="11">
        <f>J1898/86400 + 25569 + (-5/24)</f>
        <v>42221.701597222222</v>
      </c>
      <c r="T1898" s="11">
        <f>I1898/86400 + 25569 + (-5/24)</f>
        <v>42251.499999999993</v>
      </c>
    </row>
    <row r="1899" spans="1:20" ht="42.75" x14ac:dyDescent="0.45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>
        <f>E1899/D1899*100</f>
        <v>0</v>
      </c>
      <c r="P1899" s="10" t="e">
        <f>E1899/L1899</f>
        <v>#DIV/0!</v>
      </c>
      <c r="Q1899" t="str">
        <f>LEFT(N1899,SEARCH("/",N1899)-1)</f>
        <v>film &amp; video</v>
      </c>
      <c r="R1899" t="str">
        <f>RIGHT(N1899, LEN(N1899)-SEARCH("/",N1899))</f>
        <v>science fiction</v>
      </c>
      <c r="S1899" s="11">
        <f>J1899/86400 + 25569 + (-5/24)</f>
        <v>41903.868379629625</v>
      </c>
      <c r="T1899" s="11">
        <f>I1899/86400 + 25569 + (-5/24)</f>
        <v>41933.868379629625</v>
      </c>
    </row>
    <row r="1900" spans="1:20" ht="42.75" x14ac:dyDescent="0.45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>
        <f>E1900/D1900*100</f>
        <v>0</v>
      </c>
      <c r="P1900" s="10" t="e">
        <f>E1900/L1900</f>
        <v>#DIV/0!</v>
      </c>
      <c r="Q1900" t="str">
        <f>LEFT(N1900,SEARCH("/",N1900)-1)</f>
        <v>film &amp; video</v>
      </c>
      <c r="R1900" t="str">
        <f>RIGHT(N1900, LEN(N1900)-SEARCH("/",N1900))</f>
        <v>drama</v>
      </c>
      <c r="S1900" s="11">
        <f>J1900/86400 + 25569 + (-5/24)</f>
        <v>42171.70475694444</v>
      </c>
      <c r="T1900" s="11">
        <f>I1900/86400 + 25569 + (-5/24)</f>
        <v>42231.70475694444</v>
      </c>
    </row>
    <row r="1901" spans="1:20" ht="42.75" x14ac:dyDescent="0.45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>
        <f>E1901/D1901*100</f>
        <v>60</v>
      </c>
      <c r="P1901" s="10">
        <f>E1901/L1901</f>
        <v>3000</v>
      </c>
      <c r="Q1901" t="str">
        <f>LEFT(N1901,SEARCH("/",N1901)-1)</f>
        <v>film &amp; video</v>
      </c>
      <c r="R1901" t="str">
        <f>RIGHT(N1901, LEN(N1901)-SEARCH("/",N1901))</f>
        <v>drama</v>
      </c>
      <c r="S1901" s="11">
        <f>J1901/86400 + 25569 + (-5/24)</f>
        <v>42720.867615740739</v>
      </c>
      <c r="T1901" s="11">
        <f>I1901/86400 + 25569 + (-5/24)</f>
        <v>42750.867615740739</v>
      </c>
    </row>
    <row r="1902" spans="1:20" ht="42.75" x14ac:dyDescent="0.45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>
        <f>E1902/D1902*100</f>
        <v>0</v>
      </c>
      <c r="P1902" s="10" t="e">
        <f>E1902/L1902</f>
        <v>#DIV/0!</v>
      </c>
      <c r="Q1902" t="str">
        <f>LEFT(N1902,SEARCH("/",N1902)-1)</f>
        <v>film &amp; video</v>
      </c>
      <c r="R1902" t="str">
        <f>RIGHT(N1902, LEN(N1902)-SEARCH("/",N1902))</f>
        <v>drama</v>
      </c>
      <c r="S1902" s="11">
        <f>J1902/86400 + 25569 + (-5/24)</f>
        <v>42767.604560185187</v>
      </c>
      <c r="T1902" s="11">
        <f>I1902/86400 + 25569 + (-5/24)</f>
        <v>42797.624999999993</v>
      </c>
    </row>
    <row r="1903" spans="1:20" ht="28.5" x14ac:dyDescent="0.45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>
        <f>E1903/D1903*100</f>
        <v>16</v>
      </c>
      <c r="P1903" s="10">
        <f>E1903/L1903</f>
        <v>160</v>
      </c>
      <c r="Q1903" t="str">
        <f>LEFT(N1903,SEARCH("/",N1903)-1)</f>
        <v>film &amp; video</v>
      </c>
      <c r="R1903" t="str">
        <f>RIGHT(N1903, LEN(N1903)-SEARCH("/",N1903))</f>
        <v>drama</v>
      </c>
      <c r="S1903" s="11">
        <f>J1903/86400 + 25569 + (-5/24)</f>
        <v>42182.02612268518</v>
      </c>
      <c r="T1903" s="11">
        <f>I1903/86400 + 25569 + (-5/24)</f>
        <v>42206.082638888889</v>
      </c>
    </row>
    <row r="1904" spans="1:20" ht="42.75" x14ac:dyDescent="0.45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>
        <f>E1904/D1904*100</f>
        <v>5</v>
      </c>
      <c r="P1904" s="10">
        <f>E1904/L1904</f>
        <v>83.333333333333329</v>
      </c>
      <c r="Q1904" t="str">
        <f>LEFT(N1904,SEARCH("/",N1904)-1)</f>
        <v>film &amp; video</v>
      </c>
      <c r="R1904" t="str">
        <f>RIGHT(N1904, LEN(N1904)-SEARCH("/",N1904))</f>
        <v>drama</v>
      </c>
      <c r="S1904" s="11">
        <f>J1904/86400 + 25569 + (-5/24)</f>
        <v>42239.233078703699</v>
      </c>
      <c r="T1904" s="11">
        <f>I1904/86400 + 25569 + (-5/24)</f>
        <v>42279.233078703699</v>
      </c>
    </row>
    <row r="1905" spans="1:20" ht="42.75" x14ac:dyDescent="0.45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>
        <f>E1905/D1905*100</f>
        <v>44.6</v>
      </c>
      <c r="P1905" s="10">
        <f>E1905/L1905</f>
        <v>185.83333333333334</v>
      </c>
      <c r="Q1905" t="str">
        <f>LEFT(N1905,SEARCH("/",N1905)-1)</f>
        <v>film &amp; video</v>
      </c>
      <c r="R1905" t="str">
        <f>RIGHT(N1905, LEN(N1905)-SEARCH("/",N1905))</f>
        <v>drama</v>
      </c>
      <c r="S1905" s="11">
        <f>J1905/86400 + 25569 + (-5/24)</f>
        <v>42235.951585648145</v>
      </c>
      <c r="T1905" s="11">
        <f>I1905/86400 + 25569 + (-5/24)</f>
        <v>42265.951585648145</v>
      </c>
    </row>
    <row r="1906" spans="1:20" ht="42.75" x14ac:dyDescent="0.45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>
        <f>E1906/D1906*100</f>
        <v>2</v>
      </c>
      <c r="P1906" s="10">
        <f>E1906/L1906</f>
        <v>100</v>
      </c>
      <c r="Q1906" t="str">
        <f>LEFT(N1906,SEARCH("/",N1906)-1)</f>
        <v>film &amp; video</v>
      </c>
      <c r="R1906" t="str">
        <f>RIGHT(N1906, LEN(N1906)-SEARCH("/",N1906))</f>
        <v>drama</v>
      </c>
      <c r="S1906" s="11">
        <f>J1906/86400 + 25569 + (-5/24)</f>
        <v>42079.420011574075</v>
      </c>
      <c r="T1906" s="11">
        <f>I1906/86400 + 25569 + (-5/24)</f>
        <v>42139.420011574075</v>
      </c>
    </row>
    <row r="1907" spans="1:20" ht="42.75" x14ac:dyDescent="0.45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>
        <f>E1907/D1907*100</f>
        <v>103.71999999999998</v>
      </c>
      <c r="P1907" s="10">
        <f>E1907/L1907</f>
        <v>54.020833333333336</v>
      </c>
      <c r="Q1907" t="str">
        <f>LEFT(N1907,SEARCH("/",N1907)-1)</f>
        <v>film &amp; video</v>
      </c>
      <c r="R1907" t="str">
        <f>RIGHT(N1907, LEN(N1907)-SEARCH("/",N1907))</f>
        <v>documentary</v>
      </c>
      <c r="S1907" s="11">
        <f>J1907/86400 + 25569 + (-5/24)</f>
        <v>41106.844733796293</v>
      </c>
      <c r="T1907" s="11">
        <f>I1907/86400 + 25569 + (-5/24)</f>
        <v>41136.844733796293</v>
      </c>
    </row>
    <row r="1908" spans="1:20" ht="42.75" x14ac:dyDescent="0.45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>
        <f>E1908/D1908*100</f>
        <v>305.46000000000004</v>
      </c>
      <c r="P1908" s="10">
        <f>E1908/L1908</f>
        <v>68.488789237668158</v>
      </c>
      <c r="Q1908" t="str">
        <f>LEFT(N1908,SEARCH("/",N1908)-1)</f>
        <v>film &amp; video</v>
      </c>
      <c r="R1908" t="str">
        <f>RIGHT(N1908, LEN(N1908)-SEARCH("/",N1908))</f>
        <v>documentary</v>
      </c>
      <c r="S1908" s="11">
        <f>J1908/86400 + 25569 + (-5/24)</f>
        <v>40480.155150462961</v>
      </c>
      <c r="T1908" s="11">
        <f>I1908/86400 + 25569 + (-5/24)</f>
        <v>40530.196817129625</v>
      </c>
    </row>
    <row r="1909" spans="1:20" ht="57" x14ac:dyDescent="0.45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>
        <f>E1909/D1909*100</f>
        <v>134.1</v>
      </c>
      <c r="P1909" s="10">
        <f>E1909/L1909</f>
        <v>108.14516129032258</v>
      </c>
      <c r="Q1909" t="str">
        <f>LEFT(N1909,SEARCH("/",N1909)-1)</f>
        <v>film &amp; video</v>
      </c>
      <c r="R1909" t="str">
        <f>RIGHT(N1909, LEN(N1909)-SEARCH("/",N1909))</f>
        <v>documentary</v>
      </c>
      <c r="S1909" s="11">
        <f>J1909/86400 + 25569 + (-5/24)</f>
        <v>40430.395995370367</v>
      </c>
      <c r="T1909" s="11">
        <f>I1909/86400 + 25569 + (-5/24)</f>
        <v>40466.943749999999</v>
      </c>
    </row>
    <row r="1910" spans="1:20" ht="42.75" x14ac:dyDescent="0.45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>
        <f>E1910/D1910*100</f>
        <v>184.56</v>
      </c>
      <c r="P1910" s="10">
        <f>E1910/L1910</f>
        <v>85.444444444444443</v>
      </c>
      <c r="Q1910" t="str">
        <f>LEFT(N1910,SEARCH("/",N1910)-1)</f>
        <v>film &amp; video</v>
      </c>
      <c r="R1910" t="str">
        <f>RIGHT(N1910, LEN(N1910)-SEARCH("/",N1910))</f>
        <v>documentary</v>
      </c>
      <c r="S1910" s="11">
        <f>J1910/86400 + 25569 + (-5/24)</f>
        <v>40266.454374999994</v>
      </c>
      <c r="T1910" s="11">
        <f>I1910/86400 + 25569 + (-5/24)</f>
        <v>40329.957638888889</v>
      </c>
    </row>
    <row r="1911" spans="1:20" ht="57" x14ac:dyDescent="0.45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>
        <f>E1911/D1911*100</f>
        <v>118.19999999999999</v>
      </c>
      <c r="P1911" s="10">
        <f>E1911/L1911</f>
        <v>64.945054945054949</v>
      </c>
      <c r="Q1911" t="str">
        <f>LEFT(N1911,SEARCH("/",N1911)-1)</f>
        <v>film &amp; video</v>
      </c>
      <c r="R1911" t="str">
        <f>RIGHT(N1911, LEN(N1911)-SEARCH("/",N1911))</f>
        <v>documentary</v>
      </c>
      <c r="S1911" s="11">
        <f>J1911/86400 + 25569 + (-5/24)</f>
        <v>41010.411979166667</v>
      </c>
      <c r="T1911" s="11">
        <f>I1911/86400 + 25569 + (-5/24)</f>
        <v>41040.411979166667</v>
      </c>
    </row>
    <row r="1912" spans="1:20" ht="57" x14ac:dyDescent="0.45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>
        <f>E1912/D1912*100</f>
        <v>111.1</v>
      </c>
      <c r="P1912" s="10">
        <f>E1912/L1912</f>
        <v>95.775862068965523</v>
      </c>
      <c r="Q1912" t="str">
        <f>LEFT(N1912,SEARCH("/",N1912)-1)</f>
        <v>film &amp; video</v>
      </c>
      <c r="R1912" t="str">
        <f>RIGHT(N1912, LEN(N1912)-SEARCH("/",N1912))</f>
        <v>documentary</v>
      </c>
      <c r="S1912" s="11">
        <f>J1912/86400 + 25569 + (-5/24)</f>
        <v>40267.03738425926</v>
      </c>
      <c r="T1912" s="11">
        <f>I1912/86400 + 25569 + (-5/24)</f>
        <v>40308.636111111111</v>
      </c>
    </row>
    <row r="1913" spans="1:20" ht="42.75" x14ac:dyDescent="0.45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>
        <f>E1913/D1913*100</f>
        <v>111.4</v>
      </c>
      <c r="P1913" s="10">
        <f>E1913/L1913</f>
        <v>50.18018018018018</v>
      </c>
      <c r="Q1913" t="str">
        <f>LEFT(N1913,SEARCH("/",N1913)-1)</f>
        <v>film &amp; video</v>
      </c>
      <c r="R1913" t="str">
        <f>RIGHT(N1913, LEN(N1913)-SEARCH("/",N1913))</f>
        <v>documentary</v>
      </c>
      <c r="S1913" s="11">
        <f>J1913/86400 + 25569 + (-5/24)</f>
        <v>40808.944189814814</v>
      </c>
      <c r="T1913" s="11">
        <f>I1913/86400 + 25569 + (-5/24)</f>
        <v>40853.985856481479</v>
      </c>
    </row>
    <row r="1914" spans="1:20" ht="42.75" x14ac:dyDescent="0.45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>
        <f>E1914/D1914*100</f>
        <v>107.7758</v>
      </c>
      <c r="P1914" s="10">
        <f>E1914/L1914</f>
        <v>45.667711864406776</v>
      </c>
      <c r="Q1914" t="str">
        <f>LEFT(N1914,SEARCH("/",N1914)-1)</f>
        <v>film &amp; video</v>
      </c>
      <c r="R1914" t="str">
        <f>RIGHT(N1914, LEN(N1914)-SEARCH("/",N1914))</f>
        <v>documentary</v>
      </c>
      <c r="S1914" s="11">
        <f>J1914/86400 + 25569 + (-5/24)</f>
        <v>40697.29011574074</v>
      </c>
      <c r="T1914" s="11">
        <f>I1914/86400 + 25569 + (-5/24)</f>
        <v>40727.29011574074</v>
      </c>
    </row>
    <row r="1915" spans="1:20" ht="42.75" x14ac:dyDescent="0.45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>
        <f>E1915/D1915*100</f>
        <v>120.02</v>
      </c>
      <c r="P1915" s="10">
        <f>E1915/L1915</f>
        <v>46.8828125</v>
      </c>
      <c r="Q1915" t="str">
        <f>LEFT(N1915,SEARCH("/",N1915)-1)</f>
        <v>film &amp; video</v>
      </c>
      <c r="R1915" t="str">
        <f>RIGHT(N1915, LEN(N1915)-SEARCH("/",N1915))</f>
        <v>documentary</v>
      </c>
      <c r="S1915" s="11">
        <f>J1915/86400 + 25569 + (-5/24)</f>
        <v>41376.560717592591</v>
      </c>
      <c r="T1915" s="11">
        <f>I1915/86400 + 25569 + (-5/24)</f>
        <v>41394.792361111111</v>
      </c>
    </row>
    <row r="1916" spans="1:20" ht="57" x14ac:dyDescent="0.45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>
        <f>E1916/D1916*100</f>
        <v>100</v>
      </c>
      <c r="P1916" s="10">
        <f>E1916/L1916</f>
        <v>100</v>
      </c>
      <c r="Q1916" t="str">
        <f>LEFT(N1916,SEARCH("/",N1916)-1)</f>
        <v>film &amp; video</v>
      </c>
      <c r="R1916" t="str">
        <f>RIGHT(N1916, LEN(N1916)-SEARCH("/",N1916))</f>
        <v>documentary</v>
      </c>
      <c r="S1916" s="11">
        <f>J1916/86400 + 25569 + (-5/24)</f>
        <v>40342.876087962963</v>
      </c>
      <c r="T1916" s="11">
        <f>I1916/86400 + 25569 + (-5/24)</f>
        <v>40378.458333333328</v>
      </c>
    </row>
    <row r="1917" spans="1:20" ht="42.75" x14ac:dyDescent="0.45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>
        <f>E1917/D1917*100</f>
        <v>283.32</v>
      </c>
      <c r="P1917" s="10">
        <f>E1917/L1917</f>
        <v>49.880281690140848</v>
      </c>
      <c r="Q1917" t="str">
        <f>LEFT(N1917,SEARCH("/",N1917)-1)</f>
        <v>film &amp; video</v>
      </c>
      <c r="R1917" t="str">
        <f>RIGHT(N1917, LEN(N1917)-SEARCH("/",N1917))</f>
        <v>documentary</v>
      </c>
      <c r="S1917" s="11">
        <f>J1917/86400 + 25569 + (-5/24)</f>
        <v>41329.830451388887</v>
      </c>
      <c r="T1917" s="11">
        <f>I1917/86400 + 25569 + (-5/24)</f>
        <v>41359.788784722223</v>
      </c>
    </row>
    <row r="1918" spans="1:20" ht="57" x14ac:dyDescent="0.45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>
        <f>E1918/D1918*100</f>
        <v>112.68</v>
      </c>
      <c r="P1918" s="10">
        <f>E1918/L1918</f>
        <v>110.47058823529412</v>
      </c>
      <c r="Q1918" t="str">
        <f>LEFT(N1918,SEARCH("/",N1918)-1)</f>
        <v>film &amp; video</v>
      </c>
      <c r="R1918" t="str">
        <f>RIGHT(N1918, LEN(N1918)-SEARCH("/",N1918))</f>
        <v>documentary</v>
      </c>
      <c r="S1918" s="11">
        <f>J1918/86400 + 25569 + (-5/24)</f>
        <v>40123.629965277774</v>
      </c>
      <c r="T1918" s="11">
        <f>I1918/86400 + 25569 + (-5/24)</f>
        <v>40211.124305555553</v>
      </c>
    </row>
    <row r="1919" spans="1:20" ht="42.75" x14ac:dyDescent="0.45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>
        <f>E1919/D1919*100</f>
        <v>126.16000000000001</v>
      </c>
      <c r="P1919" s="10">
        <f>E1919/L1919</f>
        <v>88.845070422535215</v>
      </c>
      <c r="Q1919" t="str">
        <f>LEFT(N1919,SEARCH("/",N1919)-1)</f>
        <v>film &amp; video</v>
      </c>
      <c r="R1919" t="str">
        <f>RIGHT(N1919, LEN(N1919)-SEARCH("/",N1919))</f>
        <v>documentary</v>
      </c>
      <c r="S1919" s="11">
        <f>J1919/86400 + 25569 + (-5/24)</f>
        <v>42548.86782407407</v>
      </c>
      <c r="T1919" s="11">
        <f>I1919/86400 + 25569 + (-5/24)</f>
        <v>42578.86782407407</v>
      </c>
    </row>
    <row r="1920" spans="1:20" ht="42.75" x14ac:dyDescent="0.45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>
        <f>E1920/D1920*100</f>
        <v>105.25999999999999</v>
      </c>
      <c r="P1920" s="10">
        <f>E1920/L1920</f>
        <v>75.185714285714283</v>
      </c>
      <c r="Q1920" t="str">
        <f>LEFT(N1920,SEARCH("/",N1920)-1)</f>
        <v>film &amp; video</v>
      </c>
      <c r="R1920" t="str">
        <f>RIGHT(N1920, LEN(N1920)-SEARCH("/",N1920))</f>
        <v>documentary</v>
      </c>
      <c r="S1920" s="11">
        <f>J1920/86400 + 25569 + (-5/24)</f>
        <v>40718.102326388886</v>
      </c>
      <c r="T1920" s="11">
        <f>I1920/86400 + 25569 + (-5/24)</f>
        <v>40765.088888888888</v>
      </c>
    </row>
    <row r="1921" spans="1:20" ht="57" x14ac:dyDescent="0.45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>
        <f>E1921/D1921*100</f>
        <v>0</v>
      </c>
      <c r="P1921" s="10" t="e">
        <f>E1921/L1921</f>
        <v>#DIV/0!</v>
      </c>
      <c r="Q1921" t="str">
        <f>LEFT(N1921,SEARCH("/",N1921)-1)</f>
        <v>film &amp; video</v>
      </c>
      <c r="R1921" t="str">
        <f>RIGHT(N1921, LEN(N1921)-SEARCH("/",N1921))</f>
        <v>animation</v>
      </c>
      <c r="S1921" s="11">
        <f>J1921/86400 + 25569 + (-5/24)</f>
        <v>40070.693078703705</v>
      </c>
      <c r="T1921" s="11">
        <f>I1921/86400 + 25569 + (-5/24)</f>
        <v>40143.999305555553</v>
      </c>
    </row>
    <row r="1922" spans="1:20" ht="42.75" x14ac:dyDescent="0.45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>
        <f>E1922/D1922*100</f>
        <v>0.1</v>
      </c>
      <c r="P1922" s="10">
        <f>E1922/L1922</f>
        <v>5</v>
      </c>
      <c r="Q1922" t="str">
        <f>LEFT(N1922,SEARCH("/",N1922)-1)</f>
        <v>film &amp; video</v>
      </c>
      <c r="R1922" t="str">
        <f>RIGHT(N1922, LEN(N1922)-SEARCH("/",N1922))</f>
        <v>animation</v>
      </c>
      <c r="S1922" s="11">
        <f>J1922/86400 + 25569 + (-5/24)</f>
        <v>42423.777233796289</v>
      </c>
      <c r="T1922" s="11">
        <f>I1922/86400 + 25569 + (-5/24)</f>
        <v>42453.735567129632</v>
      </c>
    </row>
    <row r="1923" spans="1:20" ht="42.75" x14ac:dyDescent="0.45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>
        <f>E1923/D1923*100</f>
        <v>1.02</v>
      </c>
      <c r="P1923" s="10">
        <f>E1923/L1923</f>
        <v>25.5</v>
      </c>
      <c r="Q1923" t="str">
        <f>LEFT(N1923,SEARCH("/",N1923)-1)</f>
        <v>film &amp; video</v>
      </c>
      <c r="R1923" t="str">
        <f>RIGHT(N1923, LEN(N1923)-SEARCH("/",N1923))</f>
        <v>animation</v>
      </c>
      <c r="S1923" s="11">
        <f>J1923/86400 + 25569 + (-5/24)</f>
        <v>41604.959363425922</v>
      </c>
      <c r="T1923" s="11">
        <f>I1923/86400 + 25569 + (-5/24)</f>
        <v>41654.958333333328</v>
      </c>
    </row>
    <row r="1924" spans="1:20" ht="42.75" x14ac:dyDescent="0.45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>
        <f>E1924/D1924*100</f>
        <v>0.2</v>
      </c>
      <c r="P1924" s="10">
        <f>E1924/L1924</f>
        <v>10</v>
      </c>
      <c r="Q1924" t="str">
        <f>LEFT(N1924,SEARCH("/",N1924)-1)</f>
        <v>film &amp; video</v>
      </c>
      <c r="R1924" t="str">
        <f>RIGHT(N1924, LEN(N1924)-SEARCH("/",N1924))</f>
        <v>animation</v>
      </c>
      <c r="S1924" s="11">
        <f>J1924/86400 + 25569 + (-5/24)</f>
        <v>42153.423263888886</v>
      </c>
      <c r="T1924" s="11">
        <f>I1924/86400 + 25569 + (-5/24)</f>
        <v>42183.423263888886</v>
      </c>
    </row>
    <row r="1925" spans="1:20" ht="42.75" x14ac:dyDescent="0.45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>
        <f>E1925/D1925*100</f>
        <v>3</v>
      </c>
      <c r="P1925" s="10">
        <f>E1925/L1925</f>
        <v>30</v>
      </c>
      <c r="Q1925" t="str">
        <f>LEFT(N1925,SEARCH("/",N1925)-1)</f>
        <v>film &amp; video</v>
      </c>
      <c r="R1925" t="str">
        <f>RIGHT(N1925, LEN(N1925)-SEARCH("/",N1925))</f>
        <v>animation</v>
      </c>
      <c r="S1925" s="11">
        <f>J1925/86400 + 25569 + (-5/24)</f>
        <v>41340.09469907407</v>
      </c>
      <c r="T1925" s="11">
        <f>I1925/86400 + 25569 + (-5/24)</f>
        <v>41370.053032407406</v>
      </c>
    </row>
    <row r="1926" spans="1:20" ht="28.5" x14ac:dyDescent="0.45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>
        <f>E1926/D1926*100</f>
        <v>0</v>
      </c>
      <c r="P1926" s="10" t="e">
        <f>E1926/L1926</f>
        <v>#DIV/0!</v>
      </c>
      <c r="Q1926" t="str">
        <f>LEFT(N1926,SEARCH("/",N1926)-1)</f>
        <v>film &amp; video</v>
      </c>
      <c r="R1926" t="str">
        <f>RIGHT(N1926, LEN(N1926)-SEARCH("/",N1926))</f>
        <v>animation</v>
      </c>
      <c r="S1926" s="11">
        <f>J1926/86400 + 25569 + (-5/24)</f>
        <v>42091.570370370369</v>
      </c>
      <c r="T1926" s="11">
        <f>I1926/86400 + 25569 + (-5/24)</f>
        <v>42151.570370370369</v>
      </c>
    </row>
    <row r="1927" spans="1:20" ht="42.75" x14ac:dyDescent="0.45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>
        <f>E1927/D1927*100</f>
        <v>102.1</v>
      </c>
      <c r="P1927" s="10">
        <f>E1927/L1927</f>
        <v>150.14705882352942</v>
      </c>
      <c r="Q1927" t="str">
        <f>LEFT(N1927,SEARCH("/",N1927)-1)</f>
        <v>theater</v>
      </c>
      <c r="R1927" t="str">
        <f>RIGHT(N1927, LEN(N1927)-SEARCH("/",N1927))</f>
        <v>plays</v>
      </c>
      <c r="S1927" s="11">
        <f>J1927/86400 + 25569 + (-5/24)</f>
        <v>42318.493761574071</v>
      </c>
      <c r="T1927" s="11">
        <f>I1927/86400 + 25569 + (-5/24)</f>
        <v>42348.493761574071</v>
      </c>
    </row>
    <row r="1928" spans="1:20" ht="42.75" x14ac:dyDescent="0.45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>
        <f>E1928/D1928*100</f>
        <v>104.64</v>
      </c>
      <c r="P1928" s="10">
        <f>E1928/L1928</f>
        <v>93.428571428571431</v>
      </c>
      <c r="Q1928" t="str">
        <f>LEFT(N1928,SEARCH("/",N1928)-1)</f>
        <v>theater</v>
      </c>
      <c r="R1928" t="str">
        <f>RIGHT(N1928, LEN(N1928)-SEARCH("/",N1928))</f>
        <v>plays</v>
      </c>
      <c r="S1928" s="11">
        <f>J1928/86400 + 25569 + (-5/24)</f>
        <v>42645.884479166663</v>
      </c>
      <c r="T1928" s="11">
        <f>I1928/86400 + 25569 + (-5/24)</f>
        <v>42674.999305555553</v>
      </c>
    </row>
    <row r="1929" spans="1:20" ht="42.75" x14ac:dyDescent="0.45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>
        <f>E1929/D1929*100</f>
        <v>120.6</v>
      </c>
      <c r="P1929" s="10">
        <f>E1929/L1929</f>
        <v>71.785714285714292</v>
      </c>
      <c r="Q1929" t="str">
        <f>LEFT(N1929,SEARCH("/",N1929)-1)</f>
        <v>theater</v>
      </c>
      <c r="R1929" t="str">
        <f>RIGHT(N1929, LEN(N1929)-SEARCH("/",N1929))</f>
        <v>plays</v>
      </c>
      <c r="S1929" s="11">
        <f>J1929/86400 + 25569 + (-5/24)</f>
        <v>42237.924490740734</v>
      </c>
      <c r="T1929" s="11">
        <f>I1929/86400 + 25569 + (-5/24)</f>
        <v>42267.924490740734</v>
      </c>
    </row>
    <row r="1930" spans="1:20" ht="42.75" x14ac:dyDescent="0.45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>
        <f>E1930/D1930*100</f>
        <v>302.42</v>
      </c>
      <c r="P1930" s="10">
        <f>E1930/L1930</f>
        <v>252.01666666666668</v>
      </c>
      <c r="Q1930" t="str">
        <f>LEFT(N1930,SEARCH("/",N1930)-1)</f>
        <v>theater</v>
      </c>
      <c r="R1930" t="str">
        <f>RIGHT(N1930, LEN(N1930)-SEARCH("/",N1930))</f>
        <v>plays</v>
      </c>
      <c r="S1930" s="11">
        <f>J1930/86400 + 25569 + (-5/24)</f>
        <v>42473.586377314808</v>
      </c>
      <c r="T1930" s="11">
        <f>I1930/86400 + 25569 + (-5/24)</f>
        <v>42503.586377314808</v>
      </c>
    </row>
    <row r="1931" spans="1:20" ht="42.75" x14ac:dyDescent="0.45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>
        <f>E1931/D1931*100</f>
        <v>0.70000000000000007</v>
      </c>
      <c r="P1931" s="10">
        <f>E1931/L1931</f>
        <v>8.75</v>
      </c>
      <c r="Q1931" t="str">
        <f>LEFT(N1931,SEARCH("/",N1931)-1)</f>
        <v>technology</v>
      </c>
      <c r="R1931" t="str">
        <f>RIGHT(N1931, LEN(N1931)-SEARCH("/",N1931))</f>
        <v>web</v>
      </c>
      <c r="S1931" s="11">
        <f>J1931/86400 + 25569 + (-5/24)</f>
        <v>42753.47042824074</v>
      </c>
      <c r="T1931" s="11">
        <f>I1931/86400 + 25569 + (-5/24)</f>
        <v>42765.999999999993</v>
      </c>
    </row>
    <row r="1932" spans="1:20" ht="42.75" x14ac:dyDescent="0.45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>
        <f>E1932/D1932*100</f>
        <v>0.02</v>
      </c>
      <c r="P1932" s="10">
        <f>E1932/L1932</f>
        <v>1</v>
      </c>
      <c r="Q1932" t="str">
        <f>LEFT(N1932,SEARCH("/",N1932)-1)</f>
        <v>technology</v>
      </c>
      <c r="R1932" t="str">
        <f>RIGHT(N1932, LEN(N1932)-SEARCH("/",N1932))</f>
        <v>web</v>
      </c>
      <c r="S1932" s="11">
        <f>J1932/86400 + 25569 + (-5/24)</f>
        <v>42535.476076388884</v>
      </c>
      <c r="T1932" s="11">
        <f>I1932/86400 + 25569 + (-5/24)</f>
        <v>42565.476076388884</v>
      </c>
    </row>
    <row r="1933" spans="1:20" ht="42.75" x14ac:dyDescent="0.45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>
        <f>E1933/D1933*100</f>
        <v>0.2</v>
      </c>
      <c r="P1933" s="10">
        <f>E1933/L1933</f>
        <v>10</v>
      </c>
      <c r="Q1933" t="str">
        <f>LEFT(N1933,SEARCH("/",N1933)-1)</f>
        <v>technology</v>
      </c>
      <c r="R1933" t="str">
        <f>RIGHT(N1933, LEN(N1933)-SEARCH("/",N1933))</f>
        <v>web</v>
      </c>
      <c r="S1933" s="11">
        <f>J1933/86400 + 25569 + (-5/24)</f>
        <v>42450.380810185183</v>
      </c>
      <c r="T1933" s="11">
        <f>I1933/86400 + 25569 + (-5/24)</f>
        <v>42510.380810185183</v>
      </c>
    </row>
    <row r="1934" spans="1:20" ht="42.75" x14ac:dyDescent="0.45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>
        <f>E1934/D1934*100</f>
        <v>4.46</v>
      </c>
      <c r="P1934" s="10">
        <f>E1934/L1934</f>
        <v>24.777777777777779</v>
      </c>
      <c r="Q1934" t="str">
        <f>LEFT(N1934,SEARCH("/",N1934)-1)</f>
        <v>technology</v>
      </c>
      <c r="R1934" t="str">
        <f>RIGHT(N1934, LEN(N1934)-SEARCH("/",N1934))</f>
        <v>web</v>
      </c>
      <c r="S1934" s="11">
        <f>J1934/86400 + 25569 + (-5/24)</f>
        <v>42377.34642361111</v>
      </c>
      <c r="T1934" s="11">
        <f>I1934/86400 + 25569 + (-5/24)</f>
        <v>42408.334027777775</v>
      </c>
    </row>
    <row r="1935" spans="1:20" ht="28.5" x14ac:dyDescent="0.45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>
        <f>E1935/D1935*100</f>
        <v>2</v>
      </c>
      <c r="P1935" s="10">
        <f>E1935/L1935</f>
        <v>100</v>
      </c>
      <c r="Q1935" t="str">
        <f>LEFT(N1935,SEARCH("/",N1935)-1)</f>
        <v>technology</v>
      </c>
      <c r="R1935" t="str">
        <f>RIGHT(N1935, LEN(N1935)-SEARCH("/",N1935))</f>
        <v>web</v>
      </c>
      <c r="S1935" s="11">
        <f>J1935/86400 + 25569 + (-5/24)</f>
        <v>42073.589837962958</v>
      </c>
      <c r="T1935" s="11">
        <f>I1935/86400 + 25569 + (-5/24)</f>
        <v>42133.589837962958</v>
      </c>
    </row>
    <row r="1936" spans="1:20" ht="28.5" x14ac:dyDescent="0.45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>
        <f>E1936/D1936*100</f>
        <v>2.62</v>
      </c>
      <c r="P1936" s="10">
        <f>E1936/L1936</f>
        <v>16.375</v>
      </c>
      <c r="Q1936" t="str">
        <f>LEFT(N1936,SEARCH("/",N1936)-1)</f>
        <v>technology</v>
      </c>
      <c r="R1936" t="str">
        <f>RIGHT(N1936, LEN(N1936)-SEARCH("/",N1936))</f>
        <v>web</v>
      </c>
      <c r="S1936" s="11">
        <f>J1936/86400 + 25569 + (-5/24)</f>
        <v>42194.149398148147</v>
      </c>
      <c r="T1936" s="11">
        <f>I1936/86400 + 25569 + (-5/24)</f>
        <v>42239.149398148147</v>
      </c>
    </row>
    <row r="1937" spans="1:20" ht="42.75" x14ac:dyDescent="0.45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>
        <f>E1937/D1937*100</f>
        <v>0.2</v>
      </c>
      <c r="P1937" s="10">
        <f>E1937/L1937</f>
        <v>10</v>
      </c>
      <c r="Q1937" t="str">
        <f>LEFT(N1937,SEARCH("/",N1937)-1)</f>
        <v>technology</v>
      </c>
      <c r="R1937" t="str">
        <f>RIGHT(N1937, LEN(N1937)-SEARCH("/",N1937))</f>
        <v>web</v>
      </c>
      <c r="S1937" s="11">
        <f>J1937/86400 + 25569 + (-5/24)</f>
        <v>42102.442233796297</v>
      </c>
      <c r="T1937" s="11">
        <f>I1937/86400 + 25569 + (-5/24)</f>
        <v>42148.416666666664</v>
      </c>
    </row>
    <row r="1938" spans="1:20" ht="42.75" x14ac:dyDescent="0.45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>
        <f>E1938/D1938*100</f>
        <v>0</v>
      </c>
      <c r="P1938" s="10" t="e">
        <f>E1938/L1938</f>
        <v>#DIV/0!</v>
      </c>
      <c r="Q1938" t="str">
        <f>LEFT(N1938,SEARCH("/",N1938)-1)</f>
        <v>technology</v>
      </c>
      <c r="R1938" t="str">
        <f>RIGHT(N1938, LEN(N1938)-SEARCH("/",N1938))</f>
        <v>web</v>
      </c>
      <c r="S1938" s="11">
        <f>J1938/86400 + 25569 + (-5/24)</f>
        <v>42761.167905092589</v>
      </c>
      <c r="T1938" s="11">
        <f>I1938/86400 + 25569 + (-5/24)</f>
        <v>42791.167905092589</v>
      </c>
    </row>
    <row r="1939" spans="1:20" ht="42.75" x14ac:dyDescent="0.45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>
        <f>E1939/D1939*100</f>
        <v>0</v>
      </c>
      <c r="P1939" s="10" t="e">
        <f>E1939/L1939</f>
        <v>#DIV/0!</v>
      </c>
      <c r="Q1939" t="str">
        <f>LEFT(N1939,SEARCH("/",N1939)-1)</f>
        <v>technology</v>
      </c>
      <c r="R1939" t="str">
        <f>RIGHT(N1939, LEN(N1939)-SEARCH("/",N1939))</f>
        <v>web</v>
      </c>
      <c r="S1939" s="11">
        <f>J1939/86400 + 25569 + (-5/24)</f>
        <v>42108.78056712963</v>
      </c>
      <c r="T1939" s="11">
        <f>I1939/86400 + 25569 + (-5/24)</f>
        <v>42138.78056712963</v>
      </c>
    </row>
    <row r="1940" spans="1:20" ht="42.75" x14ac:dyDescent="0.45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>
        <f>E1940/D1940*100</f>
        <v>0</v>
      </c>
      <c r="P1940" s="10" t="e">
        <f>E1940/L1940</f>
        <v>#DIV/0!</v>
      </c>
      <c r="Q1940" t="str">
        <f>LEFT(N1940,SEARCH("/",N1940)-1)</f>
        <v>technology</v>
      </c>
      <c r="R1940" t="str">
        <f>RIGHT(N1940, LEN(N1940)-SEARCH("/",N1940))</f>
        <v>web</v>
      </c>
      <c r="S1940" s="11">
        <f>J1940/86400 + 25569 + (-5/24)</f>
        <v>41803.484456018516</v>
      </c>
      <c r="T1940" s="11">
        <f>I1940/86400 + 25569 + (-5/24)</f>
        <v>41833.484456018516</v>
      </c>
    </row>
    <row r="1941" spans="1:20" ht="28.5" x14ac:dyDescent="0.45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>
        <f>E1941/D1941*100</f>
        <v>0.02</v>
      </c>
      <c r="P1941" s="10">
        <f>E1941/L1941</f>
        <v>1</v>
      </c>
      <c r="Q1941" t="str">
        <f>LEFT(N1941,SEARCH("/",N1941)-1)</f>
        <v>technology</v>
      </c>
      <c r="R1941" t="str">
        <f>RIGHT(N1941, LEN(N1941)-SEARCH("/",N1941))</f>
        <v>web</v>
      </c>
      <c r="S1941" s="11">
        <f>J1941/86400 + 25569 + (-5/24)</f>
        <v>42031.720243055555</v>
      </c>
      <c r="T1941" s="11">
        <f>I1941/86400 + 25569 + (-5/24)</f>
        <v>42061.720243055555</v>
      </c>
    </row>
    <row r="1942" spans="1:20" ht="42.75" x14ac:dyDescent="0.45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>
        <f>E1942/D1942*100</f>
        <v>213.56</v>
      </c>
      <c r="P1942" s="10">
        <f>E1942/L1942</f>
        <v>122.73563218390805</v>
      </c>
      <c r="Q1942" t="str">
        <f>LEFT(N1942,SEARCH("/",N1942)-1)</f>
        <v>technology</v>
      </c>
      <c r="R1942" t="str">
        <f>RIGHT(N1942, LEN(N1942)-SEARCH("/",N1942))</f>
        <v>wearables</v>
      </c>
      <c r="S1942" s="11">
        <f>J1942/86400 + 25569 + (-5/24)</f>
        <v>42417.596284722218</v>
      </c>
      <c r="T1942" s="11">
        <f>I1942/86400 + 25569 + (-5/24)</f>
        <v>42477.554618055554</v>
      </c>
    </row>
    <row r="1943" spans="1:20" ht="42.75" x14ac:dyDescent="0.45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>
        <f>E1943/D1943*100</f>
        <v>46.379999999999995</v>
      </c>
      <c r="P1943" s="10">
        <f>E1943/L1943</f>
        <v>20.342105263157894</v>
      </c>
      <c r="Q1943" t="str">
        <f>LEFT(N1943,SEARCH("/",N1943)-1)</f>
        <v>technology</v>
      </c>
      <c r="R1943" t="str">
        <f>RIGHT(N1943, LEN(N1943)-SEARCH("/",N1943))</f>
        <v>wearables</v>
      </c>
      <c r="S1943" s="11">
        <f>J1943/86400 + 25569 + (-5/24)</f>
        <v>42388.314687500002</v>
      </c>
      <c r="T1943" s="11">
        <f>I1943/86400 + 25569 + (-5/24)</f>
        <v>42403.314687500002</v>
      </c>
    </row>
    <row r="1944" spans="1:20" ht="28.5" x14ac:dyDescent="0.45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>
        <f>E1944/D1944*100</f>
        <v>109.38000000000001</v>
      </c>
      <c r="P1944" s="10">
        <f>E1944/L1944</f>
        <v>54.69</v>
      </c>
      <c r="Q1944" t="str">
        <f>LEFT(N1944,SEARCH("/",N1944)-1)</f>
        <v>publishing</v>
      </c>
      <c r="R1944" t="str">
        <f>RIGHT(N1944, LEN(N1944)-SEARCH("/",N1944))</f>
        <v>nonfiction</v>
      </c>
      <c r="S1944" s="11">
        <f>J1944/86400 + 25569 + (-5/24)</f>
        <v>42184.608206018514</v>
      </c>
      <c r="T1944" s="11">
        <f>I1944/86400 + 25569 + (-5/24)</f>
        <v>42214.957638888889</v>
      </c>
    </row>
    <row r="1945" spans="1:20" ht="42.75" x14ac:dyDescent="0.45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>
        <f>E1945/D1945*100</f>
        <v>126</v>
      </c>
      <c r="P1945" s="10">
        <f>E1945/L1945</f>
        <v>88.732394366197184</v>
      </c>
      <c r="Q1945" t="str">
        <f>LEFT(N1945,SEARCH("/",N1945)-1)</f>
        <v>publishing</v>
      </c>
      <c r="R1945" t="str">
        <f>RIGHT(N1945, LEN(N1945)-SEARCH("/",N1945))</f>
        <v>nonfiction</v>
      </c>
      <c r="S1945" s="11">
        <f>J1945/86400 + 25569 + (-5/24)</f>
        <v>40879.587349537032</v>
      </c>
      <c r="T1945" s="11">
        <f>I1945/86400 + 25569 + (-5/24)</f>
        <v>40930.041666666664</v>
      </c>
    </row>
    <row r="1946" spans="1:20" ht="42.75" x14ac:dyDescent="0.45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>
        <f>E1946/D1946*100</f>
        <v>122.39999999999999</v>
      </c>
      <c r="P1946" s="10">
        <f>E1946/L1946</f>
        <v>56.666666666666664</v>
      </c>
      <c r="Q1946" t="str">
        <f>LEFT(N1946,SEARCH("/",N1946)-1)</f>
        <v>publishing</v>
      </c>
      <c r="R1946" t="str">
        <f>RIGHT(N1946, LEN(N1946)-SEARCH("/",N1946))</f>
        <v>nonfiction</v>
      </c>
      <c r="S1946" s="11">
        <f>J1946/86400 + 25569 + (-5/24)</f>
        <v>41667.066979166666</v>
      </c>
      <c r="T1946" s="11">
        <f>I1946/86400 + 25569 + (-5/24)</f>
        <v>41684.625</v>
      </c>
    </row>
    <row r="1947" spans="1:20" ht="28.5" x14ac:dyDescent="0.45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>
        <f>E1947/D1947*100</f>
        <v>102.32000000000001</v>
      </c>
      <c r="P1947" s="10">
        <f>E1947/L1947</f>
        <v>82.516129032258064</v>
      </c>
      <c r="Q1947" t="str">
        <f>LEFT(N1947,SEARCH("/",N1947)-1)</f>
        <v>publishing</v>
      </c>
      <c r="R1947" t="str">
        <f>RIGHT(N1947, LEN(N1947)-SEARCH("/",N1947))</f>
        <v>nonfiction</v>
      </c>
      <c r="S1947" s="11">
        <f>J1947/86400 + 25569 + (-5/24)</f>
        <v>41226.748877314814</v>
      </c>
      <c r="T1947" s="11">
        <f>I1947/86400 + 25569 + (-5/24)</f>
        <v>41256.748877314814</v>
      </c>
    </row>
    <row r="1948" spans="1:20" ht="42.75" x14ac:dyDescent="0.45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>
        <f>E1948/D1948*100</f>
        <v>111.7</v>
      </c>
      <c r="P1948" s="10">
        <f>E1948/L1948</f>
        <v>53.19047619047619</v>
      </c>
      <c r="Q1948" t="str">
        <f>LEFT(N1948,SEARCH("/",N1948)-1)</f>
        <v>publishing</v>
      </c>
      <c r="R1948" t="str">
        <f>RIGHT(N1948, LEN(N1948)-SEARCH("/",N1948))</f>
        <v>nonfiction</v>
      </c>
      <c r="S1948" s="11">
        <f>J1948/86400 + 25569 + (-5/24)</f>
        <v>42639.213159722225</v>
      </c>
      <c r="T1948" s="11">
        <f>I1948/86400 + 25569 + (-5/24)</f>
        <v>42659.249999999993</v>
      </c>
    </row>
    <row r="1949" spans="1:20" ht="42.75" x14ac:dyDescent="0.45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>
        <f>E1949/D1949*100</f>
        <v>101.92000000000002</v>
      </c>
      <c r="P1949" s="10">
        <f>E1949/L1949</f>
        <v>51.474747474747474</v>
      </c>
      <c r="Q1949" t="str">
        <f>LEFT(N1949,SEARCH("/",N1949)-1)</f>
        <v>publishing</v>
      </c>
      <c r="R1949" t="str">
        <f>RIGHT(N1949, LEN(N1949)-SEARCH("/",N1949))</f>
        <v>nonfiction</v>
      </c>
      <c r="S1949" s="11">
        <f>J1949/86400 + 25569 + (-5/24)</f>
        <v>41789.121979166666</v>
      </c>
      <c r="T1949" s="11">
        <f>I1949/86400 + 25569 + (-5/24)</f>
        <v>41829.121979166666</v>
      </c>
    </row>
    <row r="1950" spans="1:20" ht="42.75" x14ac:dyDescent="0.45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>
        <f>E1950/D1950*100</f>
        <v>4.7</v>
      </c>
      <c r="P1950" s="10">
        <f>E1950/L1950</f>
        <v>39.166666666666664</v>
      </c>
      <c r="Q1950" t="str">
        <f>LEFT(N1950,SEARCH("/",N1950)-1)</f>
        <v>publishing</v>
      </c>
      <c r="R1950" t="str">
        <f>RIGHT(N1950, LEN(N1950)-SEARCH("/",N1950))</f>
        <v>fiction</v>
      </c>
      <c r="S1950" s="11">
        <f>J1950/86400 + 25569 + (-5/24)</f>
        <v>41642.543124999997</v>
      </c>
      <c r="T1950" s="11">
        <f>I1950/86400 + 25569 + (-5/24)</f>
        <v>41672.543124999997</v>
      </c>
    </row>
    <row r="1951" spans="1:20" ht="42.75" x14ac:dyDescent="0.45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>
        <f>E1951/D1951*100</f>
        <v>0</v>
      </c>
      <c r="P1951" s="10" t="e">
        <f>E1951/L1951</f>
        <v>#DIV/0!</v>
      </c>
      <c r="Q1951" t="str">
        <f>LEFT(N1951,SEARCH("/",N1951)-1)</f>
        <v>publishing</v>
      </c>
      <c r="R1951" t="str">
        <f>RIGHT(N1951, LEN(N1951)-SEARCH("/",N1951))</f>
        <v>fiction</v>
      </c>
      <c r="S1951" s="11">
        <f>J1951/86400 + 25569 + (-5/24)</f>
        <v>42226.964826388888</v>
      </c>
      <c r="T1951" s="11">
        <f>I1951/86400 + 25569 + (-5/24)</f>
        <v>42256.964826388888</v>
      </c>
    </row>
    <row r="1952" spans="1:20" ht="57" x14ac:dyDescent="0.45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>
        <f>E1952/D1952*100</f>
        <v>3.54</v>
      </c>
      <c r="P1952" s="10">
        <f>E1952/L1952</f>
        <v>59</v>
      </c>
      <c r="Q1952" t="str">
        <f>LEFT(N1952,SEARCH("/",N1952)-1)</f>
        <v>publishing</v>
      </c>
      <c r="R1952" t="str">
        <f>RIGHT(N1952, LEN(N1952)-SEARCH("/",N1952))</f>
        <v>fiction</v>
      </c>
      <c r="S1952" s="11">
        <f>J1952/86400 + 25569 + (-5/24)</f>
        <v>42114.935300925928</v>
      </c>
      <c r="T1952" s="11">
        <f>I1952/86400 + 25569 + (-5/24)</f>
        <v>42144.935300925928</v>
      </c>
    </row>
    <row r="1953" spans="1:20" ht="42.75" x14ac:dyDescent="0.45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>
        <f>E1953/D1953*100</f>
        <v>142.79999999999998</v>
      </c>
      <c r="P1953" s="10">
        <f>E1953/L1953</f>
        <v>162.27272727272728</v>
      </c>
      <c r="Q1953" t="str">
        <f>LEFT(N1953,SEARCH("/",N1953)-1)</f>
        <v>music</v>
      </c>
      <c r="R1953" t="str">
        <f>RIGHT(N1953, LEN(N1953)-SEARCH("/",N1953))</f>
        <v>rock</v>
      </c>
      <c r="S1953" s="11">
        <f>J1953/86400 + 25569 + (-5/24)</f>
        <v>40982.847615740735</v>
      </c>
      <c r="T1953" s="11">
        <f>I1953/86400 + 25569 + (-5/24)</f>
        <v>41040.449305555558</v>
      </c>
    </row>
    <row r="1954" spans="1:20" ht="42.75" x14ac:dyDescent="0.45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>
        <f>E1954/D1954*100</f>
        <v>100.02</v>
      </c>
      <c r="P1954" s="10">
        <f>E1954/L1954</f>
        <v>178.60714285714286</v>
      </c>
      <c r="Q1954" t="str">
        <f>LEFT(N1954,SEARCH("/",N1954)-1)</f>
        <v>music</v>
      </c>
      <c r="R1954" t="str">
        <f>RIGHT(N1954, LEN(N1954)-SEARCH("/",N1954))</f>
        <v>rock</v>
      </c>
      <c r="S1954" s="11">
        <f>J1954/86400 + 25569 + (-5/24)</f>
        <v>40996.458865740737</v>
      </c>
      <c r="T1954" s="11">
        <f>I1954/86400 + 25569 + (-5/24)</f>
        <v>41026.458865740737</v>
      </c>
    </row>
    <row r="1955" spans="1:20" x14ac:dyDescent="0.45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>
        <f>E1955/D1955*100</f>
        <v>100.93039999999999</v>
      </c>
      <c r="P1955" s="10">
        <f>E1955/L1955</f>
        <v>109.70695652173914</v>
      </c>
      <c r="Q1955" t="str">
        <f>LEFT(N1955,SEARCH("/",N1955)-1)</f>
        <v>music</v>
      </c>
      <c r="R1955" t="str">
        <f>RIGHT(N1955, LEN(N1955)-SEARCH("/",N1955))</f>
        <v>rock</v>
      </c>
      <c r="S1955" s="11">
        <f>J1955/86400 + 25569 + (-5/24)</f>
        <v>41523.848587962959</v>
      </c>
      <c r="T1955" s="11">
        <f>I1955/86400 + 25569 + (-5/24)</f>
        <v>41553.848587962959</v>
      </c>
    </row>
    <row r="1956" spans="1:20" ht="42.75" x14ac:dyDescent="0.45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>
        <f>E1956/D1956*100</f>
        <v>116.61660000000001</v>
      </c>
      <c r="P1956" s="10">
        <f>E1956/L1956</f>
        <v>60.737812499999997</v>
      </c>
      <c r="Q1956" t="str">
        <f>LEFT(N1956,SEARCH("/",N1956)-1)</f>
        <v>music</v>
      </c>
      <c r="R1956" t="str">
        <f>RIGHT(N1956, LEN(N1956)-SEARCH("/",N1956))</f>
        <v>rock</v>
      </c>
      <c r="S1956" s="11">
        <f>J1956/86400 + 25569 + (-5/24)</f>
        <v>41144.555046296293</v>
      </c>
      <c r="T1956" s="11">
        <f>I1956/86400 + 25569 + (-5/24)</f>
        <v>41174.555046296293</v>
      </c>
    </row>
    <row r="1957" spans="1:20" ht="42.75" x14ac:dyDescent="0.45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>
        <f>E1957/D1957*100</f>
        <v>101.32000000000001</v>
      </c>
      <c r="P1957" s="10">
        <f>E1957/L1957</f>
        <v>53.893617021276597</v>
      </c>
      <c r="Q1957" t="str">
        <f>LEFT(N1957,SEARCH("/",N1957)-1)</f>
        <v>music</v>
      </c>
      <c r="R1957" t="str">
        <f>RIGHT(N1957, LEN(N1957)-SEARCH("/",N1957))</f>
        <v>metal</v>
      </c>
      <c r="S1957" s="11">
        <f>J1957/86400 + 25569 + (-5/24)</f>
        <v>41923.630358796298</v>
      </c>
      <c r="T1957" s="11">
        <f>I1957/86400 + 25569 + (-5/24)</f>
        <v>41953.672025462962</v>
      </c>
    </row>
    <row r="1958" spans="1:20" ht="42.75" x14ac:dyDescent="0.45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>
        <f>E1958/D1958*100</f>
        <v>120.3802</v>
      </c>
      <c r="P1958" s="10">
        <f>E1958/L1958</f>
        <v>34.005706214689269</v>
      </c>
      <c r="Q1958" t="str">
        <f>LEFT(N1958,SEARCH("/",N1958)-1)</f>
        <v>music</v>
      </c>
      <c r="R1958" t="str">
        <f>RIGHT(N1958, LEN(N1958)-SEARCH("/",N1958))</f>
        <v>metal</v>
      </c>
      <c r="S1958" s="11">
        <f>J1958/86400 + 25569 + (-5/24)</f>
        <v>42577.997638888883</v>
      </c>
      <c r="T1958" s="11">
        <f>I1958/86400 + 25569 + (-5/24)</f>
        <v>42617.957638888889</v>
      </c>
    </row>
    <row r="1959" spans="1:20" ht="42.75" x14ac:dyDescent="0.45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>
        <f>E1959/D1959*100</f>
        <v>24.02</v>
      </c>
      <c r="P1959" s="10">
        <f>E1959/L1959</f>
        <v>109.18181818181819</v>
      </c>
      <c r="Q1959" t="str">
        <f>LEFT(N1959,SEARCH("/",N1959)-1)</f>
        <v>music</v>
      </c>
      <c r="R1959" t="str">
        <f>RIGHT(N1959, LEN(N1959)-SEARCH("/",N1959))</f>
        <v>jazz</v>
      </c>
      <c r="S1959" s="11">
        <f>J1959/86400 + 25569 + (-5/24)</f>
        <v>40087.897060185183</v>
      </c>
      <c r="T1959" s="11">
        <f>I1959/86400 + 25569 + (-5/24)</f>
        <v>40147.999305555553</v>
      </c>
    </row>
    <row r="1960" spans="1:20" ht="57" x14ac:dyDescent="0.45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>
        <f>E1960/D1960*100</f>
        <v>0</v>
      </c>
      <c r="P1960" s="10" t="e">
        <f>E1960/L1960</f>
        <v>#DIV/0!</v>
      </c>
      <c r="Q1960" t="str">
        <f>LEFT(N1960,SEARCH("/",N1960)-1)</f>
        <v>music</v>
      </c>
      <c r="R1960" t="str">
        <f>RIGHT(N1960, LEN(N1960)-SEARCH("/",N1960))</f>
        <v>jazz</v>
      </c>
      <c r="S1960" s="11">
        <f>J1960/86400 + 25569 + (-5/24)</f>
        <v>42248.515405092585</v>
      </c>
      <c r="T1960" s="11">
        <f>I1960/86400 + 25569 + (-5/24)</f>
        <v>42268.515405092585</v>
      </c>
    </row>
    <row r="1961" spans="1:20" ht="42.75" x14ac:dyDescent="0.45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>
        <f>E1961/D1961*100</f>
        <v>1.3</v>
      </c>
      <c r="P1961" s="10">
        <f>E1961/L1961</f>
        <v>32.5</v>
      </c>
      <c r="Q1961" t="str">
        <f>LEFT(N1961,SEARCH("/",N1961)-1)</f>
        <v>music</v>
      </c>
      <c r="R1961" t="str">
        <f>RIGHT(N1961, LEN(N1961)-SEARCH("/",N1961))</f>
        <v>jazz</v>
      </c>
      <c r="S1961" s="11">
        <f>J1961/86400 + 25569 + (-5/24)</f>
        <v>40505.024583333332</v>
      </c>
      <c r="T1961" s="11">
        <f>I1961/86400 + 25569 + (-5/24)</f>
        <v>40535.024583333332</v>
      </c>
    </row>
    <row r="1962" spans="1:20" ht="42.75" x14ac:dyDescent="0.45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>
        <f>E1962/D1962*100</f>
        <v>40.020000000000003</v>
      </c>
      <c r="P1962" s="10">
        <f>E1962/L1962</f>
        <v>83.375</v>
      </c>
      <c r="Q1962" t="str">
        <f>LEFT(N1962,SEARCH("/",N1962)-1)</f>
        <v>music</v>
      </c>
      <c r="R1962" t="str">
        <f>RIGHT(N1962, LEN(N1962)-SEARCH("/",N1962))</f>
        <v>indie rock</v>
      </c>
      <c r="S1962" s="11">
        <f>J1962/86400 + 25569 + (-5/24)</f>
        <v>42371.727256944439</v>
      </c>
      <c r="T1962" s="11">
        <f>I1962/86400 + 25569 + (-5/24)</f>
        <v>42431.727256944439</v>
      </c>
    </row>
    <row r="1963" spans="1:20" ht="28.5" x14ac:dyDescent="0.45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>
        <f>E1963/D1963*100</f>
        <v>0.42</v>
      </c>
      <c r="P1963" s="10">
        <f>E1963/L1963</f>
        <v>10.5</v>
      </c>
      <c r="Q1963" t="str">
        <f>LEFT(N1963,SEARCH("/",N1963)-1)</f>
        <v>music</v>
      </c>
      <c r="R1963" t="str">
        <f>RIGHT(N1963, LEN(N1963)-SEARCH("/",N1963))</f>
        <v>jazz</v>
      </c>
      <c r="S1963" s="11">
        <f>J1963/86400 + 25569 + (-5/24)</f>
        <v>42429.641226851854</v>
      </c>
      <c r="T1963" s="11">
        <f>I1963/86400 + 25569 + (-5/24)</f>
        <v>42459.599560185183</v>
      </c>
    </row>
    <row r="1964" spans="1:20" ht="42.75" x14ac:dyDescent="0.45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>
        <f>E1964/D1964*100</f>
        <v>3.2</v>
      </c>
      <c r="P1964" s="10">
        <f>E1964/L1964</f>
        <v>40</v>
      </c>
      <c r="Q1964" t="str">
        <f>LEFT(N1964,SEARCH("/",N1964)-1)</f>
        <v>music</v>
      </c>
      <c r="R1964" t="str">
        <f>RIGHT(N1964, LEN(N1964)-SEARCH("/",N1964))</f>
        <v>jazz</v>
      </c>
      <c r="S1964" s="11">
        <f>J1964/86400 + 25569 + (-5/24)</f>
        <v>41149.587731481479</v>
      </c>
      <c r="T1964" s="11">
        <f>I1964/86400 + 25569 + (-5/24)</f>
        <v>41174.892361111109</v>
      </c>
    </row>
    <row r="1965" spans="1:20" ht="42.75" x14ac:dyDescent="0.45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>
        <f>E1965/D1965*100</f>
        <v>0.6</v>
      </c>
      <c r="P1965" s="10">
        <f>E1965/L1965</f>
        <v>30</v>
      </c>
      <c r="Q1965" t="str">
        <f>LEFT(N1965,SEARCH("/",N1965)-1)</f>
        <v>music</v>
      </c>
      <c r="R1965" t="str">
        <f>RIGHT(N1965, LEN(N1965)-SEARCH("/",N1965))</f>
        <v>jazz</v>
      </c>
      <c r="S1965" s="11">
        <f>J1965/86400 + 25569 + (-5/24)</f>
        <v>41802.735300925924</v>
      </c>
      <c r="T1965" s="11">
        <f>I1965/86400 + 25569 + (-5/24)</f>
        <v>41833.895833333328</v>
      </c>
    </row>
    <row r="1966" spans="1:20" ht="42.75" x14ac:dyDescent="0.45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>
        <f>E1966/D1966*100</f>
        <v>30.4</v>
      </c>
      <c r="P1966" s="10">
        <f>E1966/L1966</f>
        <v>50.666666666666664</v>
      </c>
      <c r="Q1966" t="str">
        <f>LEFT(N1966,SEARCH("/",N1966)-1)</f>
        <v>music</v>
      </c>
      <c r="R1966" t="str">
        <f>RIGHT(N1966, LEN(N1966)-SEARCH("/",N1966))</f>
        <v>jazz</v>
      </c>
      <c r="S1966" s="11">
        <f>J1966/86400 + 25569 + (-5/24)</f>
        <v>41733.528749999998</v>
      </c>
      <c r="T1966" s="11">
        <f>I1966/86400 + 25569 + (-5/24)</f>
        <v>41763.041666666664</v>
      </c>
    </row>
    <row r="1967" spans="1:20" ht="42.75" x14ac:dyDescent="0.45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>
        <f>E1967/D1967*100</f>
        <v>28.04</v>
      </c>
      <c r="P1967" s="10">
        <f>E1967/L1967</f>
        <v>58.416666666666664</v>
      </c>
      <c r="Q1967" t="str">
        <f>LEFT(N1967,SEARCH("/",N1967)-1)</f>
        <v>technology</v>
      </c>
      <c r="R1967" t="str">
        <f>RIGHT(N1967, LEN(N1967)-SEARCH("/",N1967))</f>
        <v>wearables</v>
      </c>
      <c r="S1967" s="11">
        <f>J1967/86400 + 25569 + (-5/24)</f>
        <v>42356.54237268518</v>
      </c>
      <c r="T1967" s="11">
        <f>I1967/86400 + 25569 + (-5/24)</f>
        <v>42386.54237268518</v>
      </c>
    </row>
    <row r="1968" spans="1:20" ht="42.75" x14ac:dyDescent="0.45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>
        <f>E1968/D1968*100</f>
        <v>45.92</v>
      </c>
      <c r="P1968" s="10">
        <f>E1968/L1968</f>
        <v>164</v>
      </c>
      <c r="Q1968" t="str">
        <f>LEFT(N1968,SEARCH("/",N1968)-1)</f>
        <v>technology</v>
      </c>
      <c r="R1968" t="str">
        <f>RIGHT(N1968, LEN(N1968)-SEARCH("/",N1968))</f>
        <v>wearables</v>
      </c>
      <c r="S1968" s="11">
        <f>J1968/86400 + 25569 + (-5/24)</f>
        <v>42721.012187499997</v>
      </c>
      <c r="T1968" s="11">
        <f>I1968/86400 + 25569 + (-5/24)</f>
        <v>42757.999305555553</v>
      </c>
    </row>
    <row r="1969" spans="1:20" ht="57" x14ac:dyDescent="0.45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>
        <f>E1969/D1969*100</f>
        <v>0</v>
      </c>
      <c r="P1969" s="10" t="e">
        <f>E1969/L1969</f>
        <v>#DIV/0!</v>
      </c>
      <c r="Q1969" t="str">
        <f>LEFT(N1969,SEARCH("/",N1969)-1)</f>
        <v>technology</v>
      </c>
      <c r="R1969" t="str">
        <f>RIGHT(N1969, LEN(N1969)-SEARCH("/",N1969))</f>
        <v>wearables</v>
      </c>
      <c r="S1969" s="11">
        <f>J1969/86400 + 25569 + (-5/24)</f>
        <v>42614.148437499993</v>
      </c>
      <c r="T1969" s="11">
        <f>I1969/86400 + 25569 + (-5/24)</f>
        <v>42644.148437499993</v>
      </c>
    </row>
    <row r="1970" spans="1:20" ht="71.25" x14ac:dyDescent="0.45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>
        <f>E1970/D1970*100</f>
        <v>4.24</v>
      </c>
      <c r="P1970" s="10">
        <f>E1970/L1970</f>
        <v>30.285714285714285</v>
      </c>
      <c r="Q1970" t="str">
        <f>LEFT(N1970,SEARCH("/",N1970)-1)</f>
        <v>technology</v>
      </c>
      <c r="R1970" t="str">
        <f>RIGHT(N1970, LEN(N1970)-SEARCH("/",N1970))</f>
        <v>wearables</v>
      </c>
      <c r="S1970" s="11">
        <f>J1970/86400 + 25569 + (-5/24)</f>
        <v>42538.548472222225</v>
      </c>
      <c r="T1970" s="11">
        <f>I1970/86400 + 25569 + (-5/24)</f>
        <v>42563.57708333333</v>
      </c>
    </row>
    <row r="1971" spans="1:20" ht="28.5" x14ac:dyDescent="0.45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>
        <f>E1971/D1971*100</f>
        <v>1.3</v>
      </c>
      <c r="P1971" s="10">
        <f>E1971/L1971</f>
        <v>8.125</v>
      </c>
      <c r="Q1971" t="str">
        <f>LEFT(N1971,SEARCH("/",N1971)-1)</f>
        <v>technology</v>
      </c>
      <c r="R1971" t="str">
        <f>RIGHT(N1971, LEN(N1971)-SEARCH("/",N1971))</f>
        <v>wearables</v>
      </c>
      <c r="S1971" s="11">
        <f>J1971/86400 + 25569 + (-5/24)</f>
        <v>41940.894641203704</v>
      </c>
      <c r="T1971" s="11">
        <f>I1971/86400 + 25569 + (-5/24)</f>
        <v>41970.936307870368</v>
      </c>
    </row>
    <row r="1972" spans="1:20" ht="42.75" x14ac:dyDescent="0.45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>
        <f>E1972/D1972*100</f>
        <v>104</v>
      </c>
      <c r="P1972" s="10">
        <f>E1972/L1972</f>
        <v>1300</v>
      </c>
      <c r="Q1972" t="str">
        <f>LEFT(N1972,SEARCH("/",N1972)-1)</f>
        <v>technology</v>
      </c>
      <c r="R1972" t="str">
        <f>RIGHT(N1972, LEN(N1972)-SEARCH("/",N1972))</f>
        <v>wearables</v>
      </c>
      <c r="S1972" s="11">
        <f>J1972/86400 + 25569 + (-5/24)</f>
        <v>42720.511724537035</v>
      </c>
      <c r="T1972" s="11">
        <f>I1972/86400 + 25569 + (-5/24)</f>
        <v>42765.511724537035</v>
      </c>
    </row>
    <row r="1973" spans="1:20" ht="57" x14ac:dyDescent="0.45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>
        <f>E1973/D1973*100</f>
        <v>21535.021000000001</v>
      </c>
      <c r="P1973" s="10">
        <f>E1973/L1973</f>
        <v>1389.3561935483872</v>
      </c>
      <c r="Q1973" t="str">
        <f>LEFT(N1973,SEARCH("/",N1973)-1)</f>
        <v>technology</v>
      </c>
      <c r="R1973" t="str">
        <f>RIGHT(N1973, LEN(N1973)-SEARCH("/",N1973))</f>
        <v>wearables</v>
      </c>
      <c r="S1973" s="11">
        <f>J1973/86400 + 25569 + (-5/24)</f>
        <v>42714.232083333329</v>
      </c>
      <c r="T1973" s="11">
        <f>I1973/86400 + 25569 + (-5/24)</f>
        <v>42759.232083333329</v>
      </c>
    </row>
    <row r="1974" spans="1:20" ht="42.75" x14ac:dyDescent="0.45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>
        <f>E1974/D1974*100</f>
        <v>130.0018</v>
      </c>
      <c r="P1974" s="10">
        <f>E1974/L1974</f>
        <v>39.157168674698795</v>
      </c>
      <c r="Q1974" t="str">
        <f>LEFT(N1974,SEARCH("/",N1974)-1)</f>
        <v>music</v>
      </c>
      <c r="R1974" t="str">
        <f>RIGHT(N1974, LEN(N1974)-SEARCH("/",N1974))</f>
        <v>electronic music</v>
      </c>
      <c r="S1974" s="11">
        <f>J1974/86400 + 25569 + (-5/24)</f>
        <v>42554.958379629628</v>
      </c>
      <c r="T1974" s="11">
        <f>I1974/86400 + 25569 + (-5/24)</f>
        <v>42586.957638888889</v>
      </c>
    </row>
    <row r="1975" spans="1:20" ht="42.75" x14ac:dyDescent="0.45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>
        <f>E1975/D1975*100</f>
        <v>1</v>
      </c>
      <c r="P1975" s="10">
        <f>E1975/L1975</f>
        <v>50</v>
      </c>
      <c r="Q1975" t="str">
        <f>LEFT(N1975,SEARCH("/",N1975)-1)</f>
        <v>journalism</v>
      </c>
      <c r="R1975" t="str">
        <f>RIGHT(N1975, LEN(N1975)-SEARCH("/",N1975))</f>
        <v>audio</v>
      </c>
      <c r="S1975" s="11">
        <f>J1975/86400 + 25569 + (-5/24)</f>
        <v>42079.704780092587</v>
      </c>
      <c r="T1975" s="11">
        <f>I1975/86400 + 25569 + (-5/24)</f>
        <v>42109.704780092587</v>
      </c>
    </row>
    <row r="1976" spans="1:20" ht="42.75" x14ac:dyDescent="0.45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>
        <f>E1976/D1976*100</f>
        <v>0.5</v>
      </c>
      <c r="P1976" s="10">
        <f>E1976/L1976</f>
        <v>25</v>
      </c>
      <c r="Q1976" t="str">
        <f>LEFT(N1976,SEARCH("/",N1976)-1)</f>
        <v>games</v>
      </c>
      <c r="R1976" t="str">
        <f>RIGHT(N1976, LEN(N1976)-SEARCH("/",N1976))</f>
        <v>video games</v>
      </c>
      <c r="S1976" s="11">
        <f>J1976/86400 + 25569 + (-5/24)</f>
        <v>42107.628101851849</v>
      </c>
      <c r="T1976" s="11">
        <f>I1976/86400 + 25569 + (-5/24)</f>
        <v>42137.628101851849</v>
      </c>
    </row>
    <row r="1977" spans="1:20" ht="42.75" x14ac:dyDescent="0.45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>
        <f>E1977/D1977*100</f>
        <v>0.22</v>
      </c>
      <c r="P1977" s="10">
        <f>E1977/L1977</f>
        <v>3.6666666666666665</v>
      </c>
      <c r="Q1977" t="str">
        <f>LEFT(N1977,SEARCH("/",N1977)-1)</f>
        <v>games</v>
      </c>
      <c r="R1977" t="str">
        <f>RIGHT(N1977, LEN(N1977)-SEARCH("/",N1977))</f>
        <v>video games</v>
      </c>
      <c r="S1977" s="11">
        <f>J1977/86400 + 25569 + (-5/24)</f>
        <v>41718.315370370365</v>
      </c>
      <c r="T1977" s="11">
        <f>I1977/86400 + 25569 + (-5/24)</f>
        <v>41748.315370370365</v>
      </c>
    </row>
    <row r="1978" spans="1:20" ht="42.75" x14ac:dyDescent="0.45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>
        <f>E1978/D1978*100</f>
        <v>0.22</v>
      </c>
      <c r="P1978" s="10">
        <f>E1978/L1978</f>
        <v>3.6666666666666665</v>
      </c>
      <c r="Q1978" t="str">
        <f>LEFT(N1978,SEARCH("/",N1978)-1)</f>
        <v>games</v>
      </c>
      <c r="R1978" t="str">
        <f>RIGHT(N1978, LEN(N1978)-SEARCH("/",N1978))</f>
        <v>mobile games</v>
      </c>
      <c r="S1978" s="11">
        <f>J1978/86400 + 25569 + (-5/24)</f>
        <v>41908.788194444445</v>
      </c>
      <c r="T1978" s="11">
        <f>I1978/86400 + 25569 + (-5/24)</f>
        <v>41968.829861111109</v>
      </c>
    </row>
    <row r="1979" spans="1:20" ht="42.75" x14ac:dyDescent="0.45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>
        <f>E1979/D1979*100</f>
        <v>0</v>
      </c>
      <c r="P1979" s="10" t="e">
        <f>E1979/L1979</f>
        <v>#DIV/0!</v>
      </c>
      <c r="Q1979" t="str">
        <f>LEFT(N1979,SEARCH("/",N1979)-1)</f>
        <v>games</v>
      </c>
      <c r="R1979" t="str">
        <f>RIGHT(N1979, LEN(N1979)-SEARCH("/",N1979))</f>
        <v>mobile games</v>
      </c>
      <c r="S1979" s="11">
        <f>J1979/86400 + 25569 + (-5/24)</f>
        <v>42192.253715277773</v>
      </c>
      <c r="T1979" s="11">
        <f>I1979/86400 + 25569 + (-5/24)</f>
        <v>42222.253715277773</v>
      </c>
    </row>
    <row r="1980" spans="1:20" ht="42.75" x14ac:dyDescent="0.45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>
        <f>E1980/D1980*100</f>
        <v>6.5</v>
      </c>
      <c r="P1980" s="10">
        <f>E1980/L1980</f>
        <v>108.33333333333333</v>
      </c>
      <c r="Q1980" t="str">
        <f>LEFT(N1980,SEARCH("/",N1980)-1)</f>
        <v>food</v>
      </c>
      <c r="R1980" t="str">
        <f>RIGHT(N1980, LEN(N1980)-SEARCH("/",N1980))</f>
        <v>food trucks</v>
      </c>
      <c r="S1980" s="11">
        <f>J1980/86400 + 25569 + (-5/24)</f>
        <v>42222.900532407402</v>
      </c>
      <c r="T1980" s="11">
        <f>I1980/86400 + 25569 + (-5/24)</f>
        <v>42252.900532407402</v>
      </c>
    </row>
    <row r="1981" spans="1:20" ht="42.75" x14ac:dyDescent="0.45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>
        <f>E1981/D1981*100</f>
        <v>786.0802000000001</v>
      </c>
      <c r="P1981" s="10">
        <f>E1981/L1981</f>
        <v>71.592003642987251</v>
      </c>
      <c r="Q1981" t="str">
        <f>LEFT(N1981,SEARCH("/",N1981)-1)</f>
        <v>photography</v>
      </c>
      <c r="R1981" t="str">
        <f>RIGHT(N1981, LEN(N1981)-SEARCH("/",N1981))</f>
        <v>photobooks</v>
      </c>
      <c r="S1981" s="11">
        <f>J1981/86400 + 25569 + (-5/24)</f>
        <v>41759.714768518512</v>
      </c>
      <c r="T1981" s="11">
        <f>I1981/86400 + 25569 + (-5/24)</f>
        <v>41789.714768518512</v>
      </c>
    </row>
    <row r="1982" spans="1:20" ht="42.75" x14ac:dyDescent="0.45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>
        <f>E1982/D1982*100</f>
        <v>29.299999999999997</v>
      </c>
      <c r="P1982" s="10">
        <f>E1982/L1982</f>
        <v>61.041666666666664</v>
      </c>
      <c r="Q1982" t="str">
        <f>LEFT(N1982,SEARCH("/",N1982)-1)</f>
        <v>music</v>
      </c>
      <c r="R1982" t="str">
        <f>RIGHT(N1982, LEN(N1982)-SEARCH("/",N1982))</f>
        <v>world music</v>
      </c>
      <c r="S1982" s="11">
        <f>J1982/86400 + 25569 + (-5/24)</f>
        <v>40754.520925925921</v>
      </c>
      <c r="T1982" s="11">
        <f>I1982/86400 + 25569 + (-5/24)</f>
        <v>40814.520925925921</v>
      </c>
    </row>
    <row r="1983" spans="1:20" ht="42.75" x14ac:dyDescent="0.45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>
        <f>E1983/D1983*100</f>
        <v>0</v>
      </c>
      <c r="P1983" s="10" t="e">
        <f>E1983/L1983</f>
        <v>#DIV/0!</v>
      </c>
      <c r="Q1983" t="str">
        <f>LEFT(N1983,SEARCH("/",N1983)-1)</f>
        <v>music</v>
      </c>
      <c r="R1983" t="str">
        <f>RIGHT(N1983, LEN(N1983)-SEARCH("/",N1983))</f>
        <v>world music</v>
      </c>
      <c r="S1983" s="11">
        <f>J1983/86400 + 25569 + (-5/24)</f>
        <v>42193.733425925922</v>
      </c>
      <c r="T1983" s="11">
        <f>I1983/86400 + 25569 + (-5/24)</f>
        <v>42243.833333333336</v>
      </c>
    </row>
    <row r="1984" spans="1:20" ht="42.75" x14ac:dyDescent="0.45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>
        <f>E1984/D1984*100</f>
        <v>0.8</v>
      </c>
      <c r="P1984" s="10">
        <f>E1984/L1984</f>
        <v>40</v>
      </c>
      <c r="Q1984" t="str">
        <f>LEFT(N1984,SEARCH("/",N1984)-1)</f>
        <v>music</v>
      </c>
      <c r="R1984" t="str">
        <f>RIGHT(N1984, LEN(N1984)-SEARCH("/",N1984))</f>
        <v>world music</v>
      </c>
      <c r="S1984" s="11">
        <f>J1984/86400 + 25569 + (-5/24)</f>
        <v>41506.639699074069</v>
      </c>
      <c r="T1984" s="11">
        <f>I1984/86400 + 25569 + (-5/24)</f>
        <v>41553.639699074069</v>
      </c>
    </row>
    <row r="1985" spans="1:20" ht="42.75" x14ac:dyDescent="0.45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>
        <f>E1985/D1985*100</f>
        <v>50.739999999999995</v>
      </c>
      <c r="P1985" s="10">
        <f>E1985/L1985</f>
        <v>74.617647058823536</v>
      </c>
      <c r="Q1985" t="str">
        <f>LEFT(N1985,SEARCH("/",N1985)-1)</f>
        <v>music</v>
      </c>
      <c r="R1985" t="str">
        <f>RIGHT(N1985, LEN(N1985)-SEARCH("/",N1985))</f>
        <v>world music</v>
      </c>
      <c r="S1985" s="11">
        <f>J1985/86400 + 25569 + (-5/24)</f>
        <v>41923.629398148143</v>
      </c>
      <c r="T1985" s="11">
        <f>I1985/86400 + 25569 + (-5/24)</f>
        <v>41946.040972222218</v>
      </c>
    </row>
    <row r="1986" spans="1:20" ht="42.75" x14ac:dyDescent="0.45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>
        <f>E1986/D1986*100</f>
        <v>104.44</v>
      </c>
      <c r="P1986" s="10">
        <f>E1986/L1986</f>
        <v>64.46913580246914</v>
      </c>
      <c r="Q1986" t="str">
        <f>LEFT(N1986,SEARCH("/",N1986)-1)</f>
        <v>music</v>
      </c>
      <c r="R1986" t="str">
        <f>RIGHT(N1986, LEN(N1986)-SEARCH("/",N1986))</f>
        <v>rock</v>
      </c>
      <c r="S1986" s="11">
        <f>J1986/86400 + 25569 + (-5/24)</f>
        <v>41067.532534722217</v>
      </c>
      <c r="T1986" s="11">
        <f>I1986/86400 + 25569 + (-5/24)</f>
        <v>41097.532534722217</v>
      </c>
    </row>
    <row r="1987" spans="1:20" ht="57" x14ac:dyDescent="0.45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>
        <f>E1987/D1987*100</f>
        <v>106</v>
      </c>
      <c r="P1987" s="10">
        <f>E1987/L1987</f>
        <v>189.28571428571428</v>
      </c>
      <c r="Q1987" t="str">
        <f>LEFT(N1987,SEARCH("/",N1987)-1)</f>
        <v>music</v>
      </c>
      <c r="R1987" t="str">
        <f>RIGHT(N1987, LEN(N1987)-SEARCH("/",N1987))</f>
        <v>rock</v>
      </c>
      <c r="S1987" s="11">
        <f>J1987/86400 + 25569 + (-5/24)</f>
        <v>40274.536793981482</v>
      </c>
      <c r="T1987" s="11">
        <f>I1987/86400 + 25569 + (-5/24)</f>
        <v>40343.958333333328</v>
      </c>
    </row>
    <row r="1988" spans="1:20" ht="42.75" x14ac:dyDescent="0.45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>
        <f>E1988/D1988*100</f>
        <v>204.2</v>
      </c>
      <c r="P1988" s="10">
        <f>E1988/L1988</f>
        <v>59.360465116279073</v>
      </c>
      <c r="Q1988" t="str">
        <f>LEFT(N1988,SEARCH("/",N1988)-1)</f>
        <v>publishing</v>
      </c>
      <c r="R1988" t="str">
        <f>RIGHT(N1988, LEN(N1988)-SEARCH("/",N1988))</f>
        <v>nonfiction</v>
      </c>
      <c r="S1988" s="11">
        <f>J1988/86400 + 25569 + (-5/24)</f>
        <v>42317.124247685184</v>
      </c>
      <c r="T1988" s="11">
        <f>I1988/86400 + 25569 + (-5/24)</f>
        <v>42354.082638888889</v>
      </c>
    </row>
    <row r="1989" spans="1:20" ht="42.75" x14ac:dyDescent="0.45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>
        <f>E1989/D1989*100</f>
        <v>104.05</v>
      </c>
      <c r="P1989" s="10">
        <f>E1989/L1989</f>
        <v>66.698717948717942</v>
      </c>
      <c r="Q1989" t="str">
        <f>LEFT(N1989,SEARCH("/",N1989)-1)</f>
        <v>publishing</v>
      </c>
      <c r="R1989" t="str">
        <f>RIGHT(N1989, LEN(N1989)-SEARCH("/",N1989))</f>
        <v>nonfiction</v>
      </c>
      <c r="S1989" s="11">
        <f>J1989/86400 + 25569 + (-5/24)</f>
        <v>42333.804791666662</v>
      </c>
      <c r="T1989" s="11">
        <f>I1989/86400 + 25569 + (-5/24)</f>
        <v>42363.804791666662</v>
      </c>
    </row>
    <row r="1990" spans="1:20" ht="42.75" x14ac:dyDescent="0.45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>
        <f>E1990/D1990*100</f>
        <v>114.26</v>
      </c>
      <c r="P1990" s="10">
        <f>E1990/L1990</f>
        <v>63.477777777777774</v>
      </c>
      <c r="Q1990" t="str">
        <f>LEFT(N1990,SEARCH("/",N1990)-1)</f>
        <v>music</v>
      </c>
      <c r="R1990" t="str">
        <f>RIGHT(N1990, LEN(N1990)-SEARCH("/",N1990))</f>
        <v>rock</v>
      </c>
      <c r="S1990" s="11">
        <f>J1990/86400 + 25569 + (-5/24)</f>
        <v>42291.794560185182</v>
      </c>
      <c r="T1990" s="11">
        <f>I1990/86400 + 25569 + (-5/24)</f>
        <v>42321.836226851847</v>
      </c>
    </row>
    <row r="1991" spans="1:20" ht="42.75" x14ac:dyDescent="0.45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>
        <f>E1991/D1991*100</f>
        <v>110.7</v>
      </c>
      <c r="P1991" s="10">
        <f>E1991/L1991</f>
        <v>63.620689655172413</v>
      </c>
      <c r="Q1991" t="str">
        <f>LEFT(N1991,SEARCH("/",N1991)-1)</f>
        <v>music</v>
      </c>
      <c r="R1991" t="str">
        <f>RIGHT(N1991, LEN(N1991)-SEARCH("/",N1991))</f>
        <v>rock</v>
      </c>
      <c r="S1991" s="11">
        <f>J1991/86400 + 25569 + (-5/24)</f>
        <v>42145.982569444437</v>
      </c>
      <c r="T1991" s="11">
        <f>I1991/86400 + 25569 + (-5/24)</f>
        <v>42169.982569444437</v>
      </c>
    </row>
    <row r="1992" spans="1:20" ht="42.75" x14ac:dyDescent="0.45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>
        <f>E1992/D1992*100</f>
        <v>107.1</v>
      </c>
      <c r="P1992" s="10">
        <f>E1992/L1992</f>
        <v>73.356164383561648</v>
      </c>
      <c r="Q1992" t="str">
        <f>LEFT(N1992,SEARCH("/",N1992)-1)</f>
        <v>music</v>
      </c>
      <c r="R1992" t="str">
        <f>RIGHT(N1992, LEN(N1992)-SEARCH("/",N1992))</f>
        <v>rock</v>
      </c>
      <c r="S1992" s="11">
        <f>J1992/86400 + 25569 + (-5/24)</f>
        <v>42703.006076388883</v>
      </c>
      <c r="T1992" s="11">
        <f>I1992/86400 + 25569 + (-5/24)</f>
        <v>42733.006076388883</v>
      </c>
    </row>
    <row r="1993" spans="1:20" ht="42.75" x14ac:dyDescent="0.45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>
        <f>E1993/D1993*100</f>
        <v>134.8074</v>
      </c>
      <c r="P1993" s="10">
        <f>E1993/L1993</f>
        <v>60.181874999999998</v>
      </c>
      <c r="Q1993" t="str">
        <f>LEFT(N1993,SEARCH("/",N1993)-1)</f>
        <v>music</v>
      </c>
      <c r="R1993" t="str">
        <f>RIGHT(N1993, LEN(N1993)-SEARCH("/",N1993))</f>
        <v>rock</v>
      </c>
      <c r="S1993" s="11">
        <f>J1993/86400 + 25569 + (-5/24)</f>
        <v>42634.406446759262</v>
      </c>
      <c r="T1993" s="11">
        <f>I1993/86400 + 25569 + (-5/24)</f>
        <v>42660.468055555553</v>
      </c>
    </row>
    <row r="1994" spans="1:20" ht="42.75" x14ac:dyDescent="0.45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>
        <f>E1994/D1994*100</f>
        <v>8.3800000000000008</v>
      </c>
      <c r="P1994" s="10">
        <f>E1994/L1994</f>
        <v>104.75</v>
      </c>
      <c r="Q1994" t="str">
        <f>LEFT(N1994,SEARCH("/",N1994)-1)</f>
        <v>publishing</v>
      </c>
      <c r="R1994" t="str">
        <f>RIGHT(N1994, LEN(N1994)-SEARCH("/",N1994))</f>
        <v>translations</v>
      </c>
      <c r="S1994" s="11">
        <f>J1994/86400 + 25569 + (-5/24)</f>
        <v>42601.643344907403</v>
      </c>
      <c r="T1994" s="11">
        <f>I1994/86400 + 25569 + (-5/24)</f>
        <v>42631.643344907403</v>
      </c>
    </row>
    <row r="1995" spans="1:20" ht="42.75" x14ac:dyDescent="0.45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>
        <f>E1995/D1995*100</f>
        <v>8.06</v>
      </c>
      <c r="P1995" s="10">
        <f>E1995/L1995</f>
        <v>80.599999999999994</v>
      </c>
      <c r="Q1995" t="str">
        <f>LEFT(N1995,SEARCH("/",N1995)-1)</f>
        <v>publishing</v>
      </c>
      <c r="R1995" t="str">
        <f>RIGHT(N1995, LEN(N1995)-SEARCH("/",N1995))</f>
        <v>translations</v>
      </c>
      <c r="S1995" s="11">
        <f>J1995/86400 + 25569 + (-5/24)</f>
        <v>41961.605185185188</v>
      </c>
      <c r="T1995" s="11">
        <f>I1995/86400 + 25569 + (-5/24)</f>
        <v>41992.605185185188</v>
      </c>
    </row>
    <row r="1996" spans="1:20" x14ac:dyDescent="0.45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>
        <f>E1996/D1996*100</f>
        <v>2.9000000000000004</v>
      </c>
      <c r="P1996" s="10">
        <f>E1996/L1996</f>
        <v>48.333333333333336</v>
      </c>
      <c r="Q1996" t="str">
        <f>LEFT(N1996,SEARCH("/",N1996)-1)</f>
        <v>publishing</v>
      </c>
      <c r="R1996" t="str">
        <f>RIGHT(N1996, LEN(N1996)-SEARCH("/",N1996))</f>
        <v>translations</v>
      </c>
      <c r="S1996" s="11">
        <f>J1996/86400 + 25569 + (-5/24)</f>
        <v>42708.460243055553</v>
      </c>
      <c r="T1996" s="11">
        <f>I1996/86400 + 25569 + (-5/24)</f>
        <v>42738.460243055553</v>
      </c>
    </row>
    <row r="1997" spans="1:20" ht="42.75" x14ac:dyDescent="0.45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>
        <f>E1997/D1997*100</f>
        <v>0</v>
      </c>
      <c r="P1997" s="10" t="e">
        <f>E1997/L1997</f>
        <v>#DIV/0!</v>
      </c>
      <c r="Q1997" t="str">
        <f>LEFT(N1997,SEARCH("/",N1997)-1)</f>
        <v>publishing</v>
      </c>
      <c r="R1997" t="str">
        <f>RIGHT(N1997, LEN(N1997)-SEARCH("/",N1997))</f>
        <v>translations</v>
      </c>
      <c r="S1997" s="11">
        <f>J1997/86400 + 25569 + (-5/24)</f>
        <v>41831.49722222222</v>
      </c>
      <c r="T1997" s="11">
        <f>I1997/86400 + 25569 + (-5/24)</f>
        <v>41861.958333333328</v>
      </c>
    </row>
    <row r="1998" spans="1:20" x14ac:dyDescent="0.45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>
        <f>E1998/D1998*100</f>
        <v>163.19999999999999</v>
      </c>
      <c r="P1998" s="10">
        <f>E1998/L1998</f>
        <v>34.871794871794869</v>
      </c>
      <c r="Q1998" t="str">
        <f>LEFT(N1998,SEARCH("/",N1998)-1)</f>
        <v>publishing</v>
      </c>
      <c r="R1998" t="str">
        <f>RIGHT(N1998, LEN(N1998)-SEARCH("/",N1998))</f>
        <v>radio &amp; podcasts</v>
      </c>
      <c r="S1998" s="11">
        <f>J1998/86400 + 25569 + (-5/24)</f>
        <v>41291.453217592592</v>
      </c>
      <c r="T1998" s="11">
        <f>I1998/86400 + 25569 + (-5/24)</f>
        <v>41321.453217592592</v>
      </c>
    </row>
    <row r="1999" spans="1:20" ht="42.75" x14ac:dyDescent="0.45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>
        <f>E1999/D1999*100</f>
        <v>2.1</v>
      </c>
      <c r="P1999" s="10">
        <f>E1999/L1999</f>
        <v>17.5</v>
      </c>
      <c r="Q1999" t="str">
        <f>LEFT(N1999,SEARCH("/",N1999)-1)</f>
        <v>publishing</v>
      </c>
      <c r="R1999" t="str">
        <f>RIGHT(N1999, LEN(N1999)-SEARCH("/",N1999))</f>
        <v>fiction</v>
      </c>
      <c r="S1999" s="11">
        <f>J1999/86400 + 25569 + (-5/24)</f>
        <v>41550.714641203704</v>
      </c>
      <c r="T1999" s="11">
        <f>I1999/86400 + 25569 + (-5/24)</f>
        <v>41580.714641203704</v>
      </c>
    </row>
    <row r="2000" spans="1:20" ht="42.75" x14ac:dyDescent="0.45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>
        <f>E2000/D2000*100</f>
        <v>0.1</v>
      </c>
      <c r="P2000" s="10">
        <f>E2000/L2000</f>
        <v>5</v>
      </c>
      <c r="Q2000" t="str">
        <f>LEFT(N2000,SEARCH("/",N2000)-1)</f>
        <v>publishing</v>
      </c>
      <c r="R2000" t="str">
        <f>RIGHT(N2000, LEN(N2000)-SEARCH("/",N2000))</f>
        <v>fiction</v>
      </c>
      <c r="S2000" s="11">
        <f>J2000/86400 + 25569 + (-5/24)</f>
        <v>41136.649722222217</v>
      </c>
      <c r="T2000" s="11">
        <f>I2000/86400 + 25569 + (-5/24)</f>
        <v>41159.118750000001</v>
      </c>
    </row>
    <row r="2001" spans="1:20" ht="42.75" x14ac:dyDescent="0.45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>
        <f>E2001/D2001*100</f>
        <v>0</v>
      </c>
      <c r="P2001" s="10" t="e">
        <f>E2001/L2001</f>
        <v>#DIV/0!</v>
      </c>
      <c r="Q2001" t="str">
        <f>LEFT(N2001,SEARCH("/",N2001)-1)</f>
        <v>publishing</v>
      </c>
      <c r="R2001" t="str">
        <f>RIGHT(N2001, LEN(N2001)-SEARCH("/",N2001))</f>
        <v>fiction</v>
      </c>
      <c r="S2001" s="11">
        <f>J2001/86400 + 25569 + (-5/24)</f>
        <v>41198.403379629628</v>
      </c>
      <c r="T2001" s="11">
        <f>I2001/86400 + 25569 + (-5/24)</f>
        <v>41228.445046296292</v>
      </c>
    </row>
    <row r="2002" spans="1:20" ht="42.75" x14ac:dyDescent="0.45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>
        <f>E2002/D2002*100</f>
        <v>8.9</v>
      </c>
      <c r="P2002" s="10">
        <f>E2002/L2002</f>
        <v>40.454545454545453</v>
      </c>
      <c r="Q2002" t="str">
        <f>LEFT(N2002,SEARCH("/",N2002)-1)</f>
        <v>publishing</v>
      </c>
      <c r="R2002" t="str">
        <f>RIGHT(N2002, LEN(N2002)-SEARCH("/",N2002))</f>
        <v>fiction</v>
      </c>
      <c r="S2002" s="11">
        <f>J2002/86400 + 25569 + (-5/24)</f>
        <v>42067.514039351845</v>
      </c>
      <c r="T2002" s="11">
        <f>I2002/86400 + 25569 + (-5/24)</f>
        <v>42097.443055555552</v>
      </c>
    </row>
    <row r="2003" spans="1:20" ht="42.75" x14ac:dyDescent="0.45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>
        <f>E2003/D2003*100</f>
        <v>484.02000000000004</v>
      </c>
      <c r="P2003" s="10">
        <f>E2003/L2003</f>
        <v>82.316326530612244</v>
      </c>
      <c r="Q2003" t="str">
        <f>LEFT(N2003,SEARCH("/",N2003)-1)</f>
        <v>photography</v>
      </c>
      <c r="R2003" t="str">
        <f>RIGHT(N2003, LEN(N2003)-SEARCH("/",N2003))</f>
        <v>photobooks</v>
      </c>
      <c r="S2003" s="11">
        <f>J2003/86400 + 25569 + (-5/24)</f>
        <v>42391.266956018517</v>
      </c>
      <c r="T2003" s="11">
        <f>I2003/86400 + 25569 + (-5/24)</f>
        <v>42415.416666666664</v>
      </c>
    </row>
    <row r="2004" spans="1:20" ht="28.5" x14ac:dyDescent="0.45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>
        <f>E2004/D2004*100</f>
        <v>13</v>
      </c>
      <c r="P2004" s="10">
        <f>E2004/L2004</f>
        <v>65</v>
      </c>
      <c r="Q2004" t="str">
        <f>LEFT(N2004,SEARCH("/",N2004)-1)</f>
        <v>publishing</v>
      </c>
      <c r="R2004" t="str">
        <f>RIGHT(N2004, LEN(N2004)-SEARCH("/",N2004))</f>
        <v>art books</v>
      </c>
      <c r="S2004" s="11">
        <f>J2004/86400 + 25569 + (-5/24)</f>
        <v>42140.670925925922</v>
      </c>
      <c r="T2004" s="11">
        <f>I2004/86400 + 25569 + (-5/24)</f>
        <v>42185.670925925922</v>
      </c>
    </row>
    <row r="2005" spans="1:20" ht="42.75" x14ac:dyDescent="0.45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>
        <f>E2005/D2005*100</f>
        <v>7.3400000000000007</v>
      </c>
      <c r="P2005" s="10">
        <f>E2005/L2005</f>
        <v>40.777777777777779</v>
      </c>
      <c r="Q2005" t="str">
        <f>LEFT(N2005,SEARCH("/",N2005)-1)</f>
        <v>photography</v>
      </c>
      <c r="R2005" t="str">
        <f>RIGHT(N2005, LEN(N2005)-SEARCH("/",N2005))</f>
        <v>places</v>
      </c>
      <c r="S2005" s="11">
        <f>J2005/86400 + 25569 + (-5/24)</f>
        <v>41790.848981481475</v>
      </c>
      <c r="T2005" s="11">
        <f>I2005/86400 + 25569 + (-5/24)</f>
        <v>41835.007638888885</v>
      </c>
    </row>
    <row r="2006" spans="1:20" ht="42.75" x14ac:dyDescent="0.45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>
        <f>E2006/D2006*100</f>
        <v>102.69999999999999</v>
      </c>
      <c r="P2006" s="10">
        <f>E2006/L2006</f>
        <v>66.688311688311686</v>
      </c>
      <c r="Q2006" t="str">
        <f>LEFT(N2006,SEARCH("/",N2006)-1)</f>
        <v>music</v>
      </c>
      <c r="R2006" t="str">
        <f>RIGHT(N2006, LEN(N2006)-SEARCH("/",N2006))</f>
        <v>rock</v>
      </c>
      <c r="S2006" s="11">
        <f>J2006/86400 + 25569 + (-5/24)</f>
        <v>41794.772789351853</v>
      </c>
      <c r="T2006" s="11">
        <f>I2006/86400 + 25569 + (-5/24)</f>
        <v>41854.5</v>
      </c>
    </row>
    <row r="2007" spans="1:20" ht="42.75" x14ac:dyDescent="0.45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>
        <f>E2007/D2007*100</f>
        <v>121.2</v>
      </c>
      <c r="P2007" s="10">
        <f>E2007/L2007</f>
        <v>163.78378378378378</v>
      </c>
      <c r="Q2007" t="str">
        <f>LEFT(N2007,SEARCH("/",N2007)-1)</f>
        <v>music</v>
      </c>
      <c r="R2007" t="str">
        <f>RIGHT(N2007, LEN(N2007)-SEARCH("/",N2007))</f>
        <v>rock</v>
      </c>
      <c r="S2007" s="11">
        <f>J2007/86400 + 25569 + (-5/24)</f>
        <v>41003.398321759254</v>
      </c>
      <c r="T2007" s="11">
        <f>I2007/86400 + 25569 + (-5/24)</f>
        <v>41056.957638888889</v>
      </c>
    </row>
    <row r="2008" spans="1:20" ht="28.5" x14ac:dyDescent="0.45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>
        <f>E2008/D2008*100</f>
        <v>124.70000000000002</v>
      </c>
      <c r="P2008" s="10">
        <f>E2008/L2008</f>
        <v>168.51351351351352</v>
      </c>
      <c r="Q2008" t="str">
        <f>LEFT(N2008,SEARCH("/",N2008)-1)</f>
        <v>music</v>
      </c>
      <c r="R2008" t="str">
        <f>RIGHT(N2008, LEN(N2008)-SEARCH("/",N2008))</f>
        <v>pop</v>
      </c>
      <c r="S2008" s="11">
        <f>J2008/86400 + 25569 + (-5/24)</f>
        <v>41146.615879629629</v>
      </c>
      <c r="T2008" s="11">
        <f>I2008/86400 + 25569 + (-5/24)</f>
        <v>41176.615879629629</v>
      </c>
    </row>
    <row r="2009" spans="1:20" ht="42.75" x14ac:dyDescent="0.45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>
        <f>E2009/D2009*100</f>
        <v>110.80000000000001</v>
      </c>
      <c r="P2009" s="10">
        <f>E2009/L2009</f>
        <v>554</v>
      </c>
      <c r="Q2009" t="str">
        <f>LEFT(N2009,SEARCH("/",N2009)-1)</f>
        <v>music</v>
      </c>
      <c r="R2009" t="str">
        <f>RIGHT(N2009, LEN(N2009)-SEARCH("/",N2009))</f>
        <v>pop</v>
      </c>
      <c r="S2009" s="11">
        <f>J2009/86400 + 25569 + (-5/24)</f>
        <v>41521.40902777778</v>
      </c>
      <c r="T2009" s="11">
        <f>I2009/86400 + 25569 + (-5/24)</f>
        <v>41535.40902777778</v>
      </c>
    </row>
    <row r="2010" spans="1:20" ht="42.75" x14ac:dyDescent="0.45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>
        <f>E2010/D2010*100</f>
        <v>104.71999999999998</v>
      </c>
      <c r="P2010" s="10">
        <f>E2010/L2010</f>
        <v>113.82608695652173</v>
      </c>
      <c r="Q2010" t="str">
        <f>LEFT(N2010,SEARCH("/",N2010)-1)</f>
        <v>music</v>
      </c>
      <c r="R2010" t="str">
        <f>RIGHT(N2010, LEN(N2010)-SEARCH("/",N2010))</f>
        <v>pop</v>
      </c>
      <c r="S2010" s="11">
        <f>J2010/86400 + 25569 + (-5/24)</f>
        <v>41039.201122685183</v>
      </c>
      <c r="T2010" s="11">
        <f>I2010/86400 + 25569 + (-5/24)</f>
        <v>41069.201122685183</v>
      </c>
    </row>
    <row r="2011" spans="1:20" ht="42.75" x14ac:dyDescent="0.45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>
        <f>E2011/D2011*100</f>
        <v>174.2304</v>
      </c>
      <c r="P2011" s="10">
        <f>E2011/L2011</f>
        <v>51.854285714285716</v>
      </c>
      <c r="Q2011" t="str">
        <f>LEFT(N2011,SEARCH("/",N2011)-1)</f>
        <v>music</v>
      </c>
      <c r="R2011" t="str">
        <f>RIGHT(N2011, LEN(N2011)-SEARCH("/",N2011))</f>
        <v>pop</v>
      </c>
      <c r="S2011" s="11">
        <f>J2011/86400 + 25569 + (-5/24)</f>
        <v>40626.626111111109</v>
      </c>
      <c r="T2011" s="11">
        <f>I2011/86400 + 25569 + (-5/24)</f>
        <v>40657.626111111109</v>
      </c>
    </row>
    <row r="2012" spans="1:20" ht="42.75" x14ac:dyDescent="0.45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>
        <f>E2012/D2012*100</f>
        <v>201.7</v>
      </c>
      <c r="P2012" s="10">
        <f>E2012/L2012</f>
        <v>89.247787610619469</v>
      </c>
      <c r="Q2012" t="str">
        <f>LEFT(N2012,SEARCH("/",N2012)-1)</f>
        <v>music</v>
      </c>
      <c r="R2012" t="str">
        <f>RIGHT(N2012, LEN(N2012)-SEARCH("/",N2012))</f>
        <v>pop</v>
      </c>
      <c r="S2012" s="11">
        <f>J2012/86400 + 25569 + (-5/24)</f>
        <v>42569.397060185183</v>
      </c>
      <c r="T2012" s="11">
        <f>I2012/86400 + 25569 + (-5/24)</f>
        <v>42600.082638888889</v>
      </c>
    </row>
    <row r="2013" spans="1:20" ht="42.75" x14ac:dyDescent="0.45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>
        <f>E2013/D2013*100</f>
        <v>0.36</v>
      </c>
      <c r="P2013" s="10">
        <f>E2013/L2013</f>
        <v>18</v>
      </c>
      <c r="Q2013" t="str">
        <f>LEFT(N2013,SEARCH("/",N2013)-1)</f>
        <v>music</v>
      </c>
      <c r="R2013" t="str">
        <f>RIGHT(N2013, LEN(N2013)-SEARCH("/",N2013))</f>
        <v>faith</v>
      </c>
      <c r="S2013" s="11">
        <f>J2013/86400 + 25569 + (-5/24)</f>
        <v>42792.635636574072</v>
      </c>
      <c r="T2013" s="11">
        <f>I2013/86400 + 25569 + (-5/24)</f>
        <v>42852.593969907401</v>
      </c>
    </row>
    <row r="2014" spans="1:20" ht="42.75" x14ac:dyDescent="0.45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>
        <f>E2014/D2014*100</f>
        <v>47.8</v>
      </c>
      <c r="P2014" s="10">
        <f>E2014/L2014</f>
        <v>159.33333333333334</v>
      </c>
      <c r="Q2014" t="str">
        <f>LEFT(N2014,SEARCH("/",N2014)-1)</f>
        <v>music</v>
      </c>
      <c r="R2014" t="str">
        <f>RIGHT(N2014, LEN(N2014)-SEARCH("/",N2014))</f>
        <v>faith</v>
      </c>
      <c r="S2014" s="11">
        <f>J2014/86400 + 25569 + (-5/24)</f>
        <v>42787.94290509259</v>
      </c>
      <c r="T2014" s="11">
        <f>I2014/86400 + 25569 + (-5/24)</f>
        <v>42820.790972222218</v>
      </c>
    </row>
    <row r="2015" spans="1:20" ht="42.75" x14ac:dyDescent="0.45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>
        <f>E2015/D2015*100</f>
        <v>1.02</v>
      </c>
      <c r="P2015" s="10">
        <f>E2015/L2015</f>
        <v>25.5</v>
      </c>
      <c r="Q2015" t="str">
        <f>LEFT(N2015,SEARCH("/",N2015)-1)</f>
        <v>music</v>
      </c>
      <c r="R2015" t="str">
        <f>RIGHT(N2015, LEN(N2015)-SEARCH("/",N2015))</f>
        <v>faith</v>
      </c>
      <c r="S2015" s="11">
        <f>J2015/86400 + 25569 + (-5/24)</f>
        <v>42187.073344907403</v>
      </c>
      <c r="T2015" s="11">
        <f>I2015/86400 + 25569 + (-5/24)</f>
        <v>42247.073344907403</v>
      </c>
    </row>
    <row r="2016" spans="1:20" ht="42.75" x14ac:dyDescent="0.45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>
        <f>E2016/D2016*100</f>
        <v>9.74</v>
      </c>
      <c r="P2016" s="10">
        <f>E2016/L2016</f>
        <v>54.111111111111114</v>
      </c>
      <c r="Q2016" t="str">
        <f>LEFT(N2016,SEARCH("/",N2016)-1)</f>
        <v>music</v>
      </c>
      <c r="R2016" t="str">
        <f>RIGHT(N2016, LEN(N2016)-SEARCH("/",N2016))</f>
        <v>faith</v>
      </c>
      <c r="S2016" s="11">
        <f>J2016/86400 + 25569 + (-5/24)</f>
        <v>42427.512673611105</v>
      </c>
      <c r="T2016" s="11">
        <f>I2016/86400 + 25569 + (-5/24)</f>
        <v>42457.471006944441</v>
      </c>
    </row>
    <row r="2017" spans="1:20" ht="28.5" x14ac:dyDescent="0.45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>
        <f>E2017/D2017*100</f>
        <v>0.67999999999999994</v>
      </c>
      <c r="P2017" s="10">
        <f>E2017/L2017</f>
        <v>34</v>
      </c>
      <c r="Q2017" t="str">
        <f>LEFT(N2017,SEARCH("/",N2017)-1)</f>
        <v>music</v>
      </c>
      <c r="R2017" t="str">
        <f>RIGHT(N2017, LEN(N2017)-SEARCH("/",N2017))</f>
        <v>faith</v>
      </c>
      <c r="S2017" s="11">
        <f>J2017/86400 + 25569 + (-5/24)</f>
        <v>42341.382962962962</v>
      </c>
      <c r="T2017" s="11">
        <f>I2017/86400 + 25569 + (-5/24)</f>
        <v>42387.333333333336</v>
      </c>
    </row>
    <row r="2018" spans="1:20" ht="42.75" x14ac:dyDescent="0.45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>
        <f>E2018/D2018*100</f>
        <v>0</v>
      </c>
      <c r="P2018" s="10" t="e">
        <f>E2018/L2018</f>
        <v>#DIV/0!</v>
      </c>
      <c r="Q2018" t="str">
        <f>LEFT(N2018,SEARCH("/",N2018)-1)</f>
        <v>music</v>
      </c>
      <c r="R2018" t="str">
        <f>RIGHT(N2018, LEN(N2018)-SEARCH("/",N2018))</f>
        <v>faith</v>
      </c>
      <c r="S2018" s="11">
        <f>J2018/86400 + 25569 + (-5/24)</f>
        <v>42125.705474537033</v>
      </c>
      <c r="T2018" s="11">
        <f>I2018/86400 + 25569 + (-5/24)</f>
        <v>42185.705474537033</v>
      </c>
    </row>
    <row r="2019" spans="1:20" ht="42.75" x14ac:dyDescent="0.45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>
        <f>E2019/D2019*100</f>
        <v>0.22</v>
      </c>
      <c r="P2019" s="10">
        <f>E2019/L2019</f>
        <v>5.5</v>
      </c>
      <c r="Q2019" t="str">
        <f>LEFT(N2019,SEARCH("/",N2019)-1)</f>
        <v>music</v>
      </c>
      <c r="R2019" t="str">
        <f>RIGHT(N2019, LEN(N2019)-SEARCH("/",N2019))</f>
        <v>faith</v>
      </c>
      <c r="S2019" s="11">
        <f>J2019/86400 + 25569 + (-5/24)</f>
        <v>42064.009085648147</v>
      </c>
      <c r="T2019" s="11">
        <f>I2019/86400 + 25569 + (-5/24)</f>
        <v>42093.931944444441</v>
      </c>
    </row>
    <row r="2020" spans="1:20" ht="42.75" x14ac:dyDescent="0.45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>
        <f>E2020/D2020*100</f>
        <v>0</v>
      </c>
      <c r="P2020" s="10" t="e">
        <f>E2020/L2020</f>
        <v>#DIV/0!</v>
      </c>
      <c r="Q2020" t="str">
        <f>LEFT(N2020,SEARCH("/",N2020)-1)</f>
        <v>music</v>
      </c>
      <c r="R2020" t="str">
        <f>RIGHT(N2020, LEN(N2020)-SEARCH("/",N2020))</f>
        <v>faith</v>
      </c>
      <c r="S2020" s="11">
        <f>J2020/86400 + 25569 + (-5/24)</f>
        <v>42319.25304398148</v>
      </c>
      <c r="T2020" s="11">
        <f>I2020/86400 + 25569 + (-5/24)</f>
        <v>42349.25304398148</v>
      </c>
    </row>
    <row r="2021" spans="1:20" ht="28.5" x14ac:dyDescent="0.45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>
        <f>E2021/D2021*100</f>
        <v>0.4</v>
      </c>
      <c r="P2021" s="10">
        <f>E2021/L2021</f>
        <v>20</v>
      </c>
      <c r="Q2021" t="str">
        <f>LEFT(N2021,SEARCH("/",N2021)-1)</f>
        <v>music</v>
      </c>
      <c r="R2021" t="str">
        <f>RIGHT(N2021, LEN(N2021)-SEARCH("/",N2021))</f>
        <v>faith</v>
      </c>
      <c r="S2021" s="11">
        <f>J2021/86400 + 25569 + (-5/24)</f>
        <v>41884.665995370371</v>
      </c>
      <c r="T2021" s="11">
        <f>I2021/86400 + 25569 + (-5/24)</f>
        <v>41914.665995370371</v>
      </c>
    </row>
    <row r="2022" spans="1:20" ht="42.75" x14ac:dyDescent="0.45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>
        <f>E2022/D2022*100</f>
        <v>201.62</v>
      </c>
      <c r="P2022" s="10">
        <f>E2022/L2022</f>
        <v>80.647999999999996</v>
      </c>
      <c r="Q2022" t="str">
        <f>LEFT(N2022,SEARCH("/",N2022)-1)</f>
        <v>photography</v>
      </c>
      <c r="R2022" t="str">
        <f>RIGHT(N2022, LEN(N2022)-SEARCH("/",N2022))</f>
        <v>photobooks</v>
      </c>
      <c r="S2022" s="11">
        <f>J2022/86400 + 25569 + (-5/24)</f>
        <v>42454.628518518519</v>
      </c>
      <c r="T2022" s="11">
        <f>I2022/86400 + 25569 + (-5/24)</f>
        <v>42479.628518518519</v>
      </c>
    </row>
    <row r="2023" spans="1:20" ht="28.5" x14ac:dyDescent="0.45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>
        <f>E2023/D2023*100</f>
        <v>115.99999999999999</v>
      </c>
      <c r="P2023" s="10">
        <f>E2023/L2023</f>
        <v>414.28571428571428</v>
      </c>
      <c r="Q2023" t="str">
        <f>LEFT(N2023,SEARCH("/",N2023)-1)</f>
        <v>photography</v>
      </c>
      <c r="R2023" t="str">
        <f>RIGHT(N2023, LEN(N2023)-SEARCH("/",N2023))</f>
        <v>photobooks</v>
      </c>
      <c r="S2023" s="11">
        <f>J2023/86400 + 25569 + (-5/24)</f>
        <v>42733.619016203702</v>
      </c>
      <c r="T2023" s="11">
        <f>I2023/86400 + 25569 + (-5/24)</f>
        <v>42763.603472222218</v>
      </c>
    </row>
    <row r="2024" spans="1:20" ht="28.5" x14ac:dyDescent="0.45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>
        <f>E2024/D2024*100</f>
        <v>106.60000000000001</v>
      </c>
      <c r="P2024" s="10">
        <f>E2024/L2024</f>
        <v>108.77551020408163</v>
      </c>
      <c r="Q2024" t="str">
        <f>LEFT(N2024,SEARCH("/",N2024)-1)</f>
        <v>photography</v>
      </c>
      <c r="R2024" t="str">
        <f>RIGHT(N2024, LEN(N2024)-SEARCH("/",N2024))</f>
        <v>photobooks</v>
      </c>
      <c r="S2024" s="11">
        <f>J2024/86400 + 25569 + (-5/24)</f>
        <v>42068.620706018519</v>
      </c>
      <c r="T2024" s="11">
        <f>I2024/86400 + 25569 + (-5/24)</f>
        <v>42088.579039351847</v>
      </c>
    </row>
    <row r="2025" spans="1:20" ht="42.75" x14ac:dyDescent="0.45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>
        <f>E2025/D2025*100</f>
        <v>165.44</v>
      </c>
      <c r="P2025" s="10">
        <f>E2025/L2025</f>
        <v>81.098039215686271</v>
      </c>
      <c r="Q2025" t="str">
        <f>LEFT(N2025,SEARCH("/",N2025)-1)</f>
        <v>photography</v>
      </c>
      <c r="R2025" t="str">
        <f>RIGHT(N2025, LEN(N2025)-SEARCH("/",N2025))</f>
        <v>photobooks</v>
      </c>
      <c r="S2025" s="11">
        <f>J2025/86400 + 25569 + (-5/24)</f>
        <v>42405.464270833334</v>
      </c>
      <c r="T2025" s="11">
        <f>I2025/86400 + 25569 + (-5/24)</f>
        <v>42425.464270833334</v>
      </c>
    </row>
    <row r="2026" spans="1:20" ht="28.5" x14ac:dyDescent="0.45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>
        <f>E2026/D2026*100</f>
        <v>45.72</v>
      </c>
      <c r="P2026" s="10">
        <f>E2026/L2026</f>
        <v>58.615384615384613</v>
      </c>
      <c r="Q2026" t="str">
        <f>LEFT(N2026,SEARCH("/",N2026)-1)</f>
        <v>photography</v>
      </c>
      <c r="R2026" t="str">
        <f>RIGHT(N2026, LEN(N2026)-SEARCH("/",N2026))</f>
        <v>photobooks</v>
      </c>
      <c r="S2026" s="11">
        <f>J2026/86400 + 25569 + (-5/24)</f>
        <v>41824.450046296297</v>
      </c>
      <c r="T2026" s="11">
        <f>I2026/86400 + 25569 + (-5/24)</f>
        <v>41854.450046296297</v>
      </c>
    </row>
    <row r="2027" spans="1:20" ht="42.75" x14ac:dyDescent="0.45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>
        <f>E2027/D2027*100</f>
        <v>3.74</v>
      </c>
      <c r="P2027" s="10">
        <f>E2027/L2027</f>
        <v>12.466666666666667</v>
      </c>
      <c r="Q2027" t="str">
        <f>LEFT(N2027,SEARCH("/",N2027)-1)</f>
        <v>photography</v>
      </c>
      <c r="R2027" t="str">
        <f>RIGHT(N2027, LEN(N2027)-SEARCH("/",N2027))</f>
        <v>photobooks</v>
      </c>
      <c r="S2027" s="11">
        <f>J2027/86400 + 25569 + (-5/24)</f>
        <v>41849.352361111109</v>
      </c>
      <c r="T2027" s="11">
        <f>I2027/86400 + 25569 + (-5/24)</f>
        <v>41909.352361111109</v>
      </c>
    </row>
    <row r="2028" spans="1:20" ht="42.75" x14ac:dyDescent="0.45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>
        <f>E2028/D2028*100</f>
        <v>6.7</v>
      </c>
      <c r="P2028" s="10">
        <f>E2028/L2028</f>
        <v>83.75</v>
      </c>
      <c r="Q2028" t="str">
        <f>LEFT(N2028,SEARCH("/",N2028)-1)</f>
        <v>photography</v>
      </c>
      <c r="R2028" t="str">
        <f>RIGHT(N2028, LEN(N2028)-SEARCH("/",N2028))</f>
        <v>photobooks</v>
      </c>
      <c r="S2028" s="11">
        <f>J2028/86400 + 25569 + (-5/24)</f>
        <v>41905.748506944445</v>
      </c>
      <c r="T2028" s="11">
        <f>I2028/86400 + 25569 + (-5/24)</f>
        <v>41941.748506944445</v>
      </c>
    </row>
    <row r="2029" spans="1:20" ht="42.75" x14ac:dyDescent="0.45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>
        <f>E2029/D2029*100</f>
        <v>39.76</v>
      </c>
      <c r="P2029" s="10">
        <f>E2029/L2029</f>
        <v>60.242424242424242</v>
      </c>
      <c r="Q2029" t="str">
        <f>LEFT(N2029,SEARCH("/",N2029)-1)</f>
        <v>photography</v>
      </c>
      <c r="R2029" t="str">
        <f>RIGHT(N2029, LEN(N2029)-SEARCH("/",N2029))</f>
        <v>photobooks</v>
      </c>
      <c r="S2029" s="11">
        <f>J2029/86400 + 25569 + (-5/24)</f>
        <v>42003.447222222218</v>
      </c>
      <c r="T2029" s="11">
        <f>I2029/86400 + 25569 + (-5/24)</f>
        <v>42034.934027777774</v>
      </c>
    </row>
    <row r="2030" spans="1:20" ht="28.5" x14ac:dyDescent="0.45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>
        <f>E2030/D2030*100</f>
        <v>11.06</v>
      </c>
      <c r="P2030" s="10">
        <f>E2030/L2030</f>
        <v>69.125</v>
      </c>
      <c r="Q2030" t="str">
        <f>LEFT(N2030,SEARCH("/",N2030)-1)</f>
        <v>photography</v>
      </c>
      <c r="R2030" t="str">
        <f>RIGHT(N2030, LEN(N2030)-SEARCH("/",N2030))</f>
        <v>photobooks</v>
      </c>
      <c r="S2030" s="11">
        <f>J2030/86400 + 25569 + (-5/24)</f>
        <v>41879.860104166662</v>
      </c>
      <c r="T2030" s="11">
        <f>I2030/86400 + 25569 + (-5/24)</f>
        <v>41909.860104166662</v>
      </c>
    </row>
    <row r="2031" spans="1:20" x14ac:dyDescent="0.45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>
        <f>E2031/D2031*100</f>
        <v>200.34</v>
      </c>
      <c r="P2031" s="10">
        <f>E2031/L2031</f>
        <v>182.12727272727273</v>
      </c>
      <c r="Q2031" t="str">
        <f>LEFT(N2031,SEARCH("/",N2031)-1)</f>
        <v>music</v>
      </c>
      <c r="R2031" t="str">
        <f>RIGHT(N2031, LEN(N2031)-SEARCH("/",N2031))</f>
        <v>rock</v>
      </c>
      <c r="S2031" s="11">
        <f>J2031/86400 + 25569 + (-5/24)</f>
        <v>41305.601030092592</v>
      </c>
      <c r="T2031" s="11">
        <f>I2031/86400 + 25569 + (-5/24)</f>
        <v>41322.601030092592</v>
      </c>
    </row>
    <row r="2032" spans="1:20" ht="42.75" x14ac:dyDescent="0.45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>
        <f>E2032/D2032*100</f>
        <v>0.12</v>
      </c>
      <c r="P2032" s="10">
        <f>E2032/L2032</f>
        <v>3</v>
      </c>
      <c r="Q2032" t="str">
        <f>LEFT(N2032,SEARCH("/",N2032)-1)</f>
        <v>games</v>
      </c>
      <c r="R2032" t="str">
        <f>RIGHT(N2032, LEN(N2032)-SEARCH("/",N2032))</f>
        <v>mobile games</v>
      </c>
      <c r="S2032" s="11">
        <f>J2032/86400 + 25569 + (-5/24)</f>
        <v>42413.441307870373</v>
      </c>
      <c r="T2032" s="11">
        <f>I2032/86400 + 25569 + (-5/24)</f>
        <v>42443.399641203701</v>
      </c>
    </row>
    <row r="2033" spans="1:20" ht="28.5" x14ac:dyDescent="0.45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>
        <f>E2033/D2033*100</f>
        <v>20.080000000000002</v>
      </c>
      <c r="P2033" s="10">
        <f>E2033/L2033</f>
        <v>41.833333333333336</v>
      </c>
      <c r="Q2033" t="str">
        <f>LEFT(N2033,SEARCH("/",N2033)-1)</f>
        <v>games</v>
      </c>
      <c r="R2033" t="str">
        <f>RIGHT(N2033, LEN(N2033)-SEARCH("/",N2033))</f>
        <v>mobile games</v>
      </c>
      <c r="S2033" s="11">
        <f>J2033/86400 + 25569 + (-5/24)</f>
        <v>42430.358564814807</v>
      </c>
      <c r="T2033" s="11">
        <f>I2033/86400 + 25569 + (-5/24)</f>
        <v>42459.31689814815</v>
      </c>
    </row>
    <row r="2034" spans="1:20" ht="42.75" x14ac:dyDescent="0.45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>
        <f>E2034/D2034*100</f>
        <v>59.3</v>
      </c>
      <c r="P2034" s="10">
        <f>E2034/L2034</f>
        <v>70.595238095238102</v>
      </c>
      <c r="Q2034" t="str">
        <f>LEFT(N2034,SEARCH("/",N2034)-1)</f>
        <v>technology</v>
      </c>
      <c r="R2034" t="str">
        <f>RIGHT(N2034, LEN(N2034)-SEARCH("/",N2034))</f>
        <v>gadgets</v>
      </c>
      <c r="S2034" s="11">
        <f>J2034/86400 + 25569 + (-5/24)</f>
        <v>42129.018055555549</v>
      </c>
      <c r="T2034" s="11">
        <f>I2034/86400 + 25569 + (-5/24)</f>
        <v>42159.018055555549</v>
      </c>
    </row>
    <row r="2035" spans="1:20" ht="42.75" x14ac:dyDescent="0.45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>
        <f>E2035/D2035*100</f>
        <v>123.61999999999999</v>
      </c>
      <c r="P2035" s="10">
        <f>E2035/L2035</f>
        <v>80.272727272727266</v>
      </c>
      <c r="Q2035" t="str">
        <f>LEFT(N2035,SEARCH("/",N2035)-1)</f>
        <v>music</v>
      </c>
      <c r="R2035" t="str">
        <f>RIGHT(N2035, LEN(N2035)-SEARCH("/",N2035))</f>
        <v>indie rock</v>
      </c>
      <c r="S2035" s="11">
        <f>J2035/86400 + 25569 + (-5/24)</f>
        <v>40865.658807870372</v>
      </c>
      <c r="T2035" s="11">
        <f>I2035/86400 + 25569 + (-5/24)</f>
        <v>40902</v>
      </c>
    </row>
    <row r="2036" spans="1:20" ht="42.75" x14ac:dyDescent="0.45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>
        <f>E2036/D2036*100</f>
        <v>262.27999999999997</v>
      </c>
      <c r="P2036" s="10">
        <f>E2036/L2036</f>
        <v>127.32038834951456</v>
      </c>
      <c r="Q2036" t="str">
        <f>LEFT(N2036,SEARCH("/",N2036)-1)</f>
        <v>technology</v>
      </c>
      <c r="R2036" t="str">
        <f>RIGHT(N2036, LEN(N2036)-SEARCH("/",N2036))</f>
        <v>hardware</v>
      </c>
      <c r="S2036" s="11">
        <f>J2036/86400 + 25569 + (-5/24)</f>
        <v>40897.880902777775</v>
      </c>
      <c r="T2036" s="11">
        <f>I2036/86400 + 25569 + (-5/24)</f>
        <v>40919.833333333328</v>
      </c>
    </row>
    <row r="2037" spans="1:20" ht="42.75" x14ac:dyDescent="0.45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>
        <f>E2037/D2037*100</f>
        <v>1131.8</v>
      </c>
      <c r="P2037" s="10">
        <f>E2037/L2037</f>
        <v>80.727532097004286</v>
      </c>
      <c r="Q2037" t="str">
        <f>LEFT(N2037,SEARCH("/",N2037)-1)</f>
        <v>technology</v>
      </c>
      <c r="R2037" t="str">
        <f>RIGHT(N2037, LEN(N2037)-SEARCH("/",N2037))</f>
        <v>hardware</v>
      </c>
      <c r="S2037" s="11">
        <f>J2037/86400 + 25569 + (-5/24)</f>
        <v>41323.984965277778</v>
      </c>
      <c r="T2037" s="11">
        <f>I2037/86400 + 25569 + (-5/24)</f>
        <v>41383.943298611106</v>
      </c>
    </row>
    <row r="2038" spans="1:20" ht="42.75" x14ac:dyDescent="0.45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>
        <f>E2038/D2038*100</f>
        <v>1</v>
      </c>
      <c r="P2038" s="10">
        <f>E2038/L2038</f>
        <v>50</v>
      </c>
      <c r="Q2038" t="str">
        <f>LEFT(N2038,SEARCH("/",N2038)-1)</f>
        <v>photography</v>
      </c>
      <c r="R2038" t="str">
        <f>RIGHT(N2038, LEN(N2038)-SEARCH("/",N2038))</f>
        <v>people</v>
      </c>
      <c r="S2038" s="11">
        <f>J2038/86400 + 25569 + (-5/24)</f>
        <v>42685.472314814811</v>
      </c>
      <c r="T2038" s="11">
        <f>I2038/86400 + 25569 + (-5/24)</f>
        <v>42715.472314814811</v>
      </c>
    </row>
    <row r="2039" spans="1:20" ht="42.75" x14ac:dyDescent="0.45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>
        <f>E2039/D2039*100</f>
        <v>12.5</v>
      </c>
      <c r="P2039" s="10">
        <f>E2039/L2039</f>
        <v>25</v>
      </c>
      <c r="Q2039" t="str">
        <f>LEFT(N2039,SEARCH("/",N2039)-1)</f>
        <v>photography</v>
      </c>
      <c r="R2039" t="str">
        <f>RIGHT(N2039, LEN(N2039)-SEARCH("/",N2039))</f>
        <v>people</v>
      </c>
      <c r="S2039" s="11">
        <f>J2039/86400 + 25569 + (-5/24)</f>
        <v>42345.743206018517</v>
      </c>
      <c r="T2039" s="11">
        <f>I2039/86400 + 25569 + (-5/24)</f>
        <v>42375.743206018517</v>
      </c>
    </row>
    <row r="2040" spans="1:20" ht="42.75" x14ac:dyDescent="0.45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>
        <f>E2040/D2040*100</f>
        <v>234.90000000000003</v>
      </c>
      <c r="P2040" s="10">
        <f>E2040/L2040</f>
        <v>64.180327868852459</v>
      </c>
      <c r="Q2040" t="str">
        <f>LEFT(N2040,SEARCH("/",N2040)-1)</f>
        <v>technology</v>
      </c>
      <c r="R2040" t="str">
        <f>RIGHT(N2040, LEN(N2040)-SEARCH("/",N2040))</f>
        <v>hardware</v>
      </c>
      <c r="S2040" s="11">
        <f>J2040/86400 + 25569 + (-5/24)</f>
        <v>42010.613900462959</v>
      </c>
      <c r="T2040" s="11">
        <f>I2040/86400 + 25569 + (-5/24)</f>
        <v>42040.613900462959</v>
      </c>
    </row>
    <row r="2041" spans="1:20" ht="42.75" x14ac:dyDescent="0.45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>
        <f>E2041/D2041*100</f>
        <v>281.10000000000002</v>
      </c>
      <c r="P2041" s="10">
        <f>E2041/L2041</f>
        <v>147.94736842105263</v>
      </c>
      <c r="Q2041" t="str">
        <f>LEFT(N2041,SEARCH("/",N2041)-1)</f>
        <v>technology</v>
      </c>
      <c r="R2041" t="str">
        <f>RIGHT(N2041, LEN(N2041)-SEARCH("/",N2041))</f>
        <v>hardware</v>
      </c>
      <c r="S2041" s="11">
        <f>J2041/86400 + 25569 + (-5/24)</f>
        <v>41860.862233796295</v>
      </c>
      <c r="T2041" s="11">
        <f>I2041/86400 + 25569 + (-5/24)</f>
        <v>41905.862233796295</v>
      </c>
    </row>
    <row r="2042" spans="1:20" ht="42.75" x14ac:dyDescent="0.45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>
        <f>E2042/D2042*100</f>
        <v>101.02</v>
      </c>
      <c r="P2042" s="10">
        <f>E2042/L2042</f>
        <v>41.743801652892564</v>
      </c>
      <c r="Q2042" t="str">
        <f>LEFT(N2042,SEARCH("/",N2042)-1)</f>
        <v>technology</v>
      </c>
      <c r="R2042" t="str">
        <f>RIGHT(N2042, LEN(N2042)-SEARCH("/",N2042))</f>
        <v>hardware</v>
      </c>
      <c r="S2042" s="11">
        <f>J2042/86400 + 25569 + (-5/24)</f>
        <v>42303.409155092588</v>
      </c>
      <c r="T2042" s="11">
        <f>I2042/86400 + 25569 + (-5/24)</f>
        <v>42333.450821759259</v>
      </c>
    </row>
    <row r="2043" spans="1:20" ht="42.75" x14ac:dyDescent="0.45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>
        <f>E2043/D2043*100</f>
        <v>107.91999999999999</v>
      </c>
      <c r="P2043" s="10">
        <f>E2043/L2043</f>
        <v>154.17142857142858</v>
      </c>
      <c r="Q2043" t="str">
        <f>LEFT(N2043,SEARCH("/",N2043)-1)</f>
        <v>technology</v>
      </c>
      <c r="R2043" t="str">
        <f>RIGHT(N2043, LEN(N2043)-SEARCH("/",N2043))</f>
        <v>hardware</v>
      </c>
      <c r="S2043" s="11">
        <f>J2043/86400 + 25569 + (-5/24)</f>
        <v>42705.556180555555</v>
      </c>
      <c r="T2043" s="11">
        <f>I2043/86400 + 25569 + (-5/24)</f>
        <v>42735.556180555555</v>
      </c>
    </row>
    <row r="2044" spans="1:20" ht="42.75" x14ac:dyDescent="0.45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>
        <f>E2044/D2044*100</f>
        <v>104.69999999999999</v>
      </c>
      <c r="P2044" s="10">
        <f>E2044/L2044</f>
        <v>35.612244897959187</v>
      </c>
      <c r="Q2044" t="str">
        <f>LEFT(N2044,SEARCH("/",N2044)-1)</f>
        <v>music</v>
      </c>
      <c r="R2044" t="str">
        <f>RIGHT(N2044, LEN(N2044)-SEARCH("/",N2044))</f>
        <v>indie rock</v>
      </c>
      <c r="S2044" s="11">
        <f>J2044/86400 + 25569 + (-5/24)</f>
        <v>40458.607291666667</v>
      </c>
      <c r="T2044" s="11">
        <f>I2044/86400 + 25569 + (-5/24)</f>
        <v>40520.999305555553</v>
      </c>
    </row>
    <row r="2045" spans="1:20" ht="42.75" x14ac:dyDescent="0.45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>
        <f>E2045/D2045*100</f>
        <v>9.56</v>
      </c>
      <c r="P2045" s="10">
        <f>E2045/L2045</f>
        <v>21.727272727272727</v>
      </c>
      <c r="Q2045" t="str">
        <f>LEFT(N2045,SEARCH("/",N2045)-1)</f>
        <v>games</v>
      </c>
      <c r="R2045" t="str">
        <f>RIGHT(N2045, LEN(N2045)-SEARCH("/",N2045))</f>
        <v>video games</v>
      </c>
      <c r="S2045" s="11">
        <f>J2045/86400 + 25569 + (-5/24)</f>
        <v>41156.755011574074</v>
      </c>
      <c r="T2045" s="11">
        <f>I2045/86400 + 25569 + (-5/24)</f>
        <v>41186.755011574074</v>
      </c>
    </row>
    <row r="2046" spans="1:20" ht="42.75" x14ac:dyDescent="0.45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>
        <f>E2046/D2046*100</f>
        <v>0.02</v>
      </c>
      <c r="P2046" s="10">
        <f>E2046/L2046</f>
        <v>1</v>
      </c>
      <c r="Q2046" t="str">
        <f>LEFT(N2046,SEARCH("/",N2046)-1)</f>
        <v>games</v>
      </c>
      <c r="R2046" t="str">
        <f>RIGHT(N2046, LEN(N2046)-SEARCH("/",N2046))</f>
        <v>video games</v>
      </c>
      <c r="S2046" s="11">
        <f>J2046/86400 + 25569 + (-5/24)</f>
        <v>42397.471180555549</v>
      </c>
      <c r="T2046" s="11">
        <f>I2046/86400 + 25569 + (-5/24)</f>
        <v>42411.471180555549</v>
      </c>
    </row>
    <row r="2047" spans="1:20" ht="42.75" x14ac:dyDescent="0.45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>
        <f>E2047/D2047*100</f>
        <v>2.2999999999999998</v>
      </c>
      <c r="P2047" s="10">
        <f>E2047/L2047</f>
        <v>23</v>
      </c>
      <c r="Q2047" t="str">
        <f>LEFT(N2047,SEARCH("/",N2047)-1)</f>
        <v>games</v>
      </c>
      <c r="R2047" t="str">
        <f>RIGHT(N2047, LEN(N2047)-SEARCH("/",N2047))</f>
        <v>video games</v>
      </c>
      <c r="S2047" s="11">
        <f>J2047/86400 + 25569 + (-5/24)</f>
        <v>42430.539178240739</v>
      </c>
      <c r="T2047" s="11">
        <f>I2047/86400 + 25569 + (-5/24)</f>
        <v>42460.497511574074</v>
      </c>
    </row>
    <row r="2048" spans="1:20" ht="42.75" x14ac:dyDescent="0.45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>
        <f>E2048/D2048*100</f>
        <v>126.02</v>
      </c>
      <c r="P2048" s="10">
        <f>E2048/L2048</f>
        <v>88.74647887323944</v>
      </c>
      <c r="Q2048" t="str">
        <f>LEFT(N2048,SEARCH("/",N2048)-1)</f>
        <v>music</v>
      </c>
      <c r="R2048" t="str">
        <f>RIGHT(N2048, LEN(N2048)-SEARCH("/",N2048))</f>
        <v>rock</v>
      </c>
      <c r="S2048" s="11">
        <f>J2048/86400 + 25569 + (-5/24)</f>
        <v>42096.424872685187</v>
      </c>
      <c r="T2048" s="11">
        <f>I2048/86400 + 25569 + (-5/24)</f>
        <v>42126.424872685187</v>
      </c>
    </row>
    <row r="2049" spans="1:20" ht="28.5" x14ac:dyDescent="0.45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>
        <f>E2049/D2049*100</f>
        <v>107.18419999999999</v>
      </c>
      <c r="P2049" s="10">
        <f>E2049/L2049</f>
        <v>68.707820512820518</v>
      </c>
      <c r="Q2049" t="str">
        <f>LEFT(N2049,SEARCH("/",N2049)-1)</f>
        <v>music</v>
      </c>
      <c r="R2049" t="str">
        <f>RIGHT(N2049, LEN(N2049)-SEARCH("/",N2049))</f>
        <v>rock</v>
      </c>
      <c r="S2049" s="11">
        <f>J2049/86400 + 25569 + (-5/24)</f>
        <v>42279.461435185185</v>
      </c>
      <c r="T2049" s="11">
        <f>I2049/86400 + 25569 + (-5/24)</f>
        <v>42321.503101851849</v>
      </c>
    </row>
    <row r="2050" spans="1:20" ht="42.75" x14ac:dyDescent="0.45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>
        <f>E2050/D2050*100</f>
        <v>1856.97</v>
      </c>
      <c r="P2050" s="10">
        <f>E2050/L2050</f>
        <v>149.03451043338683</v>
      </c>
      <c r="Q2050" t="str">
        <f>LEFT(N2050,SEARCH("/",N2050)-1)</f>
        <v>games</v>
      </c>
      <c r="R2050" t="str">
        <f>RIGHT(N2050, LEN(N2050)-SEARCH("/",N2050))</f>
        <v>tabletop games</v>
      </c>
      <c r="S2050" s="11">
        <f>J2050/86400 + 25569 + (-5/24)</f>
        <v>41319.141655092586</v>
      </c>
      <c r="T2050" s="11">
        <f>I2050/86400 + 25569 + (-5/24)</f>
        <v>41359.141655092586</v>
      </c>
    </row>
    <row r="2051" spans="1:20" ht="42.75" x14ac:dyDescent="0.45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>
        <f>E2051/D2051*100</f>
        <v>495.8</v>
      </c>
      <c r="P2051" s="10">
        <f>E2051/L2051</f>
        <v>25.091093117408906</v>
      </c>
      <c r="Q2051" t="str">
        <f>LEFT(N2051,SEARCH("/",N2051)-1)</f>
        <v>games</v>
      </c>
      <c r="R2051" t="str">
        <f>RIGHT(N2051, LEN(N2051)-SEARCH("/",N2051))</f>
        <v>tabletop games</v>
      </c>
      <c r="S2051" s="11">
        <f>J2051/86400 + 25569 + (-5/24)</f>
        <v>41806.585740740738</v>
      </c>
      <c r="T2051" s="11">
        <f>I2051/86400 + 25569 + (-5/24)</f>
        <v>41838.916666666664</v>
      </c>
    </row>
    <row r="2052" spans="1:20" ht="42.75" x14ac:dyDescent="0.45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>
        <f>E2052/D2052*100</f>
        <v>270.68</v>
      </c>
      <c r="P2052" s="10">
        <f>E2052/L2052</f>
        <v>140.97916666666666</v>
      </c>
      <c r="Q2052" t="str">
        <f>LEFT(N2052,SEARCH("/",N2052)-1)</f>
        <v>games</v>
      </c>
      <c r="R2052" t="str">
        <f>RIGHT(N2052, LEN(N2052)-SEARCH("/",N2052))</f>
        <v>tabletop games</v>
      </c>
      <c r="S2052" s="11">
        <f>J2052/86400 + 25569 + (-5/24)</f>
        <v>42452.617407407401</v>
      </c>
      <c r="T2052" s="11">
        <f>I2052/86400 + 25569 + (-5/24)</f>
        <v>42482.617407407401</v>
      </c>
    </row>
    <row r="2053" spans="1:20" ht="42.75" x14ac:dyDescent="0.45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>
        <f>E2053/D2053*100</f>
        <v>377.02</v>
      </c>
      <c r="P2053" s="10">
        <f>E2053/L2053</f>
        <v>65.00344827586207</v>
      </c>
      <c r="Q2053" t="str">
        <f>LEFT(N2053,SEARCH("/",N2053)-1)</f>
        <v>games</v>
      </c>
      <c r="R2053" t="str">
        <f>RIGHT(N2053, LEN(N2053)-SEARCH("/",N2053))</f>
        <v>tabletop games</v>
      </c>
      <c r="S2053" s="11">
        <f>J2053/86400 + 25569 + (-5/24)</f>
        <v>42647.610486111109</v>
      </c>
      <c r="T2053" s="11">
        <f>I2053/86400 + 25569 + (-5/24)</f>
        <v>42659.645833333336</v>
      </c>
    </row>
    <row r="2054" spans="1:20" ht="42.75" x14ac:dyDescent="0.45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>
        <f>E2054/D2054*100</f>
        <v>146.08079999999998</v>
      </c>
      <c r="P2054" s="10">
        <f>E2054/L2054</f>
        <v>65.214642857142863</v>
      </c>
      <c r="Q2054" t="str">
        <f>LEFT(N2054,SEARCH("/",N2054)-1)</f>
        <v>music</v>
      </c>
      <c r="R2054" t="str">
        <f>RIGHT(N2054, LEN(N2054)-SEARCH("/",N2054))</f>
        <v>rock</v>
      </c>
      <c r="S2054" s="11">
        <f>J2054/86400 + 25569 + (-5/24)</f>
        <v>41264.514814814815</v>
      </c>
      <c r="T2054" s="11">
        <f>I2054/86400 + 25569 + (-5/24)</f>
        <v>41294.514814814815</v>
      </c>
    </row>
    <row r="2055" spans="1:20" ht="28.5" x14ac:dyDescent="0.45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>
        <f>E2055/D2055*100</f>
        <v>133.6044</v>
      </c>
      <c r="P2055" s="10">
        <f>E2055/L2055</f>
        <v>31.659810426540286</v>
      </c>
      <c r="Q2055" t="str">
        <f>LEFT(N2055,SEARCH("/",N2055)-1)</f>
        <v>music</v>
      </c>
      <c r="R2055" t="str">
        <f>RIGHT(N2055, LEN(N2055)-SEARCH("/",N2055))</f>
        <v>indie rock</v>
      </c>
      <c r="S2055" s="11">
        <f>J2055/86400 + 25569 + (-5/24)</f>
        <v>41415.938611111109</v>
      </c>
      <c r="T2055" s="11">
        <f>I2055/86400 + 25569 + (-5/24)</f>
        <v>41445.938611111109</v>
      </c>
    </row>
    <row r="2056" spans="1:20" ht="28.5" x14ac:dyDescent="0.45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>
        <f>E2056/D2056*100</f>
        <v>175.84040000000002</v>
      </c>
      <c r="P2056" s="10">
        <f>E2056/L2056</f>
        <v>56.000127388535034</v>
      </c>
      <c r="Q2056" t="str">
        <f>LEFT(N2056,SEARCH("/",N2056)-1)</f>
        <v>music</v>
      </c>
      <c r="R2056" t="str">
        <f>RIGHT(N2056, LEN(N2056)-SEARCH("/",N2056))</f>
        <v>indie rock</v>
      </c>
      <c r="S2056" s="11">
        <f>J2056/86400 + 25569 + (-5/24)</f>
        <v>41002.750300925924</v>
      </c>
      <c r="T2056" s="11">
        <f>I2056/86400 + 25569 + (-5/24)</f>
        <v>41032.750300925924</v>
      </c>
    </row>
    <row r="2057" spans="1:20" ht="57" x14ac:dyDescent="0.45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>
        <f>E2057/D2057*100</f>
        <v>121.05999999999999</v>
      </c>
      <c r="P2057" s="10">
        <f>E2057/L2057</f>
        <v>37.134969325153371</v>
      </c>
      <c r="Q2057" t="str">
        <f>LEFT(N2057,SEARCH("/",N2057)-1)</f>
        <v>music</v>
      </c>
      <c r="R2057" t="str">
        <f>RIGHT(N2057, LEN(N2057)-SEARCH("/",N2057))</f>
        <v>indie rock</v>
      </c>
      <c r="S2057" s="11">
        <f>J2057/86400 + 25569 + (-5/24)</f>
        <v>40050.435347222221</v>
      </c>
      <c r="T2057" s="11">
        <f>I2057/86400 + 25569 + (-5/24)</f>
        <v>40081.957638888889</v>
      </c>
    </row>
    <row r="2058" spans="1:20" ht="42.75" x14ac:dyDescent="0.45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>
        <f>E2058/D2058*100</f>
        <v>108.66</v>
      </c>
      <c r="P2058" s="10">
        <f>E2058/L2058</f>
        <v>61.044943820224717</v>
      </c>
      <c r="Q2058" t="str">
        <f>LEFT(N2058,SEARCH("/",N2058)-1)</f>
        <v>music</v>
      </c>
      <c r="R2058" t="str">
        <f>RIGHT(N2058, LEN(N2058)-SEARCH("/",N2058))</f>
        <v>indie rock</v>
      </c>
      <c r="S2058" s="11">
        <f>J2058/86400 + 25569 + (-5/24)</f>
        <v>41696.608796296292</v>
      </c>
      <c r="T2058" s="11">
        <f>I2058/86400 + 25569 + (-5/24)</f>
        <v>41731.567129629628</v>
      </c>
    </row>
    <row r="2059" spans="1:20" ht="42.75" x14ac:dyDescent="0.45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>
        <f>E2059/D2059*100</f>
        <v>0</v>
      </c>
      <c r="P2059" s="10" t="e">
        <f>E2059/L2059</f>
        <v>#DIV/0!</v>
      </c>
      <c r="Q2059" t="str">
        <f>LEFT(N2059,SEARCH("/",N2059)-1)</f>
        <v>technology</v>
      </c>
      <c r="R2059" t="str">
        <f>RIGHT(N2059, LEN(N2059)-SEARCH("/",N2059))</f>
        <v>web</v>
      </c>
      <c r="S2059" s="11">
        <f>J2059/86400 + 25569 + (-5/24)</f>
        <v>42167.605370370373</v>
      </c>
      <c r="T2059" s="11">
        <f>I2059/86400 + 25569 + (-5/24)</f>
        <v>42197.605370370373</v>
      </c>
    </row>
    <row r="2060" spans="1:20" ht="42.75" x14ac:dyDescent="0.45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>
        <f>E2060/D2060*100</f>
        <v>0.04</v>
      </c>
      <c r="P2060" s="10">
        <f>E2060/L2060</f>
        <v>2</v>
      </c>
      <c r="Q2060" t="str">
        <f>LEFT(N2060,SEARCH("/",N2060)-1)</f>
        <v>technology</v>
      </c>
      <c r="R2060" t="str">
        <f>RIGHT(N2060, LEN(N2060)-SEARCH("/",N2060))</f>
        <v>web</v>
      </c>
      <c r="S2060" s="11">
        <f>J2060/86400 + 25569 + (-5/24)</f>
        <v>42377.498611111114</v>
      </c>
      <c r="T2060" s="11">
        <f>I2060/86400 + 25569 + (-5/24)</f>
        <v>42407.498611111114</v>
      </c>
    </row>
    <row r="2061" spans="1:20" ht="42.75" x14ac:dyDescent="0.45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>
        <f>E2061/D2061*100</f>
        <v>0.06</v>
      </c>
      <c r="P2061" s="10">
        <f>E2061/L2061</f>
        <v>1.5</v>
      </c>
      <c r="Q2061" t="str">
        <f>LEFT(N2061,SEARCH("/",N2061)-1)</f>
        <v>technology</v>
      </c>
      <c r="R2061" t="str">
        <f>RIGHT(N2061, LEN(N2061)-SEARCH("/",N2061))</f>
        <v>web</v>
      </c>
      <c r="S2061" s="11">
        <f>J2061/86400 + 25569 + (-5/24)</f>
        <v>42031.15385416666</v>
      </c>
      <c r="T2061" s="11">
        <f>I2061/86400 + 25569 + (-5/24)</f>
        <v>42061.15385416666</v>
      </c>
    </row>
    <row r="2062" spans="1:20" ht="42.75" x14ac:dyDescent="0.45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>
        <f>E2062/D2062*100</f>
        <v>0.2</v>
      </c>
      <c r="P2062" s="10">
        <f>E2062/L2062</f>
        <v>10</v>
      </c>
      <c r="Q2062" t="str">
        <f>LEFT(N2062,SEARCH("/",N2062)-1)</f>
        <v>technology</v>
      </c>
      <c r="R2062" t="str">
        <f>RIGHT(N2062, LEN(N2062)-SEARCH("/",N2062))</f>
        <v>web</v>
      </c>
      <c r="S2062" s="11">
        <f>J2062/86400 + 25569 + (-5/24)</f>
        <v>42262.640717592592</v>
      </c>
      <c r="T2062" s="11">
        <f>I2062/86400 + 25569 + (-5/24)</f>
        <v>42292.640717592592</v>
      </c>
    </row>
    <row r="2063" spans="1:20" ht="42.75" x14ac:dyDescent="0.45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>
        <f>E2063/D2063*100</f>
        <v>22.52</v>
      </c>
      <c r="P2063" s="10">
        <f>E2063/L2063</f>
        <v>56.3</v>
      </c>
      <c r="Q2063" t="str">
        <f>LEFT(N2063,SEARCH("/",N2063)-1)</f>
        <v>food</v>
      </c>
      <c r="R2063" t="str">
        <f>RIGHT(N2063, LEN(N2063)-SEARCH("/",N2063))</f>
        <v>food trucks</v>
      </c>
      <c r="S2063" s="11">
        <f>J2063/86400 + 25569 + (-5/24)</f>
        <v>42595.377025462956</v>
      </c>
      <c r="T2063" s="11">
        <f>I2063/86400 + 25569 + (-5/24)</f>
        <v>42616.377025462956</v>
      </c>
    </row>
    <row r="2064" spans="1:20" ht="28.5" x14ac:dyDescent="0.45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>
        <f>E2064/D2064*100</f>
        <v>0.2</v>
      </c>
      <c r="P2064" s="10">
        <f>E2064/L2064</f>
        <v>5</v>
      </c>
      <c r="Q2064" t="str">
        <f>LEFT(N2064,SEARCH("/",N2064)-1)</f>
        <v>food</v>
      </c>
      <c r="R2064" t="str">
        <f>RIGHT(N2064, LEN(N2064)-SEARCH("/",N2064))</f>
        <v>food trucks</v>
      </c>
      <c r="S2064" s="11">
        <f>J2064/86400 + 25569 + (-5/24)</f>
        <v>42383.691122685188</v>
      </c>
      <c r="T2064" s="11">
        <f>I2064/86400 + 25569 + (-5/24)</f>
        <v>42413.691122685188</v>
      </c>
    </row>
    <row r="2065" spans="1:20" ht="57" x14ac:dyDescent="0.45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>
        <f>E2065/D2065*100</f>
        <v>172.8</v>
      </c>
      <c r="P2065" s="10">
        <f>E2065/L2065</f>
        <v>75.130434782608702</v>
      </c>
      <c r="Q2065" t="str">
        <f>LEFT(N2065,SEARCH("/",N2065)-1)</f>
        <v>food</v>
      </c>
      <c r="R2065" t="str">
        <f>RIGHT(N2065, LEN(N2065)-SEARCH("/",N2065))</f>
        <v>small batch</v>
      </c>
      <c r="S2065" s="11">
        <f>J2065/86400 + 25569 + (-5/24)</f>
        <v>42242.981724537036</v>
      </c>
      <c r="T2065" s="11">
        <f>I2065/86400 + 25569 + (-5/24)</f>
        <v>42272.981724537036</v>
      </c>
    </row>
    <row r="2066" spans="1:20" ht="42.75" x14ac:dyDescent="0.45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>
        <f>E2066/D2066*100</f>
        <v>167.98</v>
      </c>
      <c r="P2066" s="10">
        <f>E2066/L2066</f>
        <v>75.666666666666671</v>
      </c>
      <c r="Q2066" t="str">
        <f>LEFT(N2066,SEARCH("/",N2066)-1)</f>
        <v>food</v>
      </c>
      <c r="R2066" t="str">
        <f>RIGHT(N2066, LEN(N2066)-SEARCH("/",N2066))</f>
        <v>small batch</v>
      </c>
      <c r="S2066" s="11">
        <f>J2066/86400 + 25569 + (-5/24)</f>
        <v>42670.394340277773</v>
      </c>
      <c r="T2066" s="11">
        <f>I2066/86400 + 25569 + (-5/24)</f>
        <v>42700.436006944445</v>
      </c>
    </row>
    <row r="2067" spans="1:20" ht="42.75" x14ac:dyDescent="0.45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>
        <f>E2067/D2067*100</f>
        <v>110.17999999999999</v>
      </c>
      <c r="P2067" s="10">
        <f>E2067/L2067</f>
        <v>68.862499999999997</v>
      </c>
      <c r="Q2067" t="str">
        <f>LEFT(N2067,SEARCH("/",N2067)-1)</f>
        <v>food</v>
      </c>
      <c r="R2067" t="str">
        <f>RIGHT(N2067, LEN(N2067)-SEARCH("/",N2067))</f>
        <v>small batch</v>
      </c>
      <c r="S2067" s="11">
        <f>J2067/86400 + 25569 + (-5/24)</f>
        <v>42495.663402777776</v>
      </c>
      <c r="T2067" s="11">
        <f>I2067/86400 + 25569 + (-5/24)</f>
        <v>42530.583333333336</v>
      </c>
    </row>
    <row r="2068" spans="1:20" ht="57" x14ac:dyDescent="0.45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>
        <f>E2068/D2068*100</f>
        <v>100.00360000000002</v>
      </c>
      <c r="P2068" s="10">
        <f>E2068/L2068</f>
        <v>131.58368421052631</v>
      </c>
      <c r="Q2068" t="str">
        <f>LEFT(N2068,SEARCH("/",N2068)-1)</f>
        <v>music</v>
      </c>
      <c r="R2068" t="str">
        <f>RIGHT(N2068, LEN(N2068)-SEARCH("/",N2068))</f>
        <v>indie rock</v>
      </c>
      <c r="S2068" s="11">
        <f>J2068/86400 + 25569 + (-5/24)</f>
        <v>40416.80296296296</v>
      </c>
      <c r="T2068" s="11">
        <f>I2068/86400 + 25569 + (-5/24)</f>
        <v>40461.80296296296</v>
      </c>
    </row>
    <row r="2069" spans="1:20" ht="42.75" x14ac:dyDescent="0.45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>
        <f>E2069/D2069*100</f>
        <v>0.6</v>
      </c>
      <c r="P2069" s="10">
        <f>E2069/L2069</f>
        <v>15</v>
      </c>
      <c r="Q2069" t="str">
        <f>LEFT(N2069,SEARCH("/",N2069)-1)</f>
        <v>food</v>
      </c>
      <c r="R2069" t="str">
        <f>RIGHT(N2069, LEN(N2069)-SEARCH("/",N2069))</f>
        <v>restaurants</v>
      </c>
      <c r="S2069" s="11">
        <f>J2069/86400 + 25569 + (-5/24)</f>
        <v>42258.088761574072</v>
      </c>
      <c r="T2069" s="11">
        <f>I2069/86400 + 25569 + (-5/24)</f>
        <v>42280.666666666664</v>
      </c>
    </row>
    <row r="2070" spans="1:20" ht="42.75" x14ac:dyDescent="0.45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>
        <f>E2070/D2070*100</f>
        <v>18.600000000000001</v>
      </c>
      <c r="P2070" s="10">
        <f>E2070/L2070</f>
        <v>77.5</v>
      </c>
      <c r="Q2070" t="str">
        <f>LEFT(N2070,SEARCH("/",N2070)-1)</f>
        <v>food</v>
      </c>
      <c r="R2070" t="str">
        <f>RIGHT(N2070, LEN(N2070)-SEARCH("/",N2070))</f>
        <v>restaurants</v>
      </c>
      <c r="S2070" s="11">
        <f>J2070/86400 + 25569 + (-5/24)</f>
        <v>42027.63140046296</v>
      </c>
      <c r="T2070" s="11">
        <f>I2070/86400 + 25569 + (-5/24)</f>
        <v>42057.63140046296</v>
      </c>
    </row>
    <row r="2071" spans="1:20" ht="42.75" x14ac:dyDescent="0.45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>
        <f>E2071/D2071*100</f>
        <v>0</v>
      </c>
      <c r="P2071" s="10" t="e">
        <f>E2071/L2071</f>
        <v>#DIV/0!</v>
      </c>
      <c r="Q2071" t="str">
        <f>LEFT(N2071,SEARCH("/",N2071)-1)</f>
        <v>food</v>
      </c>
      <c r="R2071" t="str">
        <f>RIGHT(N2071, LEN(N2071)-SEARCH("/",N2071))</f>
        <v>restaurants</v>
      </c>
      <c r="S2071" s="11">
        <f>J2071/86400 + 25569 + (-5/24)</f>
        <v>41926.472546296296</v>
      </c>
      <c r="T2071" s="11">
        <f>I2071/86400 + 25569 + (-5/24)</f>
        <v>41956.51421296296</v>
      </c>
    </row>
    <row r="2072" spans="1:20" ht="42.75" x14ac:dyDescent="0.45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>
        <f>E2072/D2072*100</f>
        <v>100</v>
      </c>
      <c r="P2072" s="10">
        <f>E2072/L2072</f>
        <v>185.18518518518519</v>
      </c>
      <c r="Q2072" t="str">
        <f>LEFT(N2072,SEARCH("/",N2072)-1)</f>
        <v>music</v>
      </c>
      <c r="R2072" t="str">
        <f>RIGHT(N2072, LEN(N2072)-SEARCH("/",N2072))</f>
        <v>classical music</v>
      </c>
      <c r="S2072" s="11">
        <f>J2072/86400 + 25569 + (-5/24)</f>
        <v>42460.365277777775</v>
      </c>
      <c r="T2072" s="11">
        <f>I2072/86400 + 25569 + (-5/24)</f>
        <v>42482.411111111105</v>
      </c>
    </row>
    <row r="2073" spans="1:20" ht="42.75" x14ac:dyDescent="0.45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>
        <f>E2073/D2073*100</f>
        <v>100.82</v>
      </c>
      <c r="P2073" s="10">
        <f>E2073/L2073</f>
        <v>88.438596491228068</v>
      </c>
      <c r="Q2073" t="str">
        <f>LEFT(N2073,SEARCH("/",N2073)-1)</f>
        <v>music</v>
      </c>
      <c r="R2073" t="str">
        <f>RIGHT(N2073, LEN(N2073)-SEARCH("/",N2073))</f>
        <v>classical music</v>
      </c>
      <c r="S2073" s="11">
        <f>J2073/86400 + 25569 + (-5/24)</f>
        <v>41068.3121412037</v>
      </c>
      <c r="T2073" s="11">
        <f>I2073/86400 + 25569 + (-5/24)</f>
        <v>41098.3121412037</v>
      </c>
    </row>
    <row r="2074" spans="1:20" ht="42.75" x14ac:dyDescent="0.45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>
        <f>E2074/D2074*100</f>
        <v>10.6</v>
      </c>
      <c r="P2074" s="10">
        <f>E2074/L2074</f>
        <v>48.18181818181818</v>
      </c>
      <c r="Q2074" t="str">
        <f>LEFT(N2074,SEARCH("/",N2074)-1)</f>
        <v>food</v>
      </c>
      <c r="R2074" t="str">
        <f>RIGHT(N2074, LEN(N2074)-SEARCH("/",N2074))</f>
        <v>food trucks</v>
      </c>
      <c r="S2074" s="11">
        <f>J2074/86400 + 25569 + (-5/24)</f>
        <v>42294.420115740737</v>
      </c>
      <c r="T2074" s="11">
        <f>I2074/86400 + 25569 + (-5/24)</f>
        <v>42324.461782407401</v>
      </c>
    </row>
    <row r="2075" spans="1:20" ht="28.5" x14ac:dyDescent="0.45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>
        <f>E2075/D2075*100</f>
        <v>127.74000000000001</v>
      </c>
      <c r="P2075" s="10">
        <f>E2075/L2075</f>
        <v>63.87</v>
      </c>
      <c r="Q2075" t="str">
        <f>LEFT(N2075,SEARCH("/",N2075)-1)</f>
        <v>technology</v>
      </c>
      <c r="R2075" t="str">
        <f>RIGHT(N2075, LEN(N2075)-SEARCH("/",N2075))</f>
        <v>space exploration</v>
      </c>
      <c r="S2075" s="11">
        <f>J2075/86400 + 25569 + (-5/24)</f>
        <v>42108.330115740733</v>
      </c>
      <c r="T2075" s="11">
        <f>I2075/86400 + 25569 + (-5/24)</f>
        <v>42138.330115740733</v>
      </c>
    </row>
    <row r="2076" spans="1:20" ht="42.75" x14ac:dyDescent="0.45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>
        <f>E2076/D2076*100</f>
        <v>354.62</v>
      </c>
      <c r="P2076" s="10">
        <f>E2076/L2076</f>
        <v>89.100502512562812</v>
      </c>
      <c r="Q2076" t="str">
        <f>LEFT(N2076,SEARCH("/",N2076)-1)</f>
        <v>technology</v>
      </c>
      <c r="R2076" t="str">
        <f>RIGHT(N2076, LEN(N2076)-SEARCH("/",N2076))</f>
        <v>space exploration</v>
      </c>
      <c r="S2076" s="11">
        <f>J2076/86400 + 25569 + (-5/24)</f>
        <v>41667.614953703705</v>
      </c>
      <c r="T2076" s="11">
        <f>I2076/86400 + 25569 + (-5/24)</f>
        <v>41697.75</v>
      </c>
    </row>
    <row r="2077" spans="1:20" ht="42.75" x14ac:dyDescent="0.45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>
        <f>E2077/D2077*100</f>
        <v>102.89999999999999</v>
      </c>
      <c r="P2077" s="10">
        <f>E2077/L2077</f>
        <v>85.75</v>
      </c>
      <c r="Q2077" t="str">
        <f>LEFT(N2077,SEARCH("/",N2077)-1)</f>
        <v>technology</v>
      </c>
      <c r="R2077" t="str">
        <f>RIGHT(N2077, LEN(N2077)-SEARCH("/",N2077))</f>
        <v>makerspaces</v>
      </c>
      <c r="S2077" s="11">
        <f>J2077/86400 + 25569 + (-5/24)</f>
        <v>41542.750115740739</v>
      </c>
      <c r="T2077" s="11">
        <f>I2077/86400 + 25569 + (-5/24)</f>
        <v>41572.750115740739</v>
      </c>
    </row>
    <row r="2078" spans="1:20" ht="42.75" x14ac:dyDescent="0.45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>
        <f>E2078/D2078*100</f>
        <v>0.8</v>
      </c>
      <c r="P2078" s="10">
        <f>E2078/L2078</f>
        <v>13.333333333333334</v>
      </c>
      <c r="Q2078" t="str">
        <f>LEFT(N2078,SEARCH("/",N2078)-1)</f>
        <v>food</v>
      </c>
      <c r="R2078" t="str">
        <f>RIGHT(N2078, LEN(N2078)-SEARCH("/",N2078))</f>
        <v>food trucks</v>
      </c>
      <c r="S2078" s="11">
        <f>J2078/86400 + 25569 + (-5/24)</f>
        <v>41833.930162037032</v>
      </c>
      <c r="T2078" s="11">
        <f>I2078/86400 + 25569 + (-5/24)</f>
        <v>41863.930162037032</v>
      </c>
    </row>
    <row r="2079" spans="1:20" ht="42.75" x14ac:dyDescent="0.45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>
        <f>E2079/D2079*100</f>
        <v>252.54</v>
      </c>
      <c r="P2079" s="10">
        <f>E2079/L2079</f>
        <v>68.254054054054052</v>
      </c>
      <c r="Q2079" t="str">
        <f>LEFT(N2079,SEARCH("/",N2079)-1)</f>
        <v>technology</v>
      </c>
      <c r="R2079" t="str">
        <f>RIGHT(N2079, LEN(N2079)-SEARCH("/",N2079))</f>
        <v>hardware</v>
      </c>
      <c r="S2079" s="11">
        <f>J2079/86400 + 25569 + (-5/24)</f>
        <v>42704.64876157407</v>
      </c>
      <c r="T2079" s="11">
        <f>I2079/86400 + 25569 + (-5/24)</f>
        <v>42764.64876157407</v>
      </c>
    </row>
    <row r="2080" spans="1:20" ht="42.75" x14ac:dyDescent="0.45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>
        <f>E2080/D2080*100</f>
        <v>147.94</v>
      </c>
      <c r="P2080" s="10">
        <f>E2080/L2080</f>
        <v>493.13333333333333</v>
      </c>
      <c r="Q2080" t="str">
        <f>LEFT(N2080,SEARCH("/",N2080)-1)</f>
        <v>technology</v>
      </c>
      <c r="R2080" t="str">
        <f>RIGHT(N2080, LEN(N2080)-SEARCH("/",N2080))</f>
        <v>hardware</v>
      </c>
      <c r="S2080" s="11">
        <f>J2080/86400 + 25569 + (-5/24)</f>
        <v>42619.935231481482</v>
      </c>
      <c r="T2080" s="11">
        <f>I2080/86400 + 25569 + (-5/24)</f>
        <v>42679.935231481482</v>
      </c>
    </row>
    <row r="2081" spans="1:20" ht="42.75" x14ac:dyDescent="0.45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>
        <f>E2081/D2081*100</f>
        <v>1.06</v>
      </c>
      <c r="P2081" s="10">
        <f>E2081/L2081</f>
        <v>13.25</v>
      </c>
      <c r="Q2081" t="str">
        <f>LEFT(N2081,SEARCH("/",N2081)-1)</f>
        <v>publishing</v>
      </c>
      <c r="R2081" t="str">
        <f>RIGHT(N2081, LEN(N2081)-SEARCH("/",N2081))</f>
        <v>children's books</v>
      </c>
      <c r="S2081" s="11">
        <f>J2081/86400 + 25569 + (-5/24)</f>
        <v>42585.502337962964</v>
      </c>
      <c r="T2081" s="11">
        <f>I2081/86400 + 25569 + (-5/24)</f>
        <v>42615.502337962964</v>
      </c>
    </row>
    <row r="2082" spans="1:20" ht="42.75" x14ac:dyDescent="0.45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>
        <f>E2082/D2082*100</f>
        <v>0</v>
      </c>
      <c r="P2082" s="10" t="e">
        <f>E2082/L2082</f>
        <v>#DIV/0!</v>
      </c>
      <c r="Q2082" t="str">
        <f>LEFT(N2082,SEARCH("/",N2082)-1)</f>
        <v>publishing</v>
      </c>
      <c r="R2082" t="str">
        <f>RIGHT(N2082, LEN(N2082)-SEARCH("/",N2082))</f>
        <v>children's books</v>
      </c>
      <c r="S2082" s="11">
        <f>J2082/86400 + 25569 + (-5/24)</f>
        <v>41415.252986111111</v>
      </c>
      <c r="T2082" s="11">
        <f>I2082/86400 + 25569 + (-5/24)</f>
        <v>41445.252986111111</v>
      </c>
    </row>
    <row r="2083" spans="1:20" ht="28.5" x14ac:dyDescent="0.45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>
        <f>E2083/D2083*100</f>
        <v>0.72</v>
      </c>
      <c r="P2083" s="10">
        <f>E2083/L2083</f>
        <v>9</v>
      </c>
      <c r="Q2083" t="str">
        <f>LEFT(N2083,SEARCH("/",N2083)-1)</f>
        <v>publishing</v>
      </c>
      <c r="R2083" t="str">
        <f>RIGHT(N2083, LEN(N2083)-SEARCH("/",N2083))</f>
        <v>children's books</v>
      </c>
      <c r="S2083" s="11">
        <f>J2083/86400 + 25569 + (-5/24)</f>
        <v>41246.85524305555</v>
      </c>
      <c r="T2083" s="11">
        <f>I2083/86400 + 25569 + (-5/24)</f>
        <v>41276.85524305555</v>
      </c>
    </row>
    <row r="2084" spans="1:20" ht="42.75" x14ac:dyDescent="0.45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>
        <f>E2084/D2084*100</f>
        <v>2</v>
      </c>
      <c r="P2084" s="10">
        <f>E2084/L2084</f>
        <v>25</v>
      </c>
      <c r="Q2084" t="str">
        <f>LEFT(N2084,SEARCH("/",N2084)-1)</f>
        <v>publishing</v>
      </c>
      <c r="R2084" t="str">
        <f>RIGHT(N2084, LEN(N2084)-SEARCH("/",N2084))</f>
        <v>children's books</v>
      </c>
      <c r="S2084" s="11">
        <f>J2084/86400 + 25569 + (-5/24)</f>
        <v>40736.459699074076</v>
      </c>
      <c r="T2084" s="11">
        <f>I2084/86400 + 25569 + (-5/24)</f>
        <v>40766.459699074076</v>
      </c>
    </row>
    <row r="2085" spans="1:20" ht="42.75" x14ac:dyDescent="0.45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>
        <f>E2085/D2085*100</f>
        <v>3</v>
      </c>
      <c r="P2085" s="10">
        <f>E2085/L2085</f>
        <v>75</v>
      </c>
      <c r="Q2085" t="str">
        <f>LEFT(N2085,SEARCH("/",N2085)-1)</f>
        <v>publishing</v>
      </c>
      <c r="R2085" t="str">
        <f>RIGHT(N2085, LEN(N2085)-SEARCH("/",N2085))</f>
        <v>children's books</v>
      </c>
      <c r="S2085" s="11">
        <f>J2085/86400 + 25569 + (-5/24)</f>
        <v>40862.805023148147</v>
      </c>
      <c r="T2085" s="11">
        <f>I2085/86400 + 25569 + (-5/24)</f>
        <v>40892.805023148147</v>
      </c>
    </row>
    <row r="2086" spans="1:20" ht="42.75" x14ac:dyDescent="0.45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>
        <f>E2086/D2086*100</f>
        <v>104.67999999999999</v>
      </c>
      <c r="P2086" s="10">
        <f>E2086/L2086</f>
        <v>36.859154929577464</v>
      </c>
      <c r="Q2086" t="str">
        <f>LEFT(N2086,SEARCH("/",N2086)-1)</f>
        <v>theater</v>
      </c>
      <c r="R2086" t="str">
        <f>RIGHT(N2086, LEN(N2086)-SEARCH("/",N2086))</f>
        <v>plays</v>
      </c>
      <c r="S2086" s="11">
        <f>J2086/86400 + 25569 + (-5/24)</f>
        <v>42557.981099537035</v>
      </c>
      <c r="T2086" s="11">
        <f>I2086/86400 + 25569 + (-5/24)</f>
        <v>42587.666666666664</v>
      </c>
    </row>
    <row r="2087" spans="1:20" ht="42.75" x14ac:dyDescent="0.45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>
        <f>E2087/D2087*100</f>
        <v>101.4</v>
      </c>
      <c r="P2087" s="10">
        <f>E2087/L2087</f>
        <v>36.474820143884891</v>
      </c>
      <c r="Q2087" t="str">
        <f>LEFT(N2087,SEARCH("/",N2087)-1)</f>
        <v>theater</v>
      </c>
      <c r="R2087" t="str">
        <f>RIGHT(N2087, LEN(N2087)-SEARCH("/",N2087))</f>
        <v>plays</v>
      </c>
      <c r="S2087" s="11">
        <f>J2087/86400 + 25569 + (-5/24)</f>
        <v>42201.466678240737</v>
      </c>
      <c r="T2087" s="11">
        <f>I2087/86400 + 25569 + (-5/24)</f>
        <v>42216.458333333336</v>
      </c>
    </row>
    <row r="2088" spans="1:20" ht="42.75" x14ac:dyDescent="0.45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>
        <f>E2088/D2088*100</f>
        <v>116.6348</v>
      </c>
      <c r="P2088" s="10">
        <f>E2088/L2088</f>
        <v>44.859538461538463</v>
      </c>
      <c r="Q2088" t="str">
        <f>LEFT(N2088,SEARCH("/",N2088)-1)</f>
        <v>theater</v>
      </c>
      <c r="R2088" t="str">
        <f>RIGHT(N2088, LEN(N2088)-SEARCH("/",N2088))</f>
        <v>plays</v>
      </c>
      <c r="S2088" s="11">
        <f>J2088/86400 + 25569 + (-5/24)</f>
        <v>42507.05636574074</v>
      </c>
      <c r="T2088" s="11">
        <f>I2088/86400 + 25569 + (-5/24)</f>
        <v>42538.458333333336</v>
      </c>
    </row>
    <row r="2089" spans="1:20" x14ac:dyDescent="0.45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>
        <f>E2089/D2089*100</f>
        <v>126</v>
      </c>
      <c r="P2089" s="10">
        <f>E2089/L2089</f>
        <v>67.741935483870961</v>
      </c>
      <c r="Q2089" t="str">
        <f>LEFT(N2089,SEARCH("/",N2089)-1)</f>
        <v>theater</v>
      </c>
      <c r="R2089" t="str">
        <f>RIGHT(N2089, LEN(N2089)-SEARCH("/",N2089))</f>
        <v>plays</v>
      </c>
      <c r="S2089" s="11">
        <f>J2089/86400 + 25569 + (-5/24)</f>
        <v>42154.664791666662</v>
      </c>
      <c r="T2089" s="11">
        <f>I2089/86400 + 25569 + (-5/24)</f>
        <v>42184.664791666662</v>
      </c>
    </row>
    <row r="2090" spans="1:20" ht="42.75" x14ac:dyDescent="0.45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>
        <f>E2090/D2090*100</f>
        <v>113.3</v>
      </c>
      <c r="P2090" s="10">
        <f>E2090/L2090</f>
        <v>68.253012048192772</v>
      </c>
      <c r="Q2090" t="str">
        <f>LEFT(N2090,SEARCH("/",N2090)-1)</f>
        <v>theater</v>
      </c>
      <c r="R2090" t="str">
        <f>RIGHT(N2090, LEN(N2090)-SEARCH("/",N2090))</f>
        <v>plays</v>
      </c>
      <c r="S2090" s="11">
        <f>J2090/86400 + 25569 + (-5/24)</f>
        <v>42054.535856481474</v>
      </c>
      <c r="T2090" s="11">
        <f>I2090/86400 + 25569 + (-5/24)</f>
        <v>42099.958333333336</v>
      </c>
    </row>
    <row r="2091" spans="1:20" ht="42.75" x14ac:dyDescent="0.45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>
        <f>E2091/D2091*100</f>
        <v>104.80000000000001</v>
      </c>
      <c r="P2091" s="10">
        <f>E2091/L2091</f>
        <v>50.384615384615387</v>
      </c>
      <c r="Q2091" t="str">
        <f>LEFT(N2091,SEARCH("/",N2091)-1)</f>
        <v>theater</v>
      </c>
      <c r="R2091" t="str">
        <f>RIGHT(N2091, LEN(N2091)-SEARCH("/",N2091))</f>
        <v>plays</v>
      </c>
      <c r="S2091" s="11">
        <f>J2091/86400 + 25569 + (-5/24)</f>
        <v>42139.317233796297</v>
      </c>
      <c r="T2091" s="11">
        <f>I2091/86400 + 25569 + (-5/24)</f>
        <v>42169.317233796297</v>
      </c>
    </row>
    <row r="2092" spans="1:20" ht="42.75" x14ac:dyDescent="0.45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>
        <f>E2092/D2092*100</f>
        <v>1.9</v>
      </c>
      <c r="P2092" s="10">
        <f>E2092/L2092</f>
        <v>15.833333333333334</v>
      </c>
      <c r="Q2092" t="str">
        <f>LEFT(N2092,SEARCH("/",N2092)-1)</f>
        <v>theater</v>
      </c>
      <c r="R2092" t="str">
        <f>RIGHT(N2092, LEN(N2092)-SEARCH("/",N2092))</f>
        <v>plays</v>
      </c>
      <c r="S2092" s="11">
        <f>J2092/86400 + 25569 + (-5/24)</f>
        <v>41780.836840277778</v>
      </c>
      <c r="T2092" s="11">
        <f>I2092/86400 + 25569 + (-5/24)</f>
        <v>41810.836840277778</v>
      </c>
    </row>
    <row r="2093" spans="1:20" ht="42.75" x14ac:dyDescent="0.45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>
        <f>E2093/D2093*100</f>
        <v>0.89999999999999991</v>
      </c>
      <c r="P2093" s="10">
        <f>E2093/L2093</f>
        <v>22.5</v>
      </c>
      <c r="Q2093" t="str">
        <f>LEFT(N2093,SEARCH("/",N2093)-1)</f>
        <v>theater</v>
      </c>
      <c r="R2093" t="str">
        <f>RIGHT(N2093, LEN(N2093)-SEARCH("/",N2093))</f>
        <v>plays</v>
      </c>
      <c r="S2093" s="11">
        <f>J2093/86400 + 25569 + (-5/24)</f>
        <v>42627.746770833335</v>
      </c>
      <c r="T2093" s="11">
        <f>I2093/86400 + 25569 + (-5/24)</f>
        <v>42657.708333333336</v>
      </c>
    </row>
    <row r="2094" spans="1:20" ht="42.75" x14ac:dyDescent="0.45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>
        <f>E2094/D2094*100</f>
        <v>15</v>
      </c>
      <c r="P2094" s="10">
        <f>E2094/L2094</f>
        <v>83.333333333333329</v>
      </c>
      <c r="Q2094" t="str">
        <f>LEFT(N2094,SEARCH("/",N2094)-1)</f>
        <v>theater</v>
      </c>
      <c r="R2094" t="str">
        <f>RIGHT(N2094, LEN(N2094)-SEARCH("/",N2094))</f>
        <v>plays</v>
      </c>
      <c r="S2094" s="11">
        <f>J2094/86400 + 25569 + (-5/24)</f>
        <v>41745.981076388889</v>
      </c>
      <c r="T2094" s="11">
        <f>I2094/86400 + 25569 + (-5/24)</f>
        <v>41775.981076388889</v>
      </c>
    </row>
    <row r="2095" spans="1:20" ht="42.75" x14ac:dyDescent="0.45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>
        <f>E2095/D2095*100</f>
        <v>5.42</v>
      </c>
      <c r="P2095" s="10">
        <f>E2095/L2095</f>
        <v>90.333333333333329</v>
      </c>
      <c r="Q2095" t="str">
        <f>LEFT(N2095,SEARCH("/",N2095)-1)</f>
        <v>theater</v>
      </c>
      <c r="R2095" t="str">
        <f>RIGHT(N2095, LEN(N2095)-SEARCH("/",N2095))</f>
        <v>plays</v>
      </c>
      <c r="S2095" s="11">
        <f>J2095/86400 + 25569 + (-5/24)</f>
        <v>42722.636412037034</v>
      </c>
      <c r="T2095" s="11">
        <f>I2095/86400 + 25569 + (-5/24)</f>
        <v>42752.636412037034</v>
      </c>
    </row>
    <row r="2096" spans="1:20" x14ac:dyDescent="0.45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>
        <f>E2096/D2096*100</f>
        <v>0.5</v>
      </c>
      <c r="P2096" s="10">
        <f>E2096/L2096</f>
        <v>12.5</v>
      </c>
      <c r="Q2096" t="str">
        <f>LEFT(N2096,SEARCH("/",N2096)-1)</f>
        <v>theater</v>
      </c>
      <c r="R2096" t="str">
        <f>RIGHT(N2096, LEN(N2096)-SEARCH("/",N2096))</f>
        <v>plays</v>
      </c>
      <c r="S2096" s="11">
        <f>J2096/86400 + 25569 + (-5/24)</f>
        <v>41953.564756944441</v>
      </c>
      <c r="T2096" s="11">
        <f>I2096/86400 + 25569 + (-5/24)</f>
        <v>42012.874999999993</v>
      </c>
    </row>
    <row r="2097" spans="1:20" ht="42.75" x14ac:dyDescent="0.45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>
        <f>E2097/D2097*100</f>
        <v>0.77999999999999992</v>
      </c>
      <c r="P2097" s="10">
        <f>E2097/L2097</f>
        <v>9.75</v>
      </c>
      <c r="Q2097" t="str">
        <f>LEFT(N2097,SEARCH("/",N2097)-1)</f>
        <v>theater</v>
      </c>
      <c r="R2097" t="str">
        <f>RIGHT(N2097, LEN(N2097)-SEARCH("/",N2097))</f>
        <v>plays</v>
      </c>
      <c r="S2097" s="11">
        <f>J2097/86400 + 25569 + (-5/24)</f>
        <v>42195.95854166666</v>
      </c>
      <c r="T2097" s="11">
        <f>I2097/86400 + 25569 + (-5/24)</f>
        <v>42255.95854166666</v>
      </c>
    </row>
    <row r="2098" spans="1:20" ht="42.75" x14ac:dyDescent="0.45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>
        <f>E2098/D2098*100</f>
        <v>27.24</v>
      </c>
      <c r="P2098" s="10">
        <f>E2098/L2098</f>
        <v>68.099999999999994</v>
      </c>
      <c r="Q2098" t="str">
        <f>LEFT(N2098,SEARCH("/",N2098)-1)</f>
        <v>theater</v>
      </c>
      <c r="R2098" t="str">
        <f>RIGHT(N2098, LEN(N2098)-SEARCH("/",N2098))</f>
        <v>plays</v>
      </c>
      <c r="S2098" s="11">
        <f>J2098/86400 + 25569 + (-5/24)</f>
        <v>42278.421377314815</v>
      </c>
      <c r="T2098" s="11">
        <f>I2098/86400 + 25569 + (-5/24)</f>
        <v>42306.421377314815</v>
      </c>
    </row>
    <row r="2099" spans="1:20" ht="42.75" x14ac:dyDescent="0.45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>
        <f>E2099/D2099*100</f>
        <v>109.62</v>
      </c>
      <c r="P2099" s="10">
        <f>E2099/L2099</f>
        <v>50.75</v>
      </c>
      <c r="Q2099" t="str">
        <f>LEFT(N2099,SEARCH("/",N2099)-1)</f>
        <v>theater</v>
      </c>
      <c r="R2099" t="str">
        <f>RIGHT(N2099, LEN(N2099)-SEARCH("/",N2099))</f>
        <v>plays</v>
      </c>
      <c r="S2099" s="11">
        <f>J2099/86400 + 25569 + (-5/24)</f>
        <v>42061.004155092589</v>
      </c>
      <c r="T2099" s="11">
        <f>I2099/86400 + 25569 + (-5/24)</f>
        <v>42088.958333333336</v>
      </c>
    </row>
    <row r="2100" spans="1:20" ht="42.75" x14ac:dyDescent="0.45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>
        <f>E2100/D2100*100</f>
        <v>100.71379999999999</v>
      </c>
      <c r="P2100" s="10">
        <f>E2100/L2100</f>
        <v>25.692295918367346</v>
      </c>
      <c r="Q2100" t="str">
        <f>LEFT(N2100,SEARCH("/",N2100)-1)</f>
        <v>theater</v>
      </c>
      <c r="R2100" t="str">
        <f>RIGHT(N2100, LEN(N2100)-SEARCH("/",N2100))</f>
        <v>plays</v>
      </c>
      <c r="S2100" s="11">
        <f>J2100/86400 + 25569 + (-5/24)</f>
        <v>41827.701608796291</v>
      </c>
      <c r="T2100" s="11">
        <f>I2100/86400 + 25569 + (-5/24)</f>
        <v>41857.688888888886</v>
      </c>
    </row>
    <row r="2101" spans="1:20" ht="42.75" x14ac:dyDescent="0.45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>
        <f>E2101/D2101*100</f>
        <v>113.92</v>
      </c>
      <c r="P2101" s="10">
        <f>E2101/L2101</f>
        <v>80.225352112676063</v>
      </c>
      <c r="Q2101" t="str">
        <f>LEFT(N2101,SEARCH("/",N2101)-1)</f>
        <v>theater</v>
      </c>
      <c r="R2101" t="str">
        <f>RIGHT(N2101, LEN(N2101)-SEARCH("/",N2101))</f>
        <v>plays</v>
      </c>
      <c r="S2101" s="11">
        <f>J2101/86400 + 25569 + (-5/24)</f>
        <v>42041.989490740736</v>
      </c>
      <c r="T2101" s="11">
        <f>I2101/86400 + 25569 + (-5/24)</f>
        <v>42071.947824074072</v>
      </c>
    </row>
    <row r="2102" spans="1:20" ht="42.75" x14ac:dyDescent="0.45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>
        <f>E2102/D2102*100</f>
        <v>174.8</v>
      </c>
      <c r="P2102" s="10">
        <f>E2102/L2102</f>
        <v>264.84848484848487</v>
      </c>
      <c r="Q2102" t="str">
        <f>LEFT(N2102,SEARCH("/",N2102)-1)</f>
        <v>theater</v>
      </c>
      <c r="R2102" t="str">
        <f>RIGHT(N2102, LEN(N2102)-SEARCH("/",N2102))</f>
        <v>plays</v>
      </c>
      <c r="S2102" s="11">
        <f>J2102/86400 + 25569 + (-5/24)</f>
        <v>42341.610046296293</v>
      </c>
      <c r="T2102" s="11">
        <f>I2102/86400 + 25569 + (-5/24)</f>
        <v>42369.958333333336</v>
      </c>
    </row>
    <row r="2103" spans="1:20" ht="42.75" x14ac:dyDescent="0.45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>
        <f>E2103/D2103*100</f>
        <v>102</v>
      </c>
      <c r="P2103" s="10">
        <f>E2103/L2103</f>
        <v>58.620689655172413</v>
      </c>
      <c r="Q2103" t="str">
        <f>LEFT(N2103,SEARCH("/",N2103)-1)</f>
        <v>theater</v>
      </c>
      <c r="R2103" t="str">
        <f>RIGHT(N2103, LEN(N2103)-SEARCH("/",N2103))</f>
        <v>plays</v>
      </c>
      <c r="S2103" s="11">
        <f>J2103/86400 + 25569 + (-5/24)</f>
        <v>41879.852673611109</v>
      </c>
      <c r="T2103" s="11">
        <f>I2103/86400 + 25569 + (-5/24)</f>
        <v>41907.857638888883</v>
      </c>
    </row>
    <row r="2104" spans="1:20" ht="42.75" x14ac:dyDescent="0.45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>
        <f>E2104/D2104*100</f>
        <v>101.4</v>
      </c>
      <c r="P2104" s="10">
        <f>E2104/L2104</f>
        <v>110.21739130434783</v>
      </c>
      <c r="Q2104" t="str">
        <f>LEFT(N2104,SEARCH("/",N2104)-1)</f>
        <v>theater</v>
      </c>
      <c r="R2104" t="str">
        <f>RIGHT(N2104, LEN(N2104)-SEARCH("/",N2104))</f>
        <v>plays</v>
      </c>
      <c r="S2104" s="11">
        <f>J2104/86400 + 25569 + (-5/24)</f>
        <v>41993.616006944438</v>
      </c>
      <c r="T2104" s="11">
        <f>I2104/86400 + 25569 + (-5/24)</f>
        <v>42010.041666666664</v>
      </c>
    </row>
    <row r="2105" spans="1:20" ht="28.5" x14ac:dyDescent="0.45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>
        <f>E2105/D2105*100</f>
        <v>102.06</v>
      </c>
      <c r="P2105" s="10">
        <f>E2105/L2105</f>
        <v>86.491525423728817</v>
      </c>
      <c r="Q2105" t="str">
        <f>LEFT(N2105,SEARCH("/",N2105)-1)</f>
        <v>theater</v>
      </c>
      <c r="R2105" t="str">
        <f>RIGHT(N2105, LEN(N2105)-SEARCH("/",N2105))</f>
        <v>spaces</v>
      </c>
      <c r="S2105" s="11">
        <f>J2105/86400 + 25569 + (-5/24)</f>
        <v>42381.478506944441</v>
      </c>
      <c r="T2105" s="11">
        <f>I2105/86400 + 25569 + (-5/24)</f>
        <v>42411.478506944441</v>
      </c>
    </row>
    <row r="2106" spans="1:20" ht="42.75" x14ac:dyDescent="0.45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>
        <f>E2106/D2106*100</f>
        <v>246.42</v>
      </c>
      <c r="P2106" s="10">
        <f>E2106/L2106</f>
        <v>67.697802197802204</v>
      </c>
      <c r="Q2106" t="str">
        <f>LEFT(N2106,SEARCH("/",N2106)-1)</f>
        <v>theater</v>
      </c>
      <c r="R2106" t="str">
        <f>RIGHT(N2106, LEN(N2106)-SEARCH("/",N2106))</f>
        <v>spaces</v>
      </c>
      <c r="S2106" s="11">
        <f>J2106/86400 + 25569 + (-5/24)</f>
        <v>41158.785590277774</v>
      </c>
      <c r="T2106" s="11">
        <f>I2106/86400 + 25569 + (-5/24)</f>
        <v>41188.785590277774</v>
      </c>
    </row>
    <row r="2107" spans="1:20" ht="28.5" x14ac:dyDescent="0.45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>
        <f>E2107/D2107*100</f>
        <v>168.01999999999998</v>
      </c>
      <c r="P2107" s="10">
        <f>E2107/L2107</f>
        <v>84.858585858585855</v>
      </c>
      <c r="Q2107" t="str">
        <f>LEFT(N2107,SEARCH("/",N2107)-1)</f>
        <v>theater</v>
      </c>
      <c r="R2107" t="str">
        <f>RIGHT(N2107, LEN(N2107)-SEARCH("/",N2107))</f>
        <v>spaces</v>
      </c>
      <c r="S2107" s="11">
        <f>J2107/86400 + 25569 + (-5/24)</f>
        <v>42567.055844907409</v>
      </c>
      <c r="T2107" s="11">
        <f>I2107/86400 + 25569 + (-5/24)</f>
        <v>42597.055844907409</v>
      </c>
    </row>
    <row r="2108" spans="1:20" ht="42.75" x14ac:dyDescent="0.45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>
        <f>E2108/D2108*100</f>
        <v>166.4</v>
      </c>
      <c r="P2108" s="10">
        <f>E2108/L2108</f>
        <v>177.02127659574469</v>
      </c>
      <c r="Q2108" t="str">
        <f>LEFT(N2108,SEARCH("/",N2108)-1)</f>
        <v>theater</v>
      </c>
      <c r="R2108" t="str">
        <f>RIGHT(N2108, LEN(N2108)-SEARCH("/",N2108))</f>
        <v>spaces</v>
      </c>
      <c r="S2108" s="11">
        <f>J2108/86400 + 25569 + (-5/24)</f>
        <v>41975.692847222221</v>
      </c>
      <c r="T2108" s="11">
        <f>I2108/86400 + 25569 + (-5/24)</f>
        <v>42004.681944444441</v>
      </c>
    </row>
    <row r="2109" spans="1:20" ht="42.75" x14ac:dyDescent="0.45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>
        <f>E2109/D2109*100</f>
        <v>15.920000000000002</v>
      </c>
      <c r="P2109" s="10">
        <f>E2109/L2109</f>
        <v>88.444444444444443</v>
      </c>
      <c r="Q2109" t="str">
        <f>LEFT(N2109,SEARCH("/",N2109)-1)</f>
        <v>theater</v>
      </c>
      <c r="R2109" t="str">
        <f>RIGHT(N2109, LEN(N2109)-SEARCH("/",N2109))</f>
        <v>spaces</v>
      </c>
      <c r="S2109" s="11">
        <f>J2109/86400 + 25569 + (-5/24)</f>
        <v>42566.740081018514</v>
      </c>
      <c r="T2109" s="11">
        <f>I2109/86400 + 25569 + (-5/24)</f>
        <v>42596.740081018514</v>
      </c>
    </row>
    <row r="2110" spans="1:20" ht="42.75" x14ac:dyDescent="0.45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>
        <f>E2110/D2110*100</f>
        <v>188.50460000000001</v>
      </c>
      <c r="P2110" s="10">
        <f>E2110/L2110</f>
        <v>31.209370860927152</v>
      </c>
      <c r="Q2110" t="str">
        <f>LEFT(N2110,SEARCH("/",N2110)-1)</f>
        <v>theater</v>
      </c>
      <c r="R2110" t="str">
        <f>RIGHT(N2110, LEN(N2110)-SEARCH("/",N2110))</f>
        <v>plays</v>
      </c>
      <c r="S2110" s="11">
        <f>J2110/86400 + 25569 + (-5/24)</f>
        <v>41233.290798611109</v>
      </c>
      <c r="T2110" s="11">
        <f>I2110/86400 + 25569 + (-5/24)</f>
        <v>41263.290798611109</v>
      </c>
    </row>
    <row r="2111" spans="1:20" ht="28.5" x14ac:dyDescent="0.45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>
        <f>E2111/D2111*100</f>
        <v>113.99999999999999</v>
      </c>
      <c r="P2111" s="10">
        <f>E2111/L2111</f>
        <v>82.608695652173907</v>
      </c>
      <c r="Q2111" t="str">
        <f>LEFT(N2111,SEARCH("/",N2111)-1)</f>
        <v>theater</v>
      </c>
      <c r="R2111" t="str">
        <f>RIGHT(N2111, LEN(N2111)-SEARCH("/",N2111))</f>
        <v>plays</v>
      </c>
      <c r="S2111" s="11">
        <f>J2111/86400 + 25569 + (-5/24)</f>
        <v>41447.631388888891</v>
      </c>
      <c r="T2111" s="11">
        <f>I2111/86400 + 25569 + (-5/24)</f>
        <v>41477.631388888891</v>
      </c>
    </row>
    <row r="2112" spans="1:20" ht="57" x14ac:dyDescent="0.45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>
        <f>E2112/D2112*100</f>
        <v>109.55999999999999</v>
      </c>
      <c r="P2112" s="10">
        <f>E2112/L2112</f>
        <v>91.3</v>
      </c>
      <c r="Q2112" t="str">
        <f>LEFT(N2112,SEARCH("/",N2112)-1)</f>
        <v>theater</v>
      </c>
      <c r="R2112" t="str">
        <f>RIGHT(N2112, LEN(N2112)-SEARCH("/",N2112))</f>
        <v>plays</v>
      </c>
      <c r="S2112" s="11">
        <f>J2112/86400 + 25569 + (-5/24)</f>
        <v>40531.678553240738</v>
      </c>
      <c r="T2112" s="11">
        <f>I2112/86400 + 25569 + (-5/24)</f>
        <v>40591.678553240738</v>
      </c>
    </row>
    <row r="2113" spans="1:20" ht="42.75" x14ac:dyDescent="0.45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>
        <f>E2113/D2113*100</f>
        <v>11.74</v>
      </c>
      <c r="P2113" s="10">
        <f>E2113/L2113</f>
        <v>24.458333333333332</v>
      </c>
      <c r="Q2113" t="str">
        <f>LEFT(N2113,SEARCH("/",N2113)-1)</f>
        <v>theater</v>
      </c>
      <c r="R2113" t="str">
        <f>RIGHT(N2113, LEN(N2113)-SEARCH("/",N2113))</f>
        <v>musical</v>
      </c>
      <c r="S2113" s="11">
        <f>J2113/86400 + 25569 + (-5/24)</f>
        <v>42010.759907407402</v>
      </c>
      <c r="T2113" s="11">
        <f>I2113/86400 + 25569 + (-5/24)</f>
        <v>42055.759907407402</v>
      </c>
    </row>
    <row r="2114" spans="1:20" ht="42.75" x14ac:dyDescent="0.45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>
        <f>E2114/D2114*100</f>
        <v>52.16</v>
      </c>
      <c r="P2114" s="10">
        <f>E2114/L2114</f>
        <v>49.20754716981132</v>
      </c>
      <c r="Q2114" t="str">
        <f>LEFT(N2114,SEARCH("/",N2114)-1)</f>
        <v>theater</v>
      </c>
      <c r="R2114" t="str">
        <f>RIGHT(N2114, LEN(N2114)-SEARCH("/",N2114))</f>
        <v>musical</v>
      </c>
      <c r="S2114" s="11">
        <f>J2114/86400 + 25569 + (-5/24)</f>
        <v>41858.553449074076</v>
      </c>
      <c r="T2114" s="11">
        <f>I2114/86400 + 25569 + (-5/24)</f>
        <v>41888.666666666664</v>
      </c>
    </row>
    <row r="2115" spans="1:20" ht="42.75" x14ac:dyDescent="0.45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>
        <f>E2115/D2115*100</f>
        <v>54.52</v>
      </c>
      <c r="P2115" s="10">
        <f>E2115/L2115</f>
        <v>109.04</v>
      </c>
      <c r="Q2115" t="str">
        <f>LEFT(N2115,SEARCH("/",N2115)-1)</f>
        <v>theater</v>
      </c>
      <c r="R2115" t="str">
        <f>RIGHT(N2115, LEN(N2115)-SEARCH("/",N2115))</f>
        <v>musical</v>
      </c>
      <c r="S2115" s="11">
        <f>J2115/86400 + 25569 + (-5/24)</f>
        <v>42293.645208333335</v>
      </c>
      <c r="T2115" s="11">
        <f>I2115/86400 + 25569 + (-5/24)</f>
        <v>42352.040972222218</v>
      </c>
    </row>
    <row r="2116" spans="1:20" ht="42.75" x14ac:dyDescent="0.45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>
        <f>E2116/D2116*100</f>
        <v>0</v>
      </c>
      <c r="P2116" s="10" t="e">
        <f>E2116/L2116</f>
        <v>#DIV/0!</v>
      </c>
      <c r="Q2116" t="str">
        <f>LEFT(N2116,SEARCH("/",N2116)-1)</f>
        <v>theater</v>
      </c>
      <c r="R2116" t="str">
        <f>RIGHT(N2116, LEN(N2116)-SEARCH("/",N2116))</f>
        <v>musical</v>
      </c>
      <c r="S2116" s="11">
        <f>J2116/86400 + 25569 + (-5/24)</f>
        <v>42236.067719907405</v>
      </c>
      <c r="T2116" s="11">
        <f>I2116/86400 + 25569 + (-5/24)</f>
        <v>42266.067719907405</v>
      </c>
    </row>
    <row r="2117" spans="1:20" ht="42.75" x14ac:dyDescent="0.45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>
        <f>E2117/D2117*100</f>
        <v>103.49999999999999</v>
      </c>
      <c r="P2117" s="10">
        <f>E2117/L2117</f>
        <v>63.109756097560975</v>
      </c>
      <c r="Q2117" t="str">
        <f>LEFT(N2117,SEARCH("/",N2117)-1)</f>
        <v>theater</v>
      </c>
      <c r="R2117" t="str">
        <f>RIGHT(N2117, LEN(N2117)-SEARCH("/",N2117))</f>
        <v>plays</v>
      </c>
      <c r="S2117" s="11">
        <f>J2117/86400 + 25569 + (-5/24)</f>
        <v>41827.396724537037</v>
      </c>
      <c r="T2117" s="11">
        <f>I2117/86400 + 25569 + (-5/24)</f>
        <v>41848.396724537037</v>
      </c>
    </row>
    <row r="2118" spans="1:20" ht="42.75" x14ac:dyDescent="0.45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>
        <f>E2118/D2118*100</f>
        <v>118.8</v>
      </c>
      <c r="P2118" s="10">
        <f>E2118/L2118</f>
        <v>97.377049180327873</v>
      </c>
      <c r="Q2118" t="str">
        <f>LEFT(N2118,SEARCH("/",N2118)-1)</f>
        <v>theater</v>
      </c>
      <c r="R2118" t="str">
        <f>RIGHT(N2118, LEN(N2118)-SEARCH("/",N2118))</f>
        <v>plays</v>
      </c>
      <c r="S2118" s="11">
        <f>J2118/86400 + 25569 + (-5/24)</f>
        <v>42766.596701388888</v>
      </c>
      <c r="T2118" s="11">
        <f>I2118/86400 + 25569 + (-5/24)</f>
        <v>42796.596701388888</v>
      </c>
    </row>
    <row r="2119" spans="1:20" ht="42.75" x14ac:dyDescent="0.45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>
        <f>E2119/D2119*100</f>
        <v>109.24000000000001</v>
      </c>
      <c r="P2119" s="10">
        <f>E2119/L2119</f>
        <v>74.821917808219183</v>
      </c>
      <c r="Q2119" t="str">
        <f>LEFT(N2119,SEARCH("/",N2119)-1)</f>
        <v>theater</v>
      </c>
      <c r="R2119" t="str">
        <f>RIGHT(N2119, LEN(N2119)-SEARCH("/",N2119))</f>
        <v>plays</v>
      </c>
      <c r="S2119" s="11">
        <f>J2119/86400 + 25569 + (-5/24)</f>
        <v>42303.464328703696</v>
      </c>
      <c r="T2119" s="11">
        <f>I2119/86400 + 25569 + (-5/24)</f>
        <v>42338.505995370368</v>
      </c>
    </row>
    <row r="2120" spans="1:20" ht="42.75" x14ac:dyDescent="0.45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>
        <f>E2120/D2120*100</f>
        <v>108.60000000000001</v>
      </c>
      <c r="P2120" s="10">
        <f>E2120/L2120</f>
        <v>54.3</v>
      </c>
      <c r="Q2120" t="str">
        <f>LEFT(N2120,SEARCH("/",N2120)-1)</f>
        <v>theater</v>
      </c>
      <c r="R2120" t="str">
        <f>RIGHT(N2120, LEN(N2120)-SEARCH("/",N2120))</f>
        <v>plays</v>
      </c>
      <c r="S2120" s="11">
        <f>J2120/86400 + 25569 + (-5/24)</f>
        <v>41931.474606481475</v>
      </c>
      <c r="T2120" s="11">
        <f>I2120/86400 + 25569 + (-5/24)</f>
        <v>41961.516273148147</v>
      </c>
    </row>
    <row r="2121" spans="1:20" ht="28.5" x14ac:dyDescent="0.45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>
        <f>E2121/D2121*100</f>
        <v>121.6</v>
      </c>
      <c r="P2121" s="10">
        <f>E2121/L2121</f>
        <v>129.36170212765958</v>
      </c>
      <c r="Q2121" t="str">
        <f>LEFT(N2121,SEARCH("/",N2121)-1)</f>
        <v>theater</v>
      </c>
      <c r="R2121" t="str">
        <f>RIGHT(N2121, LEN(N2121)-SEARCH("/",N2121))</f>
        <v>plays</v>
      </c>
      <c r="S2121" s="11">
        <f>J2121/86400 + 25569 + (-5/24)</f>
        <v>42218.811400462961</v>
      </c>
      <c r="T2121" s="11">
        <f>I2121/86400 + 25569 + (-5/24)</f>
        <v>42248.811400462961</v>
      </c>
    </row>
    <row r="2122" spans="1:20" ht="42.75" x14ac:dyDescent="0.45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>
        <f>E2122/D2122*100</f>
        <v>104.52</v>
      </c>
      <c r="P2122" s="10">
        <f>E2122/L2122</f>
        <v>80.400000000000006</v>
      </c>
      <c r="Q2122" t="str">
        <f>LEFT(N2122,SEARCH("/",N2122)-1)</f>
        <v>theater</v>
      </c>
      <c r="R2122" t="str">
        <f>RIGHT(N2122, LEN(N2122)-SEARCH("/",N2122))</f>
        <v>plays</v>
      </c>
      <c r="S2122" s="11">
        <f>J2122/86400 + 25569 + (-5/24)</f>
        <v>42248.48942129629</v>
      </c>
      <c r="T2122" s="11">
        <f>I2122/86400 + 25569 + (-5/24)</f>
        <v>42283.48942129629</v>
      </c>
    </row>
    <row r="2123" spans="1:20" ht="42.75" x14ac:dyDescent="0.45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>
        <f>E2123/D2123*100</f>
        <v>100.32000000000001</v>
      </c>
      <c r="P2123" s="10">
        <f>E2123/L2123</f>
        <v>79.61904761904762</v>
      </c>
      <c r="Q2123" t="str">
        <f>LEFT(N2123,SEARCH("/",N2123)-1)</f>
        <v>theater</v>
      </c>
      <c r="R2123" t="str">
        <f>RIGHT(N2123, LEN(N2123)-SEARCH("/",N2123))</f>
        <v>plays</v>
      </c>
      <c r="S2123" s="11">
        <f>J2123/86400 + 25569 + (-5/24)</f>
        <v>41827.465810185182</v>
      </c>
      <c r="T2123" s="11">
        <f>I2123/86400 + 25569 + (-5/24)</f>
        <v>41854.75</v>
      </c>
    </row>
    <row r="2124" spans="1:20" ht="42.75" x14ac:dyDescent="0.45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>
        <f>E2124/D2124*100</f>
        <v>101.1</v>
      </c>
      <c r="P2124" s="10">
        <f>E2124/L2124</f>
        <v>93.611111111111114</v>
      </c>
      <c r="Q2124" t="str">
        <f>LEFT(N2124,SEARCH("/",N2124)-1)</f>
        <v>theater</v>
      </c>
      <c r="R2124" t="str">
        <f>RIGHT(N2124, LEN(N2124)-SEARCH("/",N2124))</f>
        <v>plays</v>
      </c>
      <c r="S2124" s="11">
        <f>J2124/86400 + 25569 + (-5/24)</f>
        <v>41806.187094907407</v>
      </c>
      <c r="T2124" s="11">
        <f>I2124/86400 + 25569 + (-5/24)</f>
        <v>41843.25</v>
      </c>
    </row>
    <row r="2125" spans="1:20" ht="42.75" x14ac:dyDescent="0.45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>
        <f>E2125/D2125*100</f>
        <v>107.52</v>
      </c>
      <c r="P2125" s="10">
        <f>E2125/L2125</f>
        <v>76.8</v>
      </c>
      <c r="Q2125" t="str">
        <f>LEFT(N2125,SEARCH("/",N2125)-1)</f>
        <v>theater</v>
      </c>
      <c r="R2125" t="str">
        <f>RIGHT(N2125, LEN(N2125)-SEARCH("/",N2125))</f>
        <v>plays</v>
      </c>
      <c r="S2125" s="11">
        <f>J2125/86400 + 25569 + (-5/24)</f>
        <v>42495.784467592595</v>
      </c>
      <c r="T2125" s="11">
        <f>I2125/86400 + 25569 + (-5/24)</f>
        <v>42552.749999999993</v>
      </c>
    </row>
    <row r="2126" spans="1:20" ht="42.75" x14ac:dyDescent="0.45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>
        <f>E2126/D2126*100</f>
        <v>113.46000000000001</v>
      </c>
      <c r="P2126" s="10">
        <f>E2126/L2126</f>
        <v>83.42647058823529</v>
      </c>
      <c r="Q2126" t="str">
        <f>LEFT(N2126,SEARCH("/",N2126)-1)</f>
        <v>theater</v>
      </c>
      <c r="R2126" t="str">
        <f>RIGHT(N2126, LEN(N2126)-SEARCH("/",N2126))</f>
        <v>plays</v>
      </c>
      <c r="S2126" s="11">
        <f>J2126/86400 + 25569 + (-5/24)</f>
        <v>41865.817013888889</v>
      </c>
      <c r="T2126" s="11">
        <f>I2126/86400 + 25569 + (-5/24)</f>
        <v>41883.457638888889</v>
      </c>
    </row>
    <row r="2127" spans="1:20" ht="42.75" x14ac:dyDescent="0.45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>
        <f>E2127/D2127*100</f>
        <v>103.89999999999999</v>
      </c>
      <c r="P2127" s="10">
        <f>E2127/L2127</f>
        <v>96.203703703703709</v>
      </c>
      <c r="Q2127" t="str">
        <f>LEFT(N2127,SEARCH("/",N2127)-1)</f>
        <v>theater</v>
      </c>
      <c r="R2127" t="str">
        <f>RIGHT(N2127, LEN(N2127)-SEARCH("/",N2127))</f>
        <v>plays</v>
      </c>
      <c r="S2127" s="11">
        <f>J2127/86400 + 25569 + (-5/24)</f>
        <v>42689.833101851851</v>
      </c>
      <c r="T2127" s="11">
        <f>I2127/86400 + 25569 + (-5/24)</f>
        <v>42749.833101851851</v>
      </c>
    </row>
    <row r="2128" spans="1:20" ht="42.75" x14ac:dyDescent="0.45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>
        <f>E2128/D2128*100</f>
        <v>105.89999999999999</v>
      </c>
      <c r="P2128" s="10">
        <f>E2128/L2128</f>
        <v>143.1081081081081</v>
      </c>
      <c r="Q2128" t="str">
        <f>LEFT(N2128,SEARCH("/",N2128)-1)</f>
        <v>theater</v>
      </c>
      <c r="R2128" t="str">
        <f>RIGHT(N2128, LEN(N2128)-SEARCH("/",N2128))</f>
        <v>plays</v>
      </c>
      <c r="S2128" s="11">
        <f>J2128/86400 + 25569 + (-5/24)</f>
        <v>41851.333252314813</v>
      </c>
      <c r="T2128" s="11">
        <f>I2128/86400 + 25569 + (-5/24)</f>
        <v>41872.477777777771</v>
      </c>
    </row>
    <row r="2129" spans="1:20" ht="42.75" x14ac:dyDescent="0.45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>
        <f>E2129/D2129*100</f>
        <v>105.2184</v>
      </c>
      <c r="P2129" s="10">
        <f>E2129/L2129</f>
        <v>64.157560975609755</v>
      </c>
      <c r="Q2129" t="str">
        <f>LEFT(N2129,SEARCH("/",N2129)-1)</f>
        <v>theater</v>
      </c>
      <c r="R2129" t="str">
        <f>RIGHT(N2129, LEN(N2129)-SEARCH("/",N2129))</f>
        <v>plays</v>
      </c>
      <c r="S2129" s="11">
        <f>J2129/86400 + 25569 + (-5/24)</f>
        <v>41808.914675925924</v>
      </c>
      <c r="T2129" s="11">
        <f>I2129/86400 + 25569 + (-5/24)</f>
        <v>41831.46875</v>
      </c>
    </row>
    <row r="2130" spans="1:20" ht="42.75" x14ac:dyDescent="0.45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>
        <f>E2130/D2130*100</f>
        <v>102.3236</v>
      </c>
      <c r="P2130" s="10">
        <f>E2130/L2130</f>
        <v>55.012688172043013</v>
      </c>
      <c r="Q2130" t="str">
        <f>LEFT(N2130,SEARCH("/",N2130)-1)</f>
        <v>theater</v>
      </c>
      <c r="R2130" t="str">
        <f>RIGHT(N2130, LEN(N2130)-SEARCH("/",N2130))</f>
        <v>plays</v>
      </c>
      <c r="S2130" s="11">
        <f>J2130/86400 + 25569 + (-5/24)</f>
        <v>42574.921724537031</v>
      </c>
      <c r="T2130" s="11">
        <f>I2130/86400 + 25569 + (-5/24)</f>
        <v>42604.921724537031</v>
      </c>
    </row>
    <row r="2131" spans="1:20" ht="42.75" x14ac:dyDescent="0.45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>
        <f>E2131/D2131*100</f>
        <v>112.7</v>
      </c>
      <c r="P2131" s="10">
        <f>E2131/L2131</f>
        <v>78.263888888888886</v>
      </c>
      <c r="Q2131" t="str">
        <f>LEFT(N2131,SEARCH("/",N2131)-1)</f>
        <v>theater</v>
      </c>
      <c r="R2131" t="str">
        <f>RIGHT(N2131, LEN(N2131)-SEARCH("/",N2131))</f>
        <v>plays</v>
      </c>
      <c r="S2131" s="11">
        <f>J2131/86400 + 25569 + (-5/24)</f>
        <v>41753.427442129629</v>
      </c>
      <c r="T2131" s="11">
        <f>I2131/86400 + 25569 + (-5/24)</f>
        <v>41783.666666666664</v>
      </c>
    </row>
    <row r="2132" spans="1:20" ht="42.75" x14ac:dyDescent="0.45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>
        <f>E2132/D2132*100</f>
        <v>106.86</v>
      </c>
      <c r="P2132" s="10">
        <f>E2132/L2132</f>
        <v>74.208333333333329</v>
      </c>
      <c r="Q2132" t="str">
        <f>LEFT(N2132,SEARCH("/",N2132)-1)</f>
        <v>theater</v>
      </c>
      <c r="R2132" t="str">
        <f>RIGHT(N2132, LEN(N2132)-SEARCH("/",N2132))</f>
        <v>plays</v>
      </c>
      <c r="S2132" s="11">
        <f>J2132/86400 + 25569 + (-5/24)</f>
        <v>41915.554502314808</v>
      </c>
      <c r="T2132" s="11">
        <f>I2132/86400 + 25569 + (-5/24)</f>
        <v>41944.512499999997</v>
      </c>
    </row>
    <row r="2133" spans="1:20" ht="28.5" x14ac:dyDescent="0.45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>
        <f>E2133/D2133*100</f>
        <v>156.20000000000002</v>
      </c>
      <c r="P2133" s="10">
        <f>E2133/L2133</f>
        <v>38.284313725490193</v>
      </c>
      <c r="Q2133" t="str">
        <f>LEFT(N2133,SEARCH("/",N2133)-1)</f>
        <v>theater</v>
      </c>
      <c r="R2133" t="str">
        <f>RIGHT(N2133, LEN(N2133)-SEARCH("/",N2133))</f>
        <v>plays</v>
      </c>
      <c r="S2133" s="11">
        <f>J2133/86400 + 25569 + (-5/24)</f>
        <v>42243.416932870365</v>
      </c>
      <c r="T2133" s="11">
        <f>I2133/86400 + 25569 + (-5/24)</f>
        <v>42278.416932870365</v>
      </c>
    </row>
    <row r="2134" spans="1:20" ht="42.75" x14ac:dyDescent="0.45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>
        <f>E2134/D2134*100</f>
        <v>113.42219999999999</v>
      </c>
      <c r="P2134" s="10">
        <f>E2134/L2134</f>
        <v>107.00207547169811</v>
      </c>
      <c r="Q2134" t="str">
        <f>LEFT(N2134,SEARCH("/",N2134)-1)</f>
        <v>theater</v>
      </c>
      <c r="R2134" t="str">
        <f>RIGHT(N2134, LEN(N2134)-SEARCH("/",N2134))</f>
        <v>plays</v>
      </c>
      <c r="S2134" s="11">
        <f>J2134/86400 + 25569 + (-5/24)</f>
        <v>42015.842118055552</v>
      </c>
      <c r="T2134" s="11">
        <f>I2134/86400 + 25569 + (-5/24)</f>
        <v>42046.499999999993</v>
      </c>
    </row>
    <row r="2135" spans="1:20" ht="42.75" x14ac:dyDescent="0.45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>
        <f>E2135/D2135*100</f>
        <v>100.47999999999999</v>
      </c>
      <c r="P2135" s="10">
        <f>E2135/L2135</f>
        <v>122.53658536585365</v>
      </c>
      <c r="Q2135" t="str">
        <f>LEFT(N2135,SEARCH("/",N2135)-1)</f>
        <v>theater</v>
      </c>
      <c r="R2135" t="str">
        <f>RIGHT(N2135, LEN(N2135)-SEARCH("/",N2135))</f>
        <v>plays</v>
      </c>
      <c r="S2135" s="11">
        <f>J2135/86400 + 25569 + (-5/24)</f>
        <v>41982.480277777773</v>
      </c>
      <c r="T2135" s="11">
        <f>I2135/86400 + 25569 + (-5/24)</f>
        <v>42012.480277777773</v>
      </c>
    </row>
    <row r="2136" spans="1:20" ht="42.75" x14ac:dyDescent="0.45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>
        <f>E2136/D2136*100</f>
        <v>100.05999999999999</v>
      </c>
      <c r="P2136" s="10">
        <f>E2136/L2136</f>
        <v>68.534246575342465</v>
      </c>
      <c r="Q2136" t="str">
        <f>LEFT(N2136,SEARCH("/",N2136)-1)</f>
        <v>theater</v>
      </c>
      <c r="R2136" t="str">
        <f>RIGHT(N2136, LEN(N2136)-SEARCH("/",N2136))</f>
        <v>plays</v>
      </c>
      <c r="S2136" s="11">
        <f>J2136/86400 + 25569 + (-5/24)</f>
        <v>41902.125393518516</v>
      </c>
      <c r="T2136" s="11">
        <f>I2136/86400 + 25569 + (-5/24)</f>
        <v>41932.125393518516</v>
      </c>
    </row>
    <row r="2137" spans="1:20" ht="42.75" x14ac:dyDescent="0.45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>
        <f>E2137/D2137*100</f>
        <v>144.4</v>
      </c>
      <c r="P2137" s="10">
        <f>E2137/L2137</f>
        <v>126.66666666666667</v>
      </c>
      <c r="Q2137" t="str">
        <f>LEFT(N2137,SEARCH("/",N2137)-1)</f>
        <v>theater</v>
      </c>
      <c r="R2137" t="str">
        <f>RIGHT(N2137, LEN(N2137)-SEARCH("/",N2137))</f>
        <v>plays</v>
      </c>
      <c r="S2137" s="11">
        <f>J2137/86400 + 25569 + (-5/24)</f>
        <v>41789.518645833326</v>
      </c>
      <c r="T2137" s="11">
        <f>I2137/86400 + 25569 + (-5/24)</f>
        <v>41799.518645833326</v>
      </c>
    </row>
    <row r="2138" spans="1:20" ht="42.75" x14ac:dyDescent="0.45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>
        <f>E2138/D2138*100</f>
        <v>35.24</v>
      </c>
      <c r="P2138" s="10">
        <f>E2138/L2138</f>
        <v>56.838709677419352</v>
      </c>
      <c r="Q2138" t="str">
        <f>LEFT(N2138,SEARCH("/",N2138)-1)</f>
        <v>theater</v>
      </c>
      <c r="R2138" t="str">
        <f>RIGHT(N2138, LEN(N2138)-SEARCH("/",N2138))</f>
        <v>musical</v>
      </c>
      <c r="S2138" s="11">
        <f>J2138/86400 + 25569 + (-5/24)</f>
        <v>42649.415127314809</v>
      </c>
      <c r="T2138" s="11">
        <f>I2138/86400 + 25569 + (-5/24)</f>
        <v>42692.833333333336</v>
      </c>
    </row>
    <row r="2139" spans="1:20" ht="42.75" x14ac:dyDescent="0.45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>
        <f>E2139/D2139*100</f>
        <v>16.420000000000002</v>
      </c>
      <c r="P2139" s="10">
        <f>E2139/L2139</f>
        <v>68.416666666666671</v>
      </c>
      <c r="Q2139" t="str">
        <f>LEFT(N2139,SEARCH("/",N2139)-1)</f>
        <v>theater</v>
      </c>
      <c r="R2139" t="str">
        <f>RIGHT(N2139, LEN(N2139)-SEARCH("/",N2139))</f>
        <v>musical</v>
      </c>
      <c r="S2139" s="11">
        <f>J2139/86400 + 25569 + (-5/24)</f>
        <v>42409.033414351848</v>
      </c>
      <c r="T2139" s="11">
        <f>I2139/86400 + 25569 + (-5/24)</f>
        <v>42436.999305555553</v>
      </c>
    </row>
    <row r="2140" spans="1:20" ht="42.75" x14ac:dyDescent="0.45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>
        <f>E2140/D2140*100</f>
        <v>116.26</v>
      </c>
      <c r="P2140" s="10">
        <f>E2140/L2140</f>
        <v>73.582278481012665</v>
      </c>
      <c r="Q2140" t="str">
        <f>LEFT(N2140,SEARCH("/",N2140)-1)</f>
        <v>theater</v>
      </c>
      <c r="R2140" t="str">
        <f>RIGHT(N2140, LEN(N2140)-SEARCH("/",N2140))</f>
        <v>plays</v>
      </c>
      <c r="S2140" s="11">
        <f>J2140/86400 + 25569 + (-5/24)</f>
        <v>42173.594884259255</v>
      </c>
      <c r="T2140" s="11">
        <f>I2140/86400 + 25569 + (-5/24)</f>
        <v>42203.082638888889</v>
      </c>
    </row>
    <row r="2141" spans="1:20" ht="42.75" x14ac:dyDescent="0.45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>
        <f>E2141/D2141*100</f>
        <v>105.82000000000001</v>
      </c>
      <c r="P2141" s="10">
        <f>E2141/L2141</f>
        <v>115.02173913043478</v>
      </c>
      <c r="Q2141" t="str">
        <f>LEFT(N2141,SEARCH("/",N2141)-1)</f>
        <v>theater</v>
      </c>
      <c r="R2141" t="str">
        <f>RIGHT(N2141, LEN(N2141)-SEARCH("/",N2141))</f>
        <v>plays</v>
      </c>
      <c r="S2141" s="11">
        <f>J2141/86400 + 25569 + (-5/24)</f>
        <v>42737.701805555553</v>
      </c>
      <c r="T2141" s="11">
        <f>I2141/86400 + 25569 + (-5/24)</f>
        <v>42767.749305555553</v>
      </c>
    </row>
    <row r="2142" spans="1:20" ht="42.75" x14ac:dyDescent="0.45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>
        <f>E2142/D2142*100</f>
        <v>105.69999999999999</v>
      </c>
      <c r="P2142" s="10">
        <f>E2142/L2142</f>
        <v>41.944444444444443</v>
      </c>
      <c r="Q2142" t="str">
        <f>LEFT(N2142,SEARCH("/",N2142)-1)</f>
        <v>theater</v>
      </c>
      <c r="R2142" t="str">
        <f>RIGHT(N2142, LEN(N2142)-SEARCH("/",N2142))</f>
        <v>plays</v>
      </c>
      <c r="S2142" s="11">
        <f>J2142/86400 + 25569 + (-5/24)</f>
        <v>41753.384942129625</v>
      </c>
      <c r="T2142" s="11">
        <f>I2142/86400 + 25569 + (-5/24)</f>
        <v>41778.666666666664</v>
      </c>
    </row>
    <row r="2143" spans="1:20" ht="42.75" x14ac:dyDescent="0.45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>
        <f>E2143/D2143*100</f>
        <v>100.245</v>
      </c>
      <c r="P2143" s="10">
        <f>E2143/L2143</f>
        <v>200.49</v>
      </c>
      <c r="Q2143" t="str">
        <f>LEFT(N2143,SEARCH("/",N2143)-1)</f>
        <v>theater</v>
      </c>
      <c r="R2143" t="str">
        <f>RIGHT(N2143, LEN(N2143)-SEARCH("/",N2143))</f>
        <v>plays</v>
      </c>
      <c r="S2143" s="11">
        <f>J2143/86400 + 25569 + (-5/24)</f>
        <v>41787.009895833333</v>
      </c>
      <c r="T2143" s="11">
        <f>I2143/86400 + 25569 + (-5/24)</f>
        <v>41817.009895833333</v>
      </c>
    </row>
    <row r="2144" spans="1:20" ht="42.75" x14ac:dyDescent="0.45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>
        <f>E2144/D2144*100</f>
        <v>110.52</v>
      </c>
      <c r="P2144" s="10">
        <f>E2144/L2144</f>
        <v>40.632352941176471</v>
      </c>
      <c r="Q2144" t="str">
        <f>LEFT(N2144,SEARCH("/",N2144)-1)</f>
        <v>theater</v>
      </c>
      <c r="R2144" t="str">
        <f>RIGHT(N2144, LEN(N2144)-SEARCH("/",N2144))</f>
        <v>plays</v>
      </c>
      <c r="S2144" s="11">
        <f>J2144/86400 + 25569 + (-5/24)</f>
        <v>42401.598229166666</v>
      </c>
      <c r="T2144" s="11">
        <f>I2144/86400 + 25569 + (-5/24)</f>
        <v>42431.598229166666</v>
      </c>
    </row>
    <row r="2145" spans="1:20" ht="42.75" x14ac:dyDescent="0.45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>
        <f>E2145/D2145*100</f>
        <v>100.8</v>
      </c>
      <c r="P2145" s="10">
        <f>E2145/L2145</f>
        <v>114.54545454545455</v>
      </c>
      <c r="Q2145" t="str">
        <f>LEFT(N2145,SEARCH("/",N2145)-1)</f>
        <v>theater</v>
      </c>
      <c r="R2145" t="str">
        <f>RIGHT(N2145, LEN(N2145)-SEARCH("/",N2145))</f>
        <v>plays</v>
      </c>
      <c r="S2145" s="11">
        <f>J2145/86400 + 25569 + (-5/24)</f>
        <v>41927.727824074071</v>
      </c>
      <c r="T2145" s="11">
        <f>I2145/86400 + 25569 + (-5/24)</f>
        <v>41948.769490740735</v>
      </c>
    </row>
    <row r="2146" spans="1:20" ht="42.75" x14ac:dyDescent="0.45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>
        <f>E2146/D2146*100</f>
        <v>7.24</v>
      </c>
      <c r="P2146" s="10">
        <f>E2146/L2146</f>
        <v>72.400000000000006</v>
      </c>
      <c r="Q2146" t="str">
        <f>LEFT(N2146,SEARCH("/",N2146)-1)</f>
        <v>theater</v>
      </c>
      <c r="R2146" t="str">
        <f>RIGHT(N2146, LEN(N2146)-SEARCH("/",N2146))</f>
        <v>plays</v>
      </c>
      <c r="S2146" s="11">
        <f>J2146/86400 + 25569 + (-5/24)</f>
        <v>42040.996666666666</v>
      </c>
      <c r="T2146" s="11">
        <f>I2146/86400 + 25569 + (-5/24)</f>
        <v>42085.954999999994</v>
      </c>
    </row>
    <row r="2147" spans="1:20" ht="42.75" x14ac:dyDescent="0.45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>
        <f>E2147/D2147*100</f>
        <v>2</v>
      </c>
      <c r="P2147" s="10">
        <f>E2147/L2147</f>
        <v>25</v>
      </c>
      <c r="Q2147" t="str">
        <f>LEFT(N2147,SEARCH("/",N2147)-1)</f>
        <v>theater</v>
      </c>
      <c r="R2147" t="str">
        <f>RIGHT(N2147, LEN(N2147)-SEARCH("/",N2147))</f>
        <v>plays</v>
      </c>
      <c r="S2147" s="11">
        <f>J2147/86400 + 25569 + (-5/24)</f>
        <v>41858.006296296291</v>
      </c>
      <c r="T2147" s="11">
        <f>I2147/86400 + 25569 + (-5/24)</f>
        <v>41888.006296296291</v>
      </c>
    </row>
    <row r="2148" spans="1:20" ht="42.75" x14ac:dyDescent="0.45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>
        <f>E2148/D2148*100</f>
        <v>103.52</v>
      </c>
      <c r="P2148" s="10">
        <f>E2148/L2148</f>
        <v>99.538461538461533</v>
      </c>
      <c r="Q2148" t="str">
        <f>LEFT(N2148,SEARCH("/",N2148)-1)</f>
        <v>theater</v>
      </c>
      <c r="R2148" t="str">
        <f>RIGHT(N2148, LEN(N2148)-SEARCH("/",N2148))</f>
        <v>musical</v>
      </c>
      <c r="S2148" s="11">
        <f>J2148/86400 + 25569 + (-5/24)</f>
        <v>42395.498101851852</v>
      </c>
      <c r="T2148" s="11">
        <f>I2148/86400 + 25569 + (-5/24)</f>
        <v>42416.040972222218</v>
      </c>
    </row>
    <row r="2149" spans="1:20" ht="42.75" x14ac:dyDescent="0.45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>
        <f>E2149/D2149*100</f>
        <v>103.34</v>
      </c>
      <c r="P2149" s="10">
        <f>E2149/L2149</f>
        <v>172.23333333333332</v>
      </c>
      <c r="Q2149" t="str">
        <f>LEFT(N2149,SEARCH("/",N2149)-1)</f>
        <v>theater</v>
      </c>
      <c r="R2149" t="str">
        <f>RIGHT(N2149, LEN(N2149)-SEARCH("/",N2149))</f>
        <v>musical</v>
      </c>
      <c r="S2149" s="11">
        <f>J2149/86400 + 25569 + (-5/24)</f>
        <v>42128.615740740737</v>
      </c>
      <c r="T2149" s="11">
        <f>I2149/86400 + 25569 + (-5/24)</f>
        <v>42157.791666666664</v>
      </c>
    </row>
    <row r="2150" spans="1:20" ht="42.75" x14ac:dyDescent="0.45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>
        <f>E2150/D2150*100</f>
        <v>101.0154</v>
      </c>
      <c r="P2150" s="10">
        <f>E2150/L2150</f>
        <v>55.502967032967035</v>
      </c>
      <c r="Q2150" t="str">
        <f>LEFT(N2150,SEARCH("/",N2150)-1)</f>
        <v>theater</v>
      </c>
      <c r="R2150" t="str">
        <f>RIGHT(N2150, LEN(N2150)-SEARCH("/",N2150))</f>
        <v>musical</v>
      </c>
      <c r="S2150" s="11">
        <f>J2150/86400 + 25569 + (-5/24)</f>
        <v>41739.316967592589</v>
      </c>
      <c r="T2150" s="11">
        <f>I2150/86400 + 25569 + (-5/24)</f>
        <v>41764.316967592589</v>
      </c>
    </row>
    <row r="2151" spans="1:20" ht="28.5" x14ac:dyDescent="0.45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>
        <f>E2151/D2151*100</f>
        <v>100</v>
      </c>
      <c r="P2151" s="10">
        <f>E2151/L2151</f>
        <v>64.935064935064929</v>
      </c>
      <c r="Q2151" t="str">
        <f>LEFT(N2151,SEARCH("/",N2151)-1)</f>
        <v>theater</v>
      </c>
      <c r="R2151" t="str">
        <f>RIGHT(N2151, LEN(N2151)-SEARCH("/",N2151))</f>
        <v>musical</v>
      </c>
      <c r="S2151" s="11">
        <f>J2151/86400 + 25569 + (-5/24)</f>
        <v>42065.541967592588</v>
      </c>
      <c r="T2151" s="11">
        <f>I2151/86400 + 25569 + (-5/24)</f>
        <v>42095.500300925924</v>
      </c>
    </row>
    <row r="2152" spans="1:20" ht="42.75" x14ac:dyDescent="0.45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>
        <f>E2152/D2152*100</f>
        <v>110.2</v>
      </c>
      <c r="P2152" s="10">
        <f>E2152/L2152</f>
        <v>166.96969696969697</v>
      </c>
      <c r="Q2152" t="str">
        <f>LEFT(N2152,SEARCH("/",N2152)-1)</f>
        <v>theater</v>
      </c>
      <c r="R2152" t="str">
        <f>RIGHT(N2152, LEN(N2152)-SEARCH("/",N2152))</f>
        <v>musical</v>
      </c>
      <c r="S2152" s="11">
        <f>J2152/86400 + 25569 + (-5/24)</f>
        <v>42682.408634259256</v>
      </c>
      <c r="T2152" s="11">
        <f>I2152/86400 + 25569 + (-5/24)</f>
        <v>42703.041666666664</v>
      </c>
    </row>
    <row r="2153" spans="1:20" ht="28.5" x14ac:dyDescent="0.45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>
        <f>E2153/D2153*100</f>
        <v>108.2</v>
      </c>
      <c r="P2153" s="10">
        <f>E2153/L2153</f>
        <v>94.912280701754383</v>
      </c>
      <c r="Q2153" t="str">
        <f>LEFT(N2153,SEARCH("/",N2153)-1)</f>
        <v>theater</v>
      </c>
      <c r="R2153" t="str">
        <f>RIGHT(N2153, LEN(N2153)-SEARCH("/",N2153))</f>
        <v>musical</v>
      </c>
      <c r="S2153" s="11">
        <f>J2153/86400 + 25569 + (-5/24)</f>
        <v>42655.796840277777</v>
      </c>
      <c r="T2153" s="11">
        <f>I2153/86400 + 25569 + (-5/24)</f>
        <v>42688.880555555552</v>
      </c>
    </row>
    <row r="2154" spans="1:20" ht="42.75" x14ac:dyDescent="0.45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>
        <f>E2154/D2154*100</f>
        <v>1</v>
      </c>
      <c r="P2154" s="10">
        <f>E2154/L2154</f>
        <v>50</v>
      </c>
      <c r="Q2154" t="str">
        <f>LEFT(N2154,SEARCH("/",N2154)-1)</f>
        <v>theater</v>
      </c>
      <c r="R2154" t="str">
        <f>RIGHT(N2154, LEN(N2154)-SEARCH("/",N2154))</f>
        <v>musical</v>
      </c>
      <c r="S2154" s="11">
        <f>J2154/86400 + 25569 + (-5/24)</f>
        <v>42132.372152777774</v>
      </c>
      <c r="T2154" s="11">
        <f>I2154/86400 + 25569 + (-5/24)</f>
        <v>42162.372152777774</v>
      </c>
    </row>
    <row r="2155" spans="1:20" ht="42.75" x14ac:dyDescent="0.45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>
        <f>E2155/D2155*100</f>
        <v>8.52</v>
      </c>
      <c r="P2155" s="10">
        <f>E2155/L2155</f>
        <v>47.333333333333336</v>
      </c>
      <c r="Q2155" t="str">
        <f>LEFT(N2155,SEARCH("/",N2155)-1)</f>
        <v>theater</v>
      </c>
      <c r="R2155" t="str">
        <f>RIGHT(N2155, LEN(N2155)-SEARCH("/",N2155))</f>
        <v>musical</v>
      </c>
      <c r="S2155" s="11">
        <f>J2155/86400 + 25569 + (-5/24)</f>
        <v>41975.467777777776</v>
      </c>
      <c r="T2155" s="11">
        <f>I2155/86400 + 25569 + (-5/24)</f>
        <v>42006.467777777776</v>
      </c>
    </row>
    <row r="2156" spans="1:20" ht="57" x14ac:dyDescent="0.45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>
        <f>E2156/D2156*100</f>
        <v>110.02000000000001</v>
      </c>
      <c r="P2156" s="10">
        <f>E2156/L2156</f>
        <v>72.381578947368425</v>
      </c>
      <c r="Q2156" t="str">
        <f>LEFT(N2156,SEARCH("/",N2156)-1)</f>
        <v>theater</v>
      </c>
      <c r="R2156" t="str">
        <f>RIGHT(N2156, LEN(N2156)-SEARCH("/",N2156))</f>
        <v>plays</v>
      </c>
      <c r="S2156" s="11">
        <f>J2156/86400 + 25569 + (-5/24)</f>
        <v>42329.629826388882</v>
      </c>
      <c r="T2156" s="11">
        <f>I2156/86400 + 25569 + (-5/24)</f>
        <v>42388.749305555553</v>
      </c>
    </row>
    <row r="2157" spans="1:20" ht="42.75" x14ac:dyDescent="0.45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>
        <f>E2157/D2157*100</f>
        <v>105.42</v>
      </c>
      <c r="P2157" s="10">
        <f>E2157/L2157</f>
        <v>107.57142857142857</v>
      </c>
      <c r="Q2157" t="str">
        <f>LEFT(N2157,SEARCH("/",N2157)-1)</f>
        <v>theater</v>
      </c>
      <c r="R2157" t="str">
        <f>RIGHT(N2157, LEN(N2157)-SEARCH("/",N2157))</f>
        <v>plays</v>
      </c>
      <c r="S2157" s="11">
        <f>J2157/86400 + 25569 + (-5/24)</f>
        <v>42150.861273148148</v>
      </c>
      <c r="T2157" s="11">
        <f>I2157/86400 + 25569 + (-5/24)</f>
        <v>42171.861273148148</v>
      </c>
    </row>
    <row r="2158" spans="1:20" ht="42.75" x14ac:dyDescent="0.45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>
        <f>E2158/D2158*100</f>
        <v>100</v>
      </c>
      <c r="P2158" s="10">
        <f>E2158/L2158</f>
        <v>178.57142857142858</v>
      </c>
      <c r="Q2158" t="str">
        <f>LEFT(N2158,SEARCH("/",N2158)-1)</f>
        <v>theater</v>
      </c>
      <c r="R2158" t="str">
        <f>RIGHT(N2158, LEN(N2158)-SEARCH("/",N2158))</f>
        <v>plays</v>
      </c>
      <c r="S2158" s="11">
        <f>J2158/86400 + 25569 + (-5/24)</f>
        <v>41944.319293981483</v>
      </c>
      <c r="T2158" s="11">
        <f>I2158/86400 + 25569 + (-5/24)</f>
        <v>42004.36096064814</v>
      </c>
    </row>
    <row r="2159" spans="1:20" ht="42.75" x14ac:dyDescent="0.45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>
        <f>E2159/D2159*100</f>
        <v>21.94</v>
      </c>
      <c r="P2159" s="10">
        <f>E2159/L2159</f>
        <v>47.695652173913047</v>
      </c>
      <c r="Q2159" t="str">
        <f>LEFT(N2159,SEARCH("/",N2159)-1)</f>
        <v>theater</v>
      </c>
      <c r="R2159" t="str">
        <f>RIGHT(N2159, LEN(N2159)-SEARCH("/",N2159))</f>
        <v>plays</v>
      </c>
      <c r="S2159" s="11">
        <f>J2159/86400 + 25569 + (-5/24)</f>
        <v>41740.285324074073</v>
      </c>
      <c r="T2159" s="11">
        <f>I2159/86400 + 25569 + (-5/24)</f>
        <v>41770.285324074073</v>
      </c>
    </row>
    <row r="2160" spans="1:20" ht="42.75" x14ac:dyDescent="0.45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>
        <f>E2160/D2160*100</f>
        <v>21.3</v>
      </c>
      <c r="P2160" s="10">
        <f>E2160/L2160</f>
        <v>56.05263157894737</v>
      </c>
      <c r="Q2160" t="str">
        <f>LEFT(N2160,SEARCH("/",N2160)-1)</f>
        <v>theater</v>
      </c>
      <c r="R2160" t="str">
        <f>RIGHT(N2160, LEN(N2160)-SEARCH("/",N2160))</f>
        <v>plays</v>
      </c>
      <c r="S2160" s="11">
        <f>J2160/86400 + 25569 + (-5/24)</f>
        <v>41765.864166666666</v>
      </c>
      <c r="T2160" s="11">
        <f>I2160/86400 + 25569 + (-5/24)</f>
        <v>41790.864166666666</v>
      </c>
    </row>
    <row r="2161" spans="1:20" ht="42.75" x14ac:dyDescent="0.45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>
        <f>E2161/D2161*100</f>
        <v>0.02</v>
      </c>
      <c r="P2161" s="10">
        <f>E2161/L2161</f>
        <v>1</v>
      </c>
      <c r="Q2161" t="str">
        <f>LEFT(N2161,SEARCH("/",N2161)-1)</f>
        <v>theater</v>
      </c>
      <c r="R2161" t="str">
        <f>RIGHT(N2161, LEN(N2161)-SEARCH("/",N2161))</f>
        <v>plays</v>
      </c>
      <c r="S2161" s="11">
        <f>J2161/86400 + 25569 + (-5/24)</f>
        <v>42041.534756944442</v>
      </c>
      <c r="T2161" s="11">
        <f>I2161/86400 + 25569 + (-5/24)</f>
        <v>42071.493090277778</v>
      </c>
    </row>
    <row r="2162" spans="1:20" ht="42.75" x14ac:dyDescent="0.45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>
        <f>E2162/D2162*100</f>
        <v>5.2</v>
      </c>
      <c r="P2162" s="10">
        <f>E2162/L2162</f>
        <v>65</v>
      </c>
      <c r="Q2162" t="str">
        <f>LEFT(N2162,SEARCH("/",N2162)-1)</f>
        <v>theater</v>
      </c>
      <c r="R2162" t="str">
        <f>RIGHT(N2162, LEN(N2162)-SEARCH("/",N2162))</f>
        <v>plays</v>
      </c>
      <c r="S2162" s="11">
        <f>J2162/86400 + 25569 + (-5/24)</f>
        <v>41829.528819444444</v>
      </c>
      <c r="T2162" s="11">
        <f>I2162/86400 + 25569 + (-5/24)</f>
        <v>41852.508333333331</v>
      </c>
    </row>
    <row r="2163" spans="1:20" ht="42.75" x14ac:dyDescent="0.45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>
        <f>E2163/D2163*100</f>
        <v>1.2</v>
      </c>
      <c r="P2163" s="10">
        <f>E2163/L2163</f>
        <v>20</v>
      </c>
      <c r="Q2163" t="str">
        <f>LEFT(N2163,SEARCH("/",N2163)-1)</f>
        <v>theater</v>
      </c>
      <c r="R2163" t="str">
        <f>RIGHT(N2163, LEN(N2163)-SEARCH("/",N2163))</f>
        <v>plays</v>
      </c>
      <c r="S2163" s="11">
        <f>J2163/86400 + 25569 + (-5/24)</f>
        <v>42295.683495370373</v>
      </c>
      <c r="T2163" s="11">
        <f>I2163/86400 + 25569 + (-5/24)</f>
        <v>42325.72516203703</v>
      </c>
    </row>
    <row r="2164" spans="1:20" x14ac:dyDescent="0.45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>
        <f>E2164/D2164*100</f>
        <v>0.2</v>
      </c>
      <c r="P2164" s="10">
        <f>E2164/L2164</f>
        <v>10</v>
      </c>
      <c r="Q2164" t="str">
        <f>LEFT(N2164,SEARCH("/",N2164)-1)</f>
        <v>theater</v>
      </c>
      <c r="R2164" t="str">
        <f>RIGHT(N2164, LEN(N2164)-SEARCH("/",N2164))</f>
        <v>musical</v>
      </c>
      <c r="S2164" s="11">
        <f>J2164/86400 + 25569 + (-5/24)</f>
        <v>41865.45144675926</v>
      </c>
      <c r="T2164" s="11">
        <f>I2164/86400 + 25569 + (-5/24)</f>
        <v>41890.45144675926</v>
      </c>
    </row>
    <row r="2165" spans="1:20" ht="42.75" x14ac:dyDescent="0.45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>
        <f>E2165/D2165*100</f>
        <v>1.7999999999999998</v>
      </c>
      <c r="P2165" s="10">
        <f>E2165/L2165</f>
        <v>30</v>
      </c>
      <c r="Q2165" t="str">
        <f>LEFT(N2165,SEARCH("/",N2165)-1)</f>
        <v>theater</v>
      </c>
      <c r="R2165" t="str">
        <f>RIGHT(N2165, LEN(N2165)-SEARCH("/",N2165))</f>
        <v>plays</v>
      </c>
      <c r="S2165" s="11">
        <f>J2165/86400 + 25569 + (-5/24)</f>
        <v>42358.476539351854</v>
      </c>
      <c r="T2165" s="11">
        <f>I2165/86400 + 25569 + (-5/24)</f>
        <v>42386.791666666664</v>
      </c>
    </row>
    <row r="2166" spans="1:20" ht="28.5" x14ac:dyDescent="0.45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>
        <f>E2166/D2166*100</f>
        <v>0.3</v>
      </c>
      <c r="P2166" s="10">
        <f>E2166/L2166</f>
        <v>15</v>
      </c>
      <c r="Q2166" t="str">
        <f>LEFT(N2166,SEARCH("/",N2166)-1)</f>
        <v>theater</v>
      </c>
      <c r="R2166" t="str">
        <f>RIGHT(N2166, LEN(N2166)-SEARCH("/",N2166))</f>
        <v>plays</v>
      </c>
      <c r="S2166" s="11">
        <f>J2166/86400 + 25569 + (-5/24)</f>
        <v>41969.876712962963</v>
      </c>
      <c r="T2166" s="11">
        <f>I2166/86400 + 25569 + (-5/24)</f>
        <v>41999.876712962963</v>
      </c>
    </row>
    <row r="2167" spans="1:20" ht="42.75" x14ac:dyDescent="0.45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>
        <f>E2167/D2167*100</f>
        <v>13.020000000000001</v>
      </c>
      <c r="P2167" s="10">
        <f>E2167/L2167</f>
        <v>93</v>
      </c>
      <c r="Q2167" t="str">
        <f>LEFT(N2167,SEARCH("/",N2167)-1)</f>
        <v>theater</v>
      </c>
      <c r="R2167" t="str">
        <f>RIGHT(N2167, LEN(N2167)-SEARCH("/",N2167))</f>
        <v>plays</v>
      </c>
      <c r="S2167" s="11">
        <f>J2167/86400 + 25569 + (-5/24)</f>
        <v>42265.474849537037</v>
      </c>
      <c r="T2167" s="11">
        <f>I2167/86400 + 25569 + (-5/24)</f>
        <v>42292.999305555553</v>
      </c>
    </row>
    <row r="2168" spans="1:20" ht="42.75" x14ac:dyDescent="0.45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>
        <f>E2168/D2168*100</f>
        <v>11</v>
      </c>
      <c r="P2168" s="10">
        <f>E2168/L2168</f>
        <v>45.833333333333336</v>
      </c>
      <c r="Q2168" t="str">
        <f>LEFT(N2168,SEARCH("/",N2168)-1)</f>
        <v>theater</v>
      </c>
      <c r="R2168" t="str">
        <f>RIGHT(N2168, LEN(N2168)-SEARCH("/",N2168))</f>
        <v>plays</v>
      </c>
      <c r="S2168" s="11">
        <f>J2168/86400 + 25569 + (-5/24)</f>
        <v>42233.463414351849</v>
      </c>
      <c r="T2168" s="11">
        <f>I2168/86400 + 25569 + (-5/24)</f>
        <v>42278.333333333336</v>
      </c>
    </row>
    <row r="2169" spans="1:20" ht="42.75" x14ac:dyDescent="0.45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>
        <f>E2169/D2169*100</f>
        <v>0.1</v>
      </c>
      <c r="P2169" s="10">
        <f>E2169/L2169</f>
        <v>5</v>
      </c>
      <c r="Q2169" t="str">
        <f>LEFT(N2169,SEARCH("/",N2169)-1)</f>
        <v>theater</v>
      </c>
      <c r="R2169" t="str">
        <f>RIGHT(N2169, LEN(N2169)-SEARCH("/",N2169))</f>
        <v>plays</v>
      </c>
      <c r="S2169" s="11">
        <f>J2169/86400 + 25569 + (-5/24)</f>
        <v>41915.191886574074</v>
      </c>
      <c r="T2169" s="11">
        <f>I2169/86400 + 25569 + (-5/24)</f>
        <v>41918.979166666664</v>
      </c>
    </row>
    <row r="2170" spans="1:20" ht="42.75" x14ac:dyDescent="0.45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>
        <f>E2170/D2170*100</f>
        <v>0.22</v>
      </c>
      <c r="P2170" s="10">
        <f>E2170/L2170</f>
        <v>5.5</v>
      </c>
      <c r="Q2170" t="str">
        <f>LEFT(N2170,SEARCH("/",N2170)-1)</f>
        <v>theater</v>
      </c>
      <c r="R2170" t="str">
        <f>RIGHT(N2170, LEN(N2170)-SEARCH("/",N2170))</f>
        <v>plays</v>
      </c>
      <c r="S2170" s="11">
        <f>J2170/86400 + 25569 + (-5/24)</f>
        <v>41961.284155092588</v>
      </c>
      <c r="T2170" s="11">
        <f>I2170/86400 + 25569 + (-5/24)</f>
        <v>42006.284155092588</v>
      </c>
    </row>
    <row r="2171" spans="1:20" ht="42.75" x14ac:dyDescent="0.45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>
        <f>E2171/D2171*100</f>
        <v>35.64</v>
      </c>
      <c r="P2171" s="10">
        <f>E2171/L2171</f>
        <v>137.07692307692307</v>
      </c>
      <c r="Q2171" t="str">
        <f>LEFT(N2171,SEARCH("/",N2171)-1)</f>
        <v>theater</v>
      </c>
      <c r="R2171" t="str">
        <f>RIGHT(N2171, LEN(N2171)-SEARCH("/",N2171))</f>
        <v>plays</v>
      </c>
      <c r="S2171" s="11">
        <f>J2171/86400 + 25569 + (-5/24)</f>
        <v>42279.570231481477</v>
      </c>
      <c r="T2171" s="11">
        <f>I2171/86400 + 25569 + (-5/24)</f>
        <v>42310.493055555555</v>
      </c>
    </row>
    <row r="2172" spans="1:20" ht="42.75" x14ac:dyDescent="0.45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>
        <f>E2172/D2172*100</f>
        <v>0</v>
      </c>
      <c r="P2172" s="10" t="e">
        <f>E2172/L2172</f>
        <v>#DIV/0!</v>
      </c>
      <c r="Q2172" t="str">
        <f>LEFT(N2172,SEARCH("/",N2172)-1)</f>
        <v>theater</v>
      </c>
      <c r="R2172" t="str">
        <f>RIGHT(N2172, LEN(N2172)-SEARCH("/",N2172))</f>
        <v>plays</v>
      </c>
      <c r="S2172" s="11">
        <f>J2172/86400 + 25569 + (-5/24)</f>
        <v>42213.454571759255</v>
      </c>
      <c r="T2172" s="11">
        <f>I2172/86400 + 25569 + (-5/24)</f>
        <v>42243.454571759255</v>
      </c>
    </row>
    <row r="2173" spans="1:20" ht="42.75" x14ac:dyDescent="0.45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>
        <f>E2173/D2173*100</f>
        <v>0.42</v>
      </c>
      <c r="P2173" s="10">
        <f>E2173/L2173</f>
        <v>10.5</v>
      </c>
      <c r="Q2173" t="str">
        <f>LEFT(N2173,SEARCH("/",N2173)-1)</f>
        <v>theater</v>
      </c>
      <c r="R2173" t="str">
        <f>RIGHT(N2173, LEN(N2173)-SEARCH("/",N2173))</f>
        <v>plays</v>
      </c>
      <c r="S2173" s="11">
        <f>J2173/86400 + 25569 + (-5/24)</f>
        <v>41745.682986111111</v>
      </c>
      <c r="T2173" s="11">
        <f>I2173/86400 + 25569 + (-5/24)</f>
        <v>41767.682986111111</v>
      </c>
    </row>
    <row r="2174" spans="1:20" ht="42.75" x14ac:dyDescent="0.45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>
        <f>E2174/D2174*100</f>
        <v>10.54</v>
      </c>
      <c r="P2174" s="10">
        <f>E2174/L2174</f>
        <v>47.909090909090907</v>
      </c>
      <c r="Q2174" t="str">
        <f>LEFT(N2174,SEARCH("/",N2174)-1)</f>
        <v>theater</v>
      </c>
      <c r="R2174" t="str">
        <f>RIGHT(N2174, LEN(N2174)-SEARCH("/",N2174))</f>
        <v>plays</v>
      </c>
      <c r="S2174" s="11">
        <f>J2174/86400 + 25569 + (-5/24)</f>
        <v>42452.60732638889</v>
      </c>
      <c r="T2174" s="11">
        <f>I2174/86400 + 25569 + (-5/24)</f>
        <v>42512.60732638889</v>
      </c>
    </row>
    <row r="2175" spans="1:20" ht="42.75" x14ac:dyDescent="0.45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>
        <f>E2175/D2175*100</f>
        <v>78.100000000000009</v>
      </c>
      <c r="P2175" s="10">
        <f>E2175/L2175</f>
        <v>105.54054054054055</v>
      </c>
      <c r="Q2175" t="str">
        <f>LEFT(N2175,SEARCH("/",N2175)-1)</f>
        <v>theater</v>
      </c>
      <c r="R2175" t="str">
        <f>RIGHT(N2175, LEN(N2175)-SEARCH("/",N2175))</f>
        <v>plays</v>
      </c>
      <c r="S2175" s="11">
        <f>J2175/86400 + 25569 + (-5/24)</f>
        <v>42469.475810185184</v>
      </c>
      <c r="T2175" s="11">
        <f>I2175/86400 + 25569 + (-5/24)</f>
        <v>42498.958333333336</v>
      </c>
    </row>
    <row r="2176" spans="1:20" ht="42.75" x14ac:dyDescent="0.45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>
        <f>E2176/D2176*100</f>
        <v>9.76</v>
      </c>
      <c r="P2176" s="10">
        <f>E2176/L2176</f>
        <v>37.53846153846154</v>
      </c>
      <c r="Q2176" t="str">
        <f>LEFT(N2176,SEARCH("/",N2176)-1)</f>
        <v>theater</v>
      </c>
      <c r="R2176" t="str">
        <f>RIGHT(N2176, LEN(N2176)-SEARCH("/",N2176))</f>
        <v>plays</v>
      </c>
      <c r="S2176" s="11">
        <f>J2176/86400 + 25569 + (-5/24)</f>
        <v>42467.340208333328</v>
      </c>
      <c r="T2176" s="11">
        <f>I2176/86400 + 25569 + (-5/24)</f>
        <v>42496.336111111108</v>
      </c>
    </row>
    <row r="2177" spans="1:20" ht="42.75" x14ac:dyDescent="0.45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>
        <f>E2177/D2177*100</f>
        <v>5</v>
      </c>
      <c r="P2177" s="10">
        <f>E2177/L2177</f>
        <v>62.5</v>
      </c>
      <c r="Q2177" t="str">
        <f>LEFT(N2177,SEARCH("/",N2177)-1)</f>
        <v>theater</v>
      </c>
      <c r="R2177" t="str">
        <f>RIGHT(N2177, LEN(N2177)-SEARCH("/",N2177))</f>
        <v>plays</v>
      </c>
      <c r="S2177" s="11">
        <f>J2177/86400 + 25569 + (-5/24)</f>
        <v>42151.029351851852</v>
      </c>
      <c r="T2177" s="11">
        <f>I2177/86400 + 25569 + (-5/24)</f>
        <v>42211.029351851852</v>
      </c>
    </row>
    <row r="2178" spans="1:20" ht="42.75" x14ac:dyDescent="0.45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>
        <f>E2178/D2178*100</f>
        <v>0</v>
      </c>
      <c r="P2178" s="10" t="e">
        <f>E2178/L2178</f>
        <v>#DIV/0!</v>
      </c>
      <c r="Q2178" t="str">
        <f>LEFT(N2178,SEARCH("/",N2178)-1)</f>
        <v>theater</v>
      </c>
      <c r="R2178" t="str">
        <f>RIGHT(N2178, LEN(N2178)-SEARCH("/",N2178))</f>
        <v>plays</v>
      </c>
      <c r="S2178" s="11">
        <f>J2178/86400 + 25569 + (-5/24)</f>
        <v>41941.376898148148</v>
      </c>
      <c r="T2178" s="11">
        <f>I2178/86400 + 25569 + (-5/24)</f>
        <v>41991.418564814812</v>
      </c>
    </row>
    <row r="2179" spans="1:20" ht="28.5" x14ac:dyDescent="0.45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>
        <f>E2179/D2179*100</f>
        <v>0.42</v>
      </c>
      <c r="P2179" s="10">
        <f>E2179/L2179</f>
        <v>10.5</v>
      </c>
      <c r="Q2179" t="str">
        <f>LEFT(N2179,SEARCH("/",N2179)-1)</f>
        <v>theater</v>
      </c>
      <c r="R2179" t="str">
        <f>RIGHT(N2179, LEN(N2179)-SEARCH("/",N2179))</f>
        <v>plays</v>
      </c>
      <c r="S2179" s="11">
        <f>J2179/86400 + 25569 + (-5/24)</f>
        <v>42559.265671296293</v>
      </c>
      <c r="T2179" s="11">
        <f>I2179/86400 + 25569 + (-5/24)</f>
        <v>42619.265671296293</v>
      </c>
    </row>
    <row r="2180" spans="1:20" ht="42.75" x14ac:dyDescent="0.45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>
        <f>E2180/D2180*100</f>
        <v>0.02</v>
      </c>
      <c r="P2180" s="10">
        <f>E2180/L2180</f>
        <v>1</v>
      </c>
      <c r="Q2180" t="str">
        <f>LEFT(N2180,SEARCH("/",N2180)-1)</f>
        <v>theater</v>
      </c>
      <c r="R2180" t="str">
        <f>RIGHT(N2180, LEN(N2180)-SEARCH("/",N2180))</f>
        <v>plays</v>
      </c>
      <c r="S2180" s="11">
        <f>J2180/86400 + 25569 + (-5/24)</f>
        <v>41841.992928240739</v>
      </c>
      <c r="T2180" s="11">
        <f>I2180/86400 + 25569 + (-5/24)</f>
        <v>41871.992928240739</v>
      </c>
    </row>
    <row r="2181" spans="1:20" ht="42.75" x14ac:dyDescent="0.45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>
        <f>E2181/D2181*100</f>
        <v>2.1999999999999997</v>
      </c>
      <c r="P2181" s="10">
        <f>E2181/L2181</f>
        <v>27.5</v>
      </c>
      <c r="Q2181" t="str">
        <f>LEFT(N2181,SEARCH("/",N2181)-1)</f>
        <v>theater</v>
      </c>
      <c r="R2181" t="str">
        <f>RIGHT(N2181, LEN(N2181)-SEARCH("/",N2181))</f>
        <v>plays</v>
      </c>
      <c r="S2181" s="11">
        <f>J2181/86400 + 25569 + (-5/24)</f>
        <v>41990.814155092587</v>
      </c>
      <c r="T2181" s="11">
        <f>I2181/86400 + 25569 + (-5/24)</f>
        <v>42014.833333333336</v>
      </c>
    </row>
    <row r="2182" spans="1:20" ht="42.75" x14ac:dyDescent="0.45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>
        <f>E2182/D2182*100</f>
        <v>17.62</v>
      </c>
      <c r="P2182" s="10">
        <f>E2182/L2182</f>
        <v>41.952380952380949</v>
      </c>
      <c r="Q2182" t="str">
        <f>LEFT(N2182,SEARCH("/",N2182)-1)</f>
        <v>theater</v>
      </c>
      <c r="R2182" t="str">
        <f>RIGHT(N2182, LEN(N2182)-SEARCH("/",N2182))</f>
        <v>plays</v>
      </c>
      <c r="S2182" s="11">
        <f>J2182/86400 + 25569 + (-5/24)</f>
        <v>41779.44017361111</v>
      </c>
      <c r="T2182" s="11">
        <f>I2182/86400 + 25569 + (-5/24)</f>
        <v>41809.44017361111</v>
      </c>
    </row>
    <row r="2183" spans="1:20" ht="42.75" x14ac:dyDescent="0.45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>
        <f>E2183/D2183*100</f>
        <v>60.9</v>
      </c>
      <c r="P2183" s="10">
        <f>E2183/L2183</f>
        <v>179.11764705882354</v>
      </c>
      <c r="Q2183" t="str">
        <f>LEFT(N2183,SEARCH("/",N2183)-1)</f>
        <v>theater</v>
      </c>
      <c r="R2183" t="str">
        <f>RIGHT(N2183, LEN(N2183)-SEARCH("/",N2183))</f>
        <v>plays</v>
      </c>
      <c r="S2183" s="11">
        <f>J2183/86400 + 25569 + (-5/24)</f>
        <v>42234.909143518518</v>
      </c>
      <c r="T2183" s="11">
        <f>I2183/86400 + 25569 + (-5/24)</f>
        <v>42274.909143518518</v>
      </c>
    </row>
    <row r="2184" spans="1:20" ht="42.75" x14ac:dyDescent="0.45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>
        <f>E2184/D2184*100</f>
        <v>4.8</v>
      </c>
      <c r="P2184" s="10">
        <f>E2184/L2184</f>
        <v>30</v>
      </c>
      <c r="Q2184" t="str">
        <f>LEFT(N2184,SEARCH("/",N2184)-1)</f>
        <v>theater</v>
      </c>
      <c r="R2184" t="str">
        <f>RIGHT(N2184, LEN(N2184)-SEARCH("/",N2184))</f>
        <v>plays</v>
      </c>
      <c r="S2184" s="11">
        <f>J2184/86400 + 25569 + (-5/24)</f>
        <v>42122.524166666662</v>
      </c>
      <c r="T2184" s="11">
        <f>I2184/86400 + 25569 + (-5/24)</f>
        <v>42155.524305555555</v>
      </c>
    </row>
    <row r="2185" spans="1:20" ht="42.75" x14ac:dyDescent="0.45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>
        <f>E2185/D2185*100</f>
        <v>70.599999999999994</v>
      </c>
      <c r="P2185" s="10">
        <f>E2185/L2185</f>
        <v>106.96969696969697</v>
      </c>
      <c r="Q2185" t="str">
        <f>LEFT(N2185,SEARCH("/",N2185)-1)</f>
        <v>theater</v>
      </c>
      <c r="R2185" t="str">
        <f>RIGHT(N2185, LEN(N2185)-SEARCH("/",N2185))</f>
        <v>plays</v>
      </c>
      <c r="S2185" s="11">
        <f>J2185/86400 + 25569 + (-5/24)</f>
        <v>42052.841041666667</v>
      </c>
      <c r="T2185" s="11">
        <f>I2185/86400 + 25569 + (-5/24)</f>
        <v>42095.833333333336</v>
      </c>
    </row>
    <row r="2186" spans="1:20" ht="42.75" x14ac:dyDescent="0.4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>
        <f>E2186/D2186*100</f>
        <v>0.19801980198019803</v>
      </c>
      <c r="P2186" s="10">
        <f>E2186/L2186</f>
        <v>5</v>
      </c>
      <c r="Q2186" t="str">
        <f>LEFT(N2186,SEARCH("/",N2186)-1)</f>
        <v>music</v>
      </c>
      <c r="R2186" t="str">
        <f>RIGHT(N2186, LEN(N2186)-SEARCH("/",N2186))</f>
        <v>faith</v>
      </c>
      <c r="S2186" s="11">
        <f>J2186/86400 + 25569 + (-5/24)</f>
        <v>41989.456076388888</v>
      </c>
      <c r="T2186" s="11">
        <f>I2186/86400 + 25569 + (-5/24)</f>
        <v>42019.456076388888</v>
      </c>
    </row>
    <row r="2187" spans="1:20" ht="42.75" x14ac:dyDescent="0.4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>
        <f>E2187/D2187*100</f>
        <v>4.2311459353574925</v>
      </c>
      <c r="P2187" s="10">
        <f>E2187/L2187</f>
        <v>54</v>
      </c>
      <c r="Q2187" t="str">
        <f>LEFT(N2187,SEARCH("/",N2187)-1)</f>
        <v>music</v>
      </c>
      <c r="R2187" t="str">
        <f>RIGHT(N2187, LEN(N2187)-SEARCH("/",N2187))</f>
        <v>faith</v>
      </c>
      <c r="S2187" s="11">
        <f>J2187/86400 + 25569 + (-5/24)</f>
        <v>42806.655613425923</v>
      </c>
      <c r="T2187" s="11">
        <f>I2187/86400 + 25569 + (-5/24)</f>
        <v>42836.655613425923</v>
      </c>
    </row>
    <row r="2188" spans="1:20" ht="42.75" x14ac:dyDescent="0.4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>
        <f>E2188/D2188*100</f>
        <v>0</v>
      </c>
      <c r="P2188" s="10" t="e">
        <f>E2188/L2188</f>
        <v>#DIV/0!</v>
      </c>
      <c r="Q2188" t="str">
        <f>LEFT(N2188,SEARCH("/",N2188)-1)</f>
        <v>food</v>
      </c>
      <c r="R2188" t="str">
        <f>RIGHT(N2188, LEN(N2188)-SEARCH("/",N2188))</f>
        <v>food trucks</v>
      </c>
      <c r="S2188" s="11">
        <f>J2188/86400 + 25569 + (-5/24)</f>
        <v>41830.515277777777</v>
      </c>
      <c r="T2188" s="11">
        <f>I2188/86400 + 25569 + (-5/24)</f>
        <v>41860.515277777777</v>
      </c>
    </row>
    <row r="2189" spans="1:20" ht="42.75" x14ac:dyDescent="0.45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>
        <f>E2189/D2189*100</f>
        <v>102.0952380952381</v>
      </c>
      <c r="P2189" s="10">
        <f>E2189/L2189</f>
        <v>83.75</v>
      </c>
      <c r="Q2189" t="str">
        <f>LEFT(N2189,SEARCH("/",N2189)-1)</f>
        <v>film &amp; video</v>
      </c>
      <c r="R2189" t="str">
        <f>RIGHT(N2189, LEN(N2189)-SEARCH("/",N2189))</f>
        <v>television</v>
      </c>
      <c r="S2189" s="11">
        <f>J2189/86400 + 25569 + (-5/24)</f>
        <v>42286.452557870369</v>
      </c>
      <c r="T2189" s="11">
        <f>I2189/86400 + 25569 + (-5/24)</f>
        <v>42316.494224537033</v>
      </c>
    </row>
    <row r="2190" spans="1:20" ht="42.75" x14ac:dyDescent="0.45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>
        <f>E2190/D2190*100</f>
        <v>106.99047619047619</v>
      </c>
      <c r="P2190" s="10">
        <f>E2190/L2190</f>
        <v>70.212500000000006</v>
      </c>
      <c r="Q2190" t="str">
        <f>LEFT(N2190,SEARCH("/",N2190)-1)</f>
        <v>music</v>
      </c>
      <c r="R2190" t="str">
        <f>RIGHT(N2190, LEN(N2190)-SEARCH("/",N2190))</f>
        <v>indie rock</v>
      </c>
      <c r="S2190" s="11">
        <f>J2190/86400 + 25569 + (-5/24)</f>
        <v>40911.601539351854</v>
      </c>
      <c r="T2190" s="11">
        <f>I2190/86400 + 25569 + (-5/24)</f>
        <v>40932.601539351854</v>
      </c>
    </row>
    <row r="2191" spans="1:20" ht="42.75" x14ac:dyDescent="0.45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>
        <f>E2191/D2191*100</f>
        <v>123.07407407407408</v>
      </c>
      <c r="P2191" s="10">
        <f>E2191/L2191</f>
        <v>114.58620689655173</v>
      </c>
      <c r="Q2191" t="str">
        <f>LEFT(N2191,SEARCH("/",N2191)-1)</f>
        <v>film &amp; video</v>
      </c>
      <c r="R2191" t="str">
        <f>RIGHT(N2191, LEN(N2191)-SEARCH("/",N2191))</f>
        <v>documentary</v>
      </c>
      <c r="S2191" s="11">
        <f>J2191/86400 + 25569 + (-5/24)</f>
        <v>42697.113032407404</v>
      </c>
      <c r="T2191" s="11">
        <f>I2191/86400 + 25569 + (-5/24)</f>
        <v>42725.124305555553</v>
      </c>
    </row>
    <row r="2192" spans="1:20" x14ac:dyDescent="0.45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>
        <f>E2192/D2192*100</f>
        <v>108.49703703703703</v>
      </c>
      <c r="P2192" s="10">
        <f>E2192/L2192</f>
        <v>61.029583333333335</v>
      </c>
      <c r="Q2192" t="str">
        <f>LEFT(N2192,SEARCH("/",N2192)-1)</f>
        <v>music</v>
      </c>
      <c r="R2192" t="str">
        <f>RIGHT(N2192, LEN(N2192)-SEARCH("/",N2192))</f>
        <v>electronic music</v>
      </c>
      <c r="S2192" s="11">
        <f>J2192/86400 + 25569 + (-5/24)</f>
        <v>42514.458622685182</v>
      </c>
      <c r="T2192" s="11">
        <f>I2192/86400 + 25569 + (-5/24)</f>
        <v>42544.458622685182</v>
      </c>
    </row>
    <row r="2193" spans="1:20" ht="42.75" x14ac:dyDescent="0.4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>
        <f>E2193/D2193*100</f>
        <v>412.17692027666544</v>
      </c>
      <c r="P2193" s="10">
        <f>E2193/L2193</f>
        <v>44.056420233463037</v>
      </c>
      <c r="Q2193" t="str">
        <f>LEFT(N2193,SEARCH("/",N2193)-1)</f>
        <v>games</v>
      </c>
      <c r="R2193" t="str">
        <f>RIGHT(N2193, LEN(N2193)-SEARCH("/",N2193))</f>
        <v>tabletop games</v>
      </c>
      <c r="S2193" s="11">
        <f>J2193/86400 + 25569 + (-5/24)</f>
        <v>42633.377789351849</v>
      </c>
      <c r="T2193" s="11">
        <f>I2193/86400 + 25569 + (-5/24)</f>
        <v>42668.499999999993</v>
      </c>
    </row>
    <row r="2194" spans="1:20" ht="42.75" x14ac:dyDescent="0.45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>
        <f>E2194/D2194*100</f>
        <v>0</v>
      </c>
      <c r="P2194" s="10" t="e">
        <f>E2194/L2194</f>
        <v>#DIV/0!</v>
      </c>
      <c r="Q2194" t="str">
        <f>LEFT(N2194,SEARCH("/",N2194)-1)</f>
        <v>film &amp; video</v>
      </c>
      <c r="R2194" t="str">
        <f>RIGHT(N2194, LEN(N2194)-SEARCH("/",N2194))</f>
        <v>science fiction</v>
      </c>
      <c r="S2194" s="11">
        <f>J2194/86400 + 25569 + (-5/24)</f>
        <v>42558.855810185181</v>
      </c>
      <c r="T2194" s="11">
        <f>I2194/86400 + 25569 + (-5/24)</f>
        <v>42616.038194444445</v>
      </c>
    </row>
    <row r="2195" spans="1:20" ht="42.75" x14ac:dyDescent="0.45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>
        <f>E2195/D2195*100</f>
        <v>120.58763636363636</v>
      </c>
      <c r="P2195" s="10">
        <f>E2195/L2195</f>
        <v>83.953417721518989</v>
      </c>
      <c r="Q2195" t="str">
        <f>LEFT(N2195,SEARCH("/",N2195)-1)</f>
        <v>film &amp; video</v>
      </c>
      <c r="R2195" t="str">
        <f>RIGHT(N2195, LEN(N2195)-SEARCH("/",N2195))</f>
        <v>documentary</v>
      </c>
      <c r="S2195" s="11">
        <f>J2195/86400 + 25569 + (-5/24)</f>
        <v>39949.955011574071</v>
      </c>
      <c r="T2195" s="11">
        <f>I2195/86400 + 25569 + (-5/24)</f>
        <v>40035.601388888885</v>
      </c>
    </row>
    <row r="2196" spans="1:20" ht="42.75" x14ac:dyDescent="0.45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>
        <f>E2196/D2196*100</f>
        <v>100</v>
      </c>
      <c r="P2196" s="10">
        <f>E2196/L2196</f>
        <v>305.55555555555554</v>
      </c>
      <c r="Q2196" t="str">
        <f>LEFT(N2196,SEARCH("/",N2196)-1)</f>
        <v>music</v>
      </c>
      <c r="R2196" t="str">
        <f>RIGHT(N2196, LEN(N2196)-SEARCH("/",N2196))</f>
        <v>rock</v>
      </c>
      <c r="S2196" s="11">
        <f>J2196/86400 + 25569 + (-5/24)</f>
        <v>40729.897291666661</v>
      </c>
      <c r="T2196" s="11">
        <f>I2196/86400 + 25569 + (-5/24)</f>
        <v>40746.957638888889</v>
      </c>
    </row>
    <row r="2197" spans="1:20" ht="42.75" x14ac:dyDescent="0.45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>
        <f>E2197/D2197*100</f>
        <v>101.45454545454547</v>
      </c>
      <c r="P2197" s="10">
        <f>E2197/L2197</f>
        <v>113.87755102040816</v>
      </c>
      <c r="Q2197" t="str">
        <f>LEFT(N2197,SEARCH("/",N2197)-1)</f>
        <v>music</v>
      </c>
      <c r="R2197" t="str">
        <f>RIGHT(N2197, LEN(N2197)-SEARCH("/",N2197))</f>
        <v>rock</v>
      </c>
      <c r="S2197" s="11">
        <f>J2197/86400 + 25569 + (-5/24)</f>
        <v>40972.830208333333</v>
      </c>
      <c r="T2197" s="11">
        <f>I2197/86400 + 25569 + (-5/24)</f>
        <v>40993.788541666661</v>
      </c>
    </row>
    <row r="2198" spans="1:20" ht="42.75" x14ac:dyDescent="0.45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>
        <f>E2198/D2198*100</f>
        <v>131.0181818181818</v>
      </c>
      <c r="P2198" s="10">
        <f>E2198/L2198</f>
        <v>96.08</v>
      </c>
      <c r="Q2198" t="str">
        <f>LEFT(N2198,SEARCH("/",N2198)-1)</f>
        <v>music</v>
      </c>
      <c r="R2198" t="str">
        <f>RIGHT(N2198, LEN(N2198)-SEARCH("/",N2198))</f>
        <v>rock</v>
      </c>
      <c r="S2198" s="11">
        <f>J2198/86400 + 25569 + (-5/24)</f>
        <v>41422.614490740736</v>
      </c>
      <c r="T2198" s="11">
        <f>I2198/86400 + 25569 + (-5/24)</f>
        <v>41455.957638888889</v>
      </c>
    </row>
    <row r="2199" spans="1:20" ht="42.75" x14ac:dyDescent="0.45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>
        <f>E2199/D2199*100</f>
        <v>0</v>
      </c>
      <c r="P2199" s="10" t="e">
        <f>E2199/L2199</f>
        <v>#DIV/0!</v>
      </c>
      <c r="Q2199" t="str">
        <f>LEFT(N2199,SEARCH("/",N2199)-1)</f>
        <v>music</v>
      </c>
      <c r="R2199" t="str">
        <f>RIGHT(N2199, LEN(N2199)-SEARCH("/",N2199))</f>
        <v>jazz</v>
      </c>
      <c r="S2199" s="11">
        <f>J2199/86400 + 25569 + (-5/24)</f>
        <v>41562.463217592587</v>
      </c>
      <c r="T2199" s="11">
        <f>I2199/86400 + 25569 + (-5/24)</f>
        <v>41592.504884259259</v>
      </c>
    </row>
    <row r="2200" spans="1:20" ht="42.75" x14ac:dyDescent="0.45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>
        <f>E2200/D2200*100</f>
        <v>294.72727272727275</v>
      </c>
      <c r="P2200" s="10">
        <f>E2200/L2200</f>
        <v>92.102272727272734</v>
      </c>
      <c r="Q2200" t="str">
        <f>LEFT(N2200,SEARCH("/",N2200)-1)</f>
        <v>music</v>
      </c>
      <c r="R2200" t="str">
        <f>RIGHT(N2200, LEN(N2200)-SEARCH("/",N2200))</f>
        <v>rock</v>
      </c>
      <c r="S2200" s="11">
        <f>J2200/86400 + 25569 + (-5/24)</f>
        <v>40586.877199074072</v>
      </c>
      <c r="T2200" s="11">
        <f>I2200/86400 + 25569 + (-5/24)</f>
        <v>40635.835532407407</v>
      </c>
    </row>
    <row r="2201" spans="1:20" ht="42.75" x14ac:dyDescent="0.45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>
        <f>E2201/D2201*100</f>
        <v>0</v>
      </c>
      <c r="P2201" s="10" t="e">
        <f>E2201/L2201</f>
        <v>#DIV/0!</v>
      </c>
      <c r="Q2201" t="str">
        <f>LEFT(N2201,SEARCH("/",N2201)-1)</f>
        <v>music</v>
      </c>
      <c r="R2201" t="str">
        <f>RIGHT(N2201, LEN(N2201)-SEARCH("/",N2201))</f>
        <v>faith</v>
      </c>
      <c r="S2201" s="11">
        <f>J2201/86400 + 25569 + (-5/24)</f>
        <v>42179.098055555551</v>
      </c>
      <c r="T2201" s="11">
        <f>I2201/86400 + 25569 + (-5/24)</f>
        <v>42239.098055555551</v>
      </c>
    </row>
    <row r="2202" spans="1:20" ht="42.75" x14ac:dyDescent="0.45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>
        <f>E2202/D2202*100</f>
        <v>10.181818181818182</v>
      </c>
      <c r="P2202" s="10">
        <f>E2202/L2202</f>
        <v>62.222222222222221</v>
      </c>
      <c r="Q2202" t="str">
        <f>LEFT(N2202,SEARCH("/",N2202)-1)</f>
        <v>music</v>
      </c>
      <c r="R2202" t="str">
        <f>RIGHT(N2202, LEN(N2202)-SEARCH("/",N2202))</f>
        <v>faith</v>
      </c>
      <c r="S2202" s="11">
        <f>J2202/86400 + 25569 + (-5/24)</f>
        <v>41845.759826388887</v>
      </c>
      <c r="T2202" s="11">
        <f>I2202/86400 + 25569 + (-5/24)</f>
        <v>41875.759826388887</v>
      </c>
    </row>
    <row r="2203" spans="1:20" ht="42.75" x14ac:dyDescent="0.45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>
        <f>E2203/D2203*100</f>
        <v>118.45454545454545</v>
      </c>
      <c r="P2203" s="10">
        <f>E2203/L2203</f>
        <v>93.071428571428569</v>
      </c>
      <c r="Q2203" t="str">
        <f>LEFT(N2203,SEARCH("/",N2203)-1)</f>
        <v>photography</v>
      </c>
      <c r="R2203" t="str">
        <f>RIGHT(N2203, LEN(N2203)-SEARCH("/",N2203))</f>
        <v>photobooks</v>
      </c>
      <c r="S2203" s="11">
        <f>J2203/86400 + 25569 + (-5/24)</f>
        <v>42026.396724537037</v>
      </c>
      <c r="T2203" s="11">
        <f>I2203/86400 + 25569 + (-5/24)</f>
        <v>42071.355057870365</v>
      </c>
    </row>
    <row r="2204" spans="1:20" ht="42.75" x14ac:dyDescent="0.45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>
        <f>E2204/D2204*100</f>
        <v>102.82909090909091</v>
      </c>
      <c r="P2204" s="10">
        <f>E2204/L2204</f>
        <v>47.13</v>
      </c>
      <c r="Q2204" t="str">
        <f>LEFT(N2204,SEARCH("/",N2204)-1)</f>
        <v>photography</v>
      </c>
      <c r="R2204" t="str">
        <f>RIGHT(N2204, LEN(N2204)-SEARCH("/",N2204))</f>
        <v>photobooks</v>
      </c>
      <c r="S2204" s="11">
        <f>J2204/86400 + 25569 + (-5/24)</f>
        <v>42570.959131944437</v>
      </c>
      <c r="T2204" s="11">
        <f>I2204/86400 + 25569 + (-5/24)</f>
        <v>42610.959131944437</v>
      </c>
    </row>
    <row r="2205" spans="1:20" ht="42.75" x14ac:dyDescent="0.45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>
        <f>E2205/D2205*100</f>
        <v>15.6</v>
      </c>
      <c r="P2205" s="10">
        <f>E2205/L2205</f>
        <v>45.157894736842103</v>
      </c>
      <c r="Q2205" t="str">
        <f>LEFT(N2205,SEARCH("/",N2205)-1)</f>
        <v>photography</v>
      </c>
      <c r="R2205" t="str">
        <f>RIGHT(N2205, LEN(N2205)-SEARCH("/",N2205))</f>
        <v>photobooks</v>
      </c>
      <c r="S2205" s="11">
        <f>J2205/86400 + 25569 + (-5/24)</f>
        <v>41766.509675925925</v>
      </c>
      <c r="T2205" s="11">
        <f>I2205/86400 + 25569 + (-5/24)</f>
        <v>41826.509675925925</v>
      </c>
    </row>
    <row r="2206" spans="1:20" ht="42.75" x14ac:dyDescent="0.45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>
        <f>E2206/D2206*100</f>
        <v>25.763636363636365</v>
      </c>
      <c r="P2206" s="10">
        <f>E2206/L2206</f>
        <v>59.041666666666664</v>
      </c>
      <c r="Q2206" t="str">
        <f>LEFT(N2206,SEARCH("/",N2206)-1)</f>
        <v>photography</v>
      </c>
      <c r="R2206" t="str">
        <f>RIGHT(N2206, LEN(N2206)-SEARCH("/",N2206))</f>
        <v>photobooks</v>
      </c>
      <c r="S2206" s="11">
        <f>J2206/86400 + 25569 + (-5/24)</f>
        <v>42597.409085648142</v>
      </c>
      <c r="T2206" s="11">
        <f>I2206/86400 + 25569 + (-5/24)</f>
        <v>42628.409085648142</v>
      </c>
    </row>
    <row r="2207" spans="1:20" ht="42.75" x14ac:dyDescent="0.45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>
        <f>E2207/D2207*100</f>
        <v>1.3818181818181818</v>
      </c>
      <c r="P2207" s="10">
        <f>E2207/L2207</f>
        <v>19</v>
      </c>
      <c r="Q2207" t="str">
        <f>LEFT(N2207,SEARCH("/",N2207)-1)</f>
        <v>photography</v>
      </c>
      <c r="R2207" t="str">
        <f>RIGHT(N2207, LEN(N2207)-SEARCH("/",N2207))</f>
        <v>photobooks</v>
      </c>
      <c r="S2207" s="11">
        <f>J2207/86400 + 25569 + (-5/24)</f>
        <v>41913.740069444444</v>
      </c>
      <c r="T2207" s="11">
        <f>I2207/86400 + 25569 + (-5/24)</f>
        <v>41943.740069444444</v>
      </c>
    </row>
    <row r="2208" spans="1:20" ht="28.5" x14ac:dyDescent="0.45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>
        <f>E2208/D2208*100</f>
        <v>42.472727272727276</v>
      </c>
      <c r="P2208" s="10">
        <f>E2208/L2208</f>
        <v>83.428571428571431</v>
      </c>
      <c r="Q2208" t="str">
        <f>LEFT(N2208,SEARCH("/",N2208)-1)</f>
        <v>photography</v>
      </c>
      <c r="R2208" t="str">
        <f>RIGHT(N2208, LEN(N2208)-SEARCH("/",N2208))</f>
        <v>people</v>
      </c>
      <c r="S2208" s="11">
        <f>J2208/86400 + 25569 + (-5/24)</f>
        <v>42034.431435185186</v>
      </c>
      <c r="T2208" s="11">
        <f>I2208/86400 + 25569 + (-5/24)</f>
        <v>42064.431435185186</v>
      </c>
    </row>
    <row r="2209" spans="1:20" ht="28.5" x14ac:dyDescent="0.45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>
        <f>E2209/D2209*100</f>
        <v>102.63636363636364</v>
      </c>
      <c r="P2209" s="10">
        <f>E2209/L2209</f>
        <v>68.01204819277109</v>
      </c>
      <c r="Q2209" t="str">
        <f>LEFT(N2209,SEARCH("/",N2209)-1)</f>
        <v>music</v>
      </c>
      <c r="R2209" t="str">
        <f>RIGHT(N2209, LEN(N2209)-SEARCH("/",N2209))</f>
        <v>rock</v>
      </c>
      <c r="S2209" s="11">
        <f>J2209/86400 + 25569 + (-5/24)</f>
        <v>42515.509421296294</v>
      </c>
      <c r="T2209" s="11">
        <f>I2209/86400 + 25569 + (-5/24)</f>
        <v>42545.957638888889</v>
      </c>
    </row>
    <row r="2210" spans="1:20" ht="42.75" x14ac:dyDescent="0.45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>
        <f>E2210/D2210*100</f>
        <v>0</v>
      </c>
      <c r="P2210" s="10" t="e">
        <f>E2210/L2210</f>
        <v>#DIV/0!</v>
      </c>
      <c r="Q2210" t="str">
        <f>LEFT(N2210,SEARCH("/",N2210)-1)</f>
        <v>technology</v>
      </c>
      <c r="R2210" t="str">
        <f>RIGHT(N2210, LEN(N2210)-SEARCH("/",N2210))</f>
        <v>web</v>
      </c>
      <c r="S2210" s="11">
        <f>J2210/86400 + 25569 + (-5/24)</f>
        <v>41897.49386574074</v>
      </c>
      <c r="T2210" s="11">
        <f>I2210/86400 + 25569 + (-5/24)</f>
        <v>41918</v>
      </c>
    </row>
    <row r="2211" spans="1:20" ht="42.75" x14ac:dyDescent="0.45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>
        <f>E2211/D2211*100</f>
        <v>3.2727272727272729</v>
      </c>
      <c r="P2211" s="10">
        <f>E2211/L2211</f>
        <v>30</v>
      </c>
      <c r="Q2211" t="str">
        <f>LEFT(N2211,SEARCH("/",N2211)-1)</f>
        <v>technology</v>
      </c>
      <c r="R2211" t="str">
        <f>RIGHT(N2211, LEN(N2211)-SEARCH("/",N2211))</f>
        <v>web</v>
      </c>
      <c r="S2211" s="11">
        <f>J2211/86400 + 25569 + (-5/24)</f>
        <v>42087.860775462956</v>
      </c>
      <c r="T2211" s="11">
        <f>I2211/86400 + 25569 + (-5/24)</f>
        <v>42117.860775462956</v>
      </c>
    </row>
    <row r="2212" spans="1:20" ht="42.75" x14ac:dyDescent="0.45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>
        <f>E2212/D2212*100</f>
        <v>119.85454545454546</v>
      </c>
      <c r="P2212" s="10">
        <f>E2212/L2212</f>
        <v>49.194029850746269</v>
      </c>
      <c r="Q2212" t="str">
        <f>LEFT(N2212,SEARCH("/",N2212)-1)</f>
        <v>music</v>
      </c>
      <c r="R2212" t="str">
        <f>RIGHT(N2212, LEN(N2212)-SEARCH("/",N2212))</f>
        <v>classical music</v>
      </c>
      <c r="S2212" s="11">
        <f>J2212/86400 + 25569 + (-5/24)</f>
        <v>40973.564849537033</v>
      </c>
      <c r="T2212" s="11">
        <f>I2212/86400 + 25569 + (-5/24)</f>
        <v>41003.523182870369</v>
      </c>
    </row>
    <row r="2213" spans="1:20" ht="42.75" x14ac:dyDescent="0.45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>
        <f>E2213/D2213*100</f>
        <v>131.38181818181818</v>
      </c>
      <c r="P2213" s="10">
        <f>E2213/L2213</f>
        <v>50.531468531468533</v>
      </c>
      <c r="Q2213" t="str">
        <f>LEFT(N2213,SEARCH("/",N2213)-1)</f>
        <v>theater</v>
      </c>
      <c r="R2213" t="str">
        <f>RIGHT(N2213, LEN(N2213)-SEARCH("/",N2213))</f>
        <v>spaces</v>
      </c>
      <c r="S2213" s="11">
        <f>J2213/86400 + 25569 + (-5/24)</f>
        <v>41431.853703703702</v>
      </c>
      <c r="T2213" s="11">
        <f>I2213/86400 + 25569 + (-5/24)</f>
        <v>41468.541666666664</v>
      </c>
    </row>
    <row r="2214" spans="1:20" ht="57" x14ac:dyDescent="0.45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>
        <f>E2214/D2214*100</f>
        <v>25.545454545454543</v>
      </c>
      <c r="P2214" s="10">
        <f>E2214/L2214</f>
        <v>93.666666666666671</v>
      </c>
      <c r="Q2214" t="str">
        <f>LEFT(N2214,SEARCH("/",N2214)-1)</f>
        <v>publishing</v>
      </c>
      <c r="R2214" t="str">
        <f>RIGHT(N2214, LEN(N2214)-SEARCH("/",N2214))</f>
        <v>children's books</v>
      </c>
      <c r="S2214" s="11">
        <f>J2214/86400 + 25569 + (-5/24)</f>
        <v>41846.769745370366</v>
      </c>
      <c r="T2214" s="11">
        <f>I2214/86400 + 25569 + (-5/24)</f>
        <v>41876.769745370366</v>
      </c>
    </row>
    <row r="2215" spans="1:20" ht="42.75" x14ac:dyDescent="0.45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>
        <f>E2215/D2215*100</f>
        <v>0</v>
      </c>
      <c r="P2215" s="10" t="e">
        <f>E2215/L2215</f>
        <v>#DIV/0!</v>
      </c>
      <c r="Q2215" t="str">
        <f>LEFT(N2215,SEARCH("/",N2215)-1)</f>
        <v>theater</v>
      </c>
      <c r="R2215" t="str">
        <f>RIGHT(N2215, LEN(N2215)-SEARCH("/",N2215))</f>
        <v>plays</v>
      </c>
      <c r="S2215" s="11">
        <f>J2215/86400 + 25569 + (-5/24)</f>
        <v>41916.389305555553</v>
      </c>
      <c r="T2215" s="11">
        <f>I2215/86400 + 25569 + (-5/24)</f>
        <v>41976.430972222217</v>
      </c>
    </row>
    <row r="2216" spans="1:20" ht="42.75" x14ac:dyDescent="0.45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>
        <f>E2216/D2216*100</f>
        <v>9.0909090909090917</v>
      </c>
      <c r="P2216" s="10">
        <f>E2216/L2216</f>
        <v>29.411764705882351</v>
      </c>
      <c r="Q2216" t="str">
        <f>LEFT(N2216,SEARCH("/",N2216)-1)</f>
        <v>theater</v>
      </c>
      <c r="R2216" t="str">
        <f>RIGHT(N2216, LEN(N2216)-SEARCH("/",N2216))</f>
        <v>plays</v>
      </c>
      <c r="S2216" s="11">
        <f>J2216/86400 + 25569 + (-5/24)</f>
        <v>41869.505833333329</v>
      </c>
      <c r="T2216" s="11">
        <f>I2216/86400 + 25569 + (-5/24)</f>
        <v>41876.666666666664</v>
      </c>
    </row>
    <row r="2217" spans="1:20" ht="57" x14ac:dyDescent="0.45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>
        <f>E2217/D2217*100</f>
        <v>61.909090909090914</v>
      </c>
      <c r="P2217" s="10">
        <f>E2217/L2217</f>
        <v>486.42857142857144</v>
      </c>
      <c r="Q2217" t="str">
        <f>LEFT(N2217,SEARCH("/",N2217)-1)</f>
        <v>theater</v>
      </c>
      <c r="R2217" t="str">
        <f>RIGHT(N2217, LEN(N2217)-SEARCH("/",N2217))</f>
        <v>plays</v>
      </c>
      <c r="S2217" s="11">
        <f>J2217/86400 + 25569 + (-5/24)</f>
        <v>41830.025833333333</v>
      </c>
      <c r="T2217" s="11">
        <f>I2217/86400 + 25569 + (-5/24)</f>
        <v>41860.025833333333</v>
      </c>
    </row>
    <row r="2218" spans="1:20" ht="42.75" x14ac:dyDescent="0.45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>
        <f>E2218/D2218*100</f>
        <v>101.81818181818181</v>
      </c>
      <c r="P2218" s="10">
        <f>E2218/L2218</f>
        <v>62.921348314606739</v>
      </c>
      <c r="Q2218" t="str">
        <f>LEFT(N2218,SEARCH("/",N2218)-1)</f>
        <v>theater</v>
      </c>
      <c r="R2218" t="str">
        <f>RIGHT(N2218, LEN(N2218)-SEARCH("/",N2218))</f>
        <v>plays</v>
      </c>
      <c r="S2218" s="11">
        <f>J2218/86400 + 25569 + (-5/24)</f>
        <v>41026.744722222218</v>
      </c>
      <c r="T2218" s="11">
        <f>I2218/86400 + 25569 + (-5/24)</f>
        <v>41061.744722222218</v>
      </c>
    </row>
    <row r="2219" spans="1:20" ht="42.75" x14ac:dyDescent="0.45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>
        <f>E2219/D2219*100</f>
        <v>46.36363636363636</v>
      </c>
      <c r="P2219" s="10">
        <f>E2219/L2219</f>
        <v>70.833333333333329</v>
      </c>
      <c r="Q2219" t="str">
        <f>LEFT(N2219,SEARCH("/",N2219)-1)</f>
        <v>theater</v>
      </c>
      <c r="R2219" t="str">
        <f>RIGHT(N2219, LEN(N2219)-SEARCH("/",N2219))</f>
        <v>musical</v>
      </c>
      <c r="S2219" s="11">
        <f>J2219/86400 + 25569 + (-5/24)</f>
        <v>42057.069525462961</v>
      </c>
      <c r="T2219" s="11">
        <f>I2219/86400 + 25569 + (-5/24)</f>
        <v>42117.027858796289</v>
      </c>
    </row>
    <row r="2220" spans="1:20" ht="42.75" x14ac:dyDescent="0.45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>
        <f>E2220/D2220*100</f>
        <v>104.92727272727274</v>
      </c>
      <c r="P2220" s="10">
        <f>E2220/L2220</f>
        <v>65.579545454545453</v>
      </c>
      <c r="Q2220" t="str">
        <f>LEFT(N2220,SEARCH("/",N2220)-1)</f>
        <v>theater</v>
      </c>
      <c r="R2220" t="str">
        <f>RIGHT(N2220, LEN(N2220)-SEARCH("/",N2220))</f>
        <v>plays</v>
      </c>
      <c r="S2220" s="11">
        <f>J2220/86400 + 25569 + (-5/24)</f>
        <v>42145.538356481477</v>
      </c>
      <c r="T2220" s="11">
        <f>I2220/86400 + 25569 + (-5/24)</f>
        <v>42175.538356481477</v>
      </c>
    </row>
    <row r="2221" spans="1:20" ht="42.75" x14ac:dyDescent="0.45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>
        <f>E2221/D2221*100</f>
        <v>100.07272727272726</v>
      </c>
      <c r="P2221" s="10">
        <f>E2221/L2221</f>
        <v>125.09090909090909</v>
      </c>
      <c r="Q2221" t="str">
        <f>LEFT(N2221,SEARCH("/",N2221)-1)</f>
        <v>theater</v>
      </c>
      <c r="R2221" t="str">
        <f>RIGHT(N2221, LEN(N2221)-SEARCH("/",N2221))</f>
        <v>plays</v>
      </c>
      <c r="S2221" s="11">
        <f>J2221/86400 + 25569 + (-5/24)</f>
        <v>42193.563148148147</v>
      </c>
      <c r="T2221" s="11">
        <f>I2221/86400 + 25569 + (-5/24)</f>
        <v>42212.749305555553</v>
      </c>
    </row>
    <row r="2222" spans="1:20" ht="42.75" x14ac:dyDescent="0.45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>
        <f>E2222/D2222*100</f>
        <v>100.2909090909091</v>
      </c>
      <c r="P2222" s="10">
        <f>E2222/L2222</f>
        <v>69.822784810126578</v>
      </c>
      <c r="Q2222" t="str">
        <f>LEFT(N2222,SEARCH("/",N2222)-1)</f>
        <v>theater</v>
      </c>
      <c r="R2222" t="str">
        <f>RIGHT(N2222, LEN(N2222)-SEARCH("/",N2222))</f>
        <v>plays</v>
      </c>
      <c r="S2222" s="11">
        <f>J2222/86400 + 25569 + (-5/24)</f>
        <v>42466.350462962961</v>
      </c>
      <c r="T2222" s="11">
        <f>I2222/86400 + 25569 + (-5/24)</f>
        <v>42489.957638888889</v>
      </c>
    </row>
    <row r="2223" spans="1:20" ht="42.75" x14ac:dyDescent="0.45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>
        <f>E2223/D2223*100</f>
        <v>102.23636363636363</v>
      </c>
      <c r="P2223" s="10">
        <f>E2223/L2223</f>
        <v>66.152941176470591</v>
      </c>
      <c r="Q2223" t="str">
        <f>LEFT(N2223,SEARCH("/",N2223)-1)</f>
        <v>theater</v>
      </c>
      <c r="R2223" t="str">
        <f>RIGHT(N2223, LEN(N2223)-SEARCH("/",N2223))</f>
        <v>plays</v>
      </c>
      <c r="S2223" s="11">
        <f>J2223/86400 + 25569 + (-5/24)</f>
        <v>41829.391458333332</v>
      </c>
      <c r="T2223" s="11">
        <f>I2223/86400 + 25569 + (-5/24)</f>
        <v>41889.391458333332</v>
      </c>
    </row>
    <row r="2224" spans="1:20" ht="42.75" x14ac:dyDescent="0.45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>
        <f>E2224/D2224*100</f>
        <v>106.27272727272728</v>
      </c>
      <c r="P2224" s="10">
        <f>E2224/L2224</f>
        <v>56.20192307692308</v>
      </c>
      <c r="Q2224" t="str">
        <f>LEFT(N2224,SEARCH("/",N2224)-1)</f>
        <v>theater</v>
      </c>
      <c r="R2224" t="str">
        <f>RIGHT(N2224, LEN(N2224)-SEARCH("/",N2224))</f>
        <v>plays</v>
      </c>
      <c r="S2224" s="11">
        <f>J2224/86400 + 25569 + (-5/24)</f>
        <v>42195.820370370369</v>
      </c>
      <c r="T2224" s="11">
        <f>I2224/86400 + 25569 + (-5/24)</f>
        <v>42227.791666666664</v>
      </c>
    </row>
    <row r="2225" spans="1:20" ht="42.75" x14ac:dyDescent="0.45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>
        <f>E2225/D2225*100</f>
        <v>11.272727272727273</v>
      </c>
      <c r="P2225" s="10">
        <f>E2225/L2225</f>
        <v>51.666666666666664</v>
      </c>
      <c r="Q2225" t="str">
        <f>LEFT(N2225,SEARCH("/",N2225)-1)</f>
        <v>theater</v>
      </c>
      <c r="R2225" t="str">
        <f>RIGHT(N2225, LEN(N2225)-SEARCH("/",N2225))</f>
        <v>plays</v>
      </c>
      <c r="S2225" s="11">
        <f>J2225/86400 + 25569 + (-5/24)</f>
        <v>41983.544513888883</v>
      </c>
      <c r="T2225" s="11">
        <f>I2225/86400 + 25569 + (-5/24)</f>
        <v>42013.932638888888</v>
      </c>
    </row>
    <row r="2226" spans="1:20" ht="42.75" x14ac:dyDescent="0.45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>
        <f>E2226/D2226*100</f>
        <v>0</v>
      </c>
      <c r="P2226" s="10" t="e">
        <f>E2226/L2226</f>
        <v>#DIV/0!</v>
      </c>
      <c r="Q2226" t="str">
        <f>LEFT(N2226,SEARCH("/",N2226)-1)</f>
        <v>theater</v>
      </c>
      <c r="R2226" t="str">
        <f>RIGHT(N2226, LEN(N2226)-SEARCH("/",N2226))</f>
        <v>musical</v>
      </c>
      <c r="S2226" s="11">
        <f>J2226/86400 + 25569 + (-5/24)</f>
        <v>42255.487673611111</v>
      </c>
      <c r="T2226" s="11">
        <f>I2226/86400 + 25569 + (-5/24)</f>
        <v>42285.487673611111</v>
      </c>
    </row>
    <row r="2227" spans="1:20" ht="57" x14ac:dyDescent="0.45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>
        <f>E2227/D2227*100</f>
        <v>0.90909090909090906</v>
      </c>
      <c r="P2227" s="10">
        <f>E2227/L2227</f>
        <v>25</v>
      </c>
      <c r="Q2227" t="str">
        <f>LEFT(N2227,SEARCH("/",N2227)-1)</f>
        <v>theater</v>
      </c>
      <c r="R2227" t="str">
        <f>RIGHT(N2227, LEN(N2227)-SEARCH("/",N2227))</f>
        <v>plays</v>
      </c>
      <c r="S2227" s="11">
        <f>J2227/86400 + 25569 + (-5/24)</f>
        <v>41940.378900462958</v>
      </c>
      <c r="T2227" s="11">
        <f>I2227/86400 + 25569 + (-5/24)</f>
        <v>41967.833333333336</v>
      </c>
    </row>
    <row r="2228" spans="1:20" ht="42.75" x14ac:dyDescent="0.45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>
        <f>E2228/D2228*100</f>
        <v>0</v>
      </c>
      <c r="P2228" s="10" t="e">
        <f>E2228/L2228</f>
        <v>#DIV/0!</v>
      </c>
      <c r="Q2228" t="str">
        <f>LEFT(N2228,SEARCH("/",N2228)-1)</f>
        <v>theater</v>
      </c>
      <c r="R2228" t="str">
        <f>RIGHT(N2228, LEN(N2228)-SEARCH("/",N2228))</f>
        <v>plays</v>
      </c>
      <c r="S2228" s="11">
        <f>J2228/86400 + 25569 + (-5/24)</f>
        <v>42457.723692129628</v>
      </c>
      <c r="T2228" s="11">
        <f>I2228/86400 + 25569 + (-5/24)</f>
        <v>42484.805555555555</v>
      </c>
    </row>
    <row r="2229" spans="1:20" ht="42.75" x14ac:dyDescent="0.4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>
        <f>E2229/D2229*100</f>
        <v>108.74800874800874</v>
      </c>
      <c r="P2229" s="10">
        <f>E2229/L2229</f>
        <v>40.547315436241611</v>
      </c>
      <c r="Q2229" t="str">
        <f>LEFT(N2229,SEARCH("/",N2229)-1)</f>
        <v>music</v>
      </c>
      <c r="R2229" t="str">
        <f>RIGHT(N2229, LEN(N2229)-SEARCH("/",N2229))</f>
        <v>rock</v>
      </c>
      <c r="S2229" s="11">
        <f>J2229/86400 + 25569 + (-5/24)</f>
        <v>40832.9921412037</v>
      </c>
      <c r="T2229" s="11">
        <f>I2229/86400 + 25569 + (-5/24)</f>
        <v>40893.033807870372</v>
      </c>
    </row>
    <row r="2230" spans="1:20" ht="42.75" x14ac:dyDescent="0.4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>
        <f>E2230/D2230*100</f>
        <v>8.2142857142857135</v>
      </c>
      <c r="P2230" s="10">
        <f>E2230/L2230</f>
        <v>38.333333333333336</v>
      </c>
      <c r="Q2230" t="str">
        <f>LEFT(N2230,SEARCH("/",N2230)-1)</f>
        <v>theater</v>
      </c>
      <c r="R2230" t="str">
        <f>RIGHT(N2230, LEN(N2230)-SEARCH("/",N2230))</f>
        <v>plays</v>
      </c>
      <c r="S2230" s="11">
        <f>J2230/86400 + 25569 + (-5/24)</f>
        <v>41904.442245370366</v>
      </c>
      <c r="T2230" s="11">
        <f>I2230/86400 + 25569 + (-5/24)</f>
        <v>41934.442245370366</v>
      </c>
    </row>
    <row r="2231" spans="1:20" ht="42.75" x14ac:dyDescent="0.45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>
        <f>E2231/D2231*100</f>
        <v>15.103448275862069</v>
      </c>
      <c r="P2231" s="10">
        <f>E2231/L2231</f>
        <v>97.333333333333329</v>
      </c>
      <c r="Q2231" t="str">
        <f>LEFT(N2231,SEARCH("/",N2231)-1)</f>
        <v>technology</v>
      </c>
      <c r="R2231" t="str">
        <f>RIGHT(N2231, LEN(N2231)-SEARCH("/",N2231))</f>
        <v>wearables</v>
      </c>
      <c r="S2231" s="11">
        <f>J2231/86400 + 25569 + (-5/24)</f>
        <v>41816.603761574072</v>
      </c>
      <c r="T2231" s="11">
        <f>I2231/86400 + 25569 + (-5/24)</f>
        <v>41831.458333333328</v>
      </c>
    </row>
    <row r="2232" spans="1:20" ht="42.75" x14ac:dyDescent="0.45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>
        <f>E2232/D2232*100</f>
        <v>114.27586206896552</v>
      </c>
      <c r="P2232" s="10">
        <f>E2232/L2232</f>
        <v>105.2063492063492</v>
      </c>
      <c r="Q2232" t="str">
        <f>LEFT(N2232,SEARCH("/",N2232)-1)</f>
        <v>theater</v>
      </c>
      <c r="R2232" t="str">
        <f>RIGHT(N2232, LEN(N2232)-SEARCH("/",N2232))</f>
        <v>plays</v>
      </c>
      <c r="S2232" s="11">
        <f>J2232/86400 + 25569 + (-5/24)</f>
        <v>42430.894201388888</v>
      </c>
      <c r="T2232" s="11">
        <f>I2232/86400 + 25569 + (-5/24)</f>
        <v>42460.852534722224</v>
      </c>
    </row>
    <row r="2233" spans="1:20" ht="42.75" x14ac:dyDescent="0.45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>
        <f>E2233/D2233*100</f>
        <v>106.12068965517241</v>
      </c>
      <c r="P2233" s="10">
        <f>E2233/L2233</f>
        <v>136.77777777777777</v>
      </c>
      <c r="Q2233" t="str">
        <f>LEFT(N2233,SEARCH("/",N2233)-1)</f>
        <v>theater</v>
      </c>
      <c r="R2233" t="str">
        <f>RIGHT(N2233, LEN(N2233)-SEARCH("/",N2233))</f>
        <v>plays</v>
      </c>
      <c r="S2233" s="11">
        <f>J2233/86400 + 25569 + (-5/24)</f>
        <v>41926.734351851854</v>
      </c>
      <c r="T2233" s="11">
        <f>I2233/86400 + 25569 + (-5/24)</f>
        <v>41956.776018518511</v>
      </c>
    </row>
    <row r="2234" spans="1:20" ht="42.75" x14ac:dyDescent="0.4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>
        <f>E2234/D2234*100</f>
        <v>42.360992301112063</v>
      </c>
      <c r="P2234" s="10">
        <f>E2234/L2234</f>
        <v>79.870967741935488</v>
      </c>
      <c r="Q2234" t="str">
        <f>LEFT(N2234,SEARCH("/",N2234)-1)</f>
        <v>theater</v>
      </c>
      <c r="R2234" t="str">
        <f>RIGHT(N2234, LEN(N2234)-SEARCH("/",N2234))</f>
        <v>spaces</v>
      </c>
      <c r="S2234" s="11">
        <f>J2234/86400 + 25569 + (-5/24)</f>
        <v>41876.510601851849</v>
      </c>
      <c r="T2234" s="11">
        <f>I2234/86400 + 25569 + (-5/24)</f>
        <v>41931</v>
      </c>
    </row>
    <row r="2235" spans="1:20" ht="42.75" x14ac:dyDescent="0.4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>
        <f>E2235/D2235*100</f>
        <v>105.91914022517912</v>
      </c>
      <c r="P2235" s="10">
        <f>E2235/L2235</f>
        <v>59.701730769230764</v>
      </c>
      <c r="Q2235" t="str">
        <f>LEFT(N2235,SEARCH("/",N2235)-1)</f>
        <v>theater</v>
      </c>
      <c r="R2235" t="str">
        <f>RIGHT(N2235, LEN(N2235)-SEARCH("/",N2235))</f>
        <v>plays</v>
      </c>
      <c r="S2235" s="11">
        <f>J2235/86400 + 25569 + (-5/24)</f>
        <v>42277.880706018514</v>
      </c>
      <c r="T2235" s="11">
        <f>I2235/86400 + 25569 + (-5/24)</f>
        <v>42302.790972222218</v>
      </c>
    </row>
    <row r="2236" spans="1:20" ht="42.75" x14ac:dyDescent="0.4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>
        <f>E2236/D2236*100</f>
        <v>101.8723404255319</v>
      </c>
      <c r="P2236" s="10">
        <f>E2236/L2236</f>
        <v>230.19230769230768</v>
      </c>
      <c r="Q2236" t="str">
        <f>LEFT(N2236,SEARCH("/",N2236)-1)</f>
        <v>publishing</v>
      </c>
      <c r="R2236" t="str">
        <f>RIGHT(N2236, LEN(N2236)-SEARCH("/",N2236))</f>
        <v>nonfiction</v>
      </c>
      <c r="S2236" s="11">
        <f>J2236/86400 + 25569 + (-5/24)</f>
        <v>41963.297835648147</v>
      </c>
      <c r="T2236" s="11">
        <f>I2236/86400 + 25569 + (-5/24)</f>
        <v>41991.297835648147</v>
      </c>
    </row>
    <row r="2237" spans="1:20" ht="57" x14ac:dyDescent="0.4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>
        <f>E2237/D2237*100</f>
        <v>0</v>
      </c>
      <c r="P2237" s="10" t="e">
        <f>E2237/L2237</f>
        <v>#DIV/0!</v>
      </c>
      <c r="Q2237" t="str">
        <f>LEFT(N2237,SEARCH("/",N2237)-1)</f>
        <v>publishing</v>
      </c>
      <c r="R2237" t="str">
        <f>RIGHT(N2237, LEN(N2237)-SEARCH("/",N2237))</f>
        <v>children's books</v>
      </c>
      <c r="S2237" s="11">
        <f>J2237/86400 + 25569 + (-5/24)</f>
        <v>42632.120451388888</v>
      </c>
      <c r="T2237" s="11">
        <f>I2237/86400 + 25569 + (-5/24)</f>
        <v>42662.120451388888</v>
      </c>
    </row>
    <row r="2238" spans="1:20" ht="28.5" x14ac:dyDescent="0.45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>
        <f>E2238/D2238*100</f>
        <v>100.93333333333334</v>
      </c>
      <c r="P2238" s="10">
        <f>E2238/L2238</f>
        <v>147.70731707317074</v>
      </c>
      <c r="Q2238" t="str">
        <f>LEFT(N2238,SEARCH("/",N2238)-1)</f>
        <v>film &amp; video</v>
      </c>
      <c r="R2238" t="str">
        <f>RIGHT(N2238, LEN(N2238)-SEARCH("/",N2238))</f>
        <v>television</v>
      </c>
      <c r="S2238" s="11">
        <f>J2238/86400 + 25569 + (-5/24)</f>
        <v>41807.818148148144</v>
      </c>
      <c r="T2238" s="11">
        <f>I2238/86400 + 25569 + (-5/24)</f>
        <v>41833.374305555553</v>
      </c>
    </row>
    <row r="2239" spans="1:20" ht="28.5" x14ac:dyDescent="0.45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>
        <f>E2239/D2239*100</f>
        <v>142.15</v>
      </c>
      <c r="P2239" s="10">
        <f>E2239/L2239</f>
        <v>193.84090909090909</v>
      </c>
      <c r="Q2239" t="str">
        <f>LEFT(N2239,SEARCH("/",N2239)-1)</f>
        <v>film &amp; video</v>
      </c>
      <c r="R2239" t="str">
        <f>RIGHT(N2239, LEN(N2239)-SEARCH("/",N2239))</f>
        <v>television</v>
      </c>
      <c r="S2239" s="11">
        <f>J2239/86400 + 25569 + (-5/24)</f>
        <v>42068.098668981482</v>
      </c>
      <c r="T2239" s="11">
        <f>I2239/86400 + 25569 + (-5/24)</f>
        <v>42098.05700231481</v>
      </c>
    </row>
    <row r="2240" spans="1:20" ht="42.75" x14ac:dyDescent="0.45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>
        <f>E2240/D2240*100</f>
        <v>106.46666666666667</v>
      </c>
      <c r="P2240" s="10">
        <f>E2240/L2240</f>
        <v>375.76470588235293</v>
      </c>
      <c r="Q2240" t="str">
        <f>LEFT(N2240,SEARCH("/",N2240)-1)</f>
        <v>film &amp; video</v>
      </c>
      <c r="R2240" t="str">
        <f>RIGHT(N2240, LEN(N2240)-SEARCH("/",N2240))</f>
        <v>shorts</v>
      </c>
      <c r="S2240" s="11">
        <f>J2240/86400 + 25569 + (-5/24)</f>
        <v>42291.347743055558</v>
      </c>
      <c r="T2240" s="11">
        <f>I2240/86400 + 25569 + (-5/24)</f>
        <v>42365.389409722215</v>
      </c>
    </row>
    <row r="2241" spans="1:20" ht="42.75" x14ac:dyDescent="0.45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>
        <f>E2241/D2241*100</f>
        <v>115.06666666666668</v>
      </c>
      <c r="P2241" s="10">
        <f>E2241/L2241</f>
        <v>123.28571428571429</v>
      </c>
      <c r="Q2241" t="str">
        <f>LEFT(N2241,SEARCH("/",N2241)-1)</f>
        <v>film &amp; video</v>
      </c>
      <c r="R2241" t="str">
        <f>RIGHT(N2241, LEN(N2241)-SEARCH("/",N2241))</f>
        <v>shorts</v>
      </c>
      <c r="S2241" s="11">
        <f>J2241/86400 + 25569 + (-5/24)</f>
        <v>41402.543888888882</v>
      </c>
      <c r="T2241" s="11">
        <f>I2241/86400 + 25569 + (-5/24)</f>
        <v>41427.543888888882</v>
      </c>
    </row>
    <row r="2242" spans="1:20" ht="42.75" x14ac:dyDescent="0.45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>
        <f>E2242/D2242*100</f>
        <v>127.75000000000001</v>
      </c>
      <c r="P2242" s="10">
        <f>E2242/L2242</f>
        <v>117.92307692307692</v>
      </c>
      <c r="Q2242" t="str">
        <f>LEFT(N2242,SEARCH("/",N2242)-1)</f>
        <v>film &amp; video</v>
      </c>
      <c r="R2242" t="str">
        <f>RIGHT(N2242, LEN(N2242)-SEARCH("/",N2242))</f>
        <v>shorts</v>
      </c>
      <c r="S2242" s="11">
        <f>J2242/86400 + 25569 + (-5/24)</f>
        <v>40504.922835648147</v>
      </c>
      <c r="T2242" s="11">
        <f>I2242/86400 + 25569 + (-5/24)</f>
        <v>40534.922835648147</v>
      </c>
    </row>
    <row r="2243" spans="1:20" ht="42.75" x14ac:dyDescent="0.45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>
        <f>E2243/D2243*100</f>
        <v>0</v>
      </c>
      <c r="P2243" s="10" t="e">
        <f>E2243/L2243</f>
        <v>#DIV/0!</v>
      </c>
      <c r="Q2243" t="str">
        <f>LEFT(N2243,SEARCH("/",N2243)-1)</f>
        <v>film &amp; video</v>
      </c>
      <c r="R2243" t="str">
        <f>RIGHT(N2243, LEN(N2243)-SEARCH("/",N2243))</f>
        <v>drama</v>
      </c>
      <c r="S2243" s="11">
        <f>J2243/86400 + 25569 + (-5/24)</f>
        <v>42072.55064814815</v>
      </c>
      <c r="T2243" s="11">
        <f>I2243/86400 + 25569 + (-5/24)</f>
        <v>42132.55064814815</v>
      </c>
    </row>
    <row r="2244" spans="1:20" ht="28.5" x14ac:dyDescent="0.45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>
        <f>E2244/D2244*100</f>
        <v>26.192500000000003</v>
      </c>
      <c r="P2244" s="10">
        <f>E2244/L2244</f>
        <v>87.308333333333337</v>
      </c>
      <c r="Q2244" t="str">
        <f>LEFT(N2244,SEARCH("/",N2244)-1)</f>
        <v>film &amp; video</v>
      </c>
      <c r="R2244" t="str">
        <f>RIGHT(N2244, LEN(N2244)-SEARCH("/",N2244))</f>
        <v>drama</v>
      </c>
      <c r="S2244" s="11">
        <f>J2244/86400 + 25569 + (-5/24)</f>
        <v>41866.875034722216</v>
      </c>
      <c r="T2244" s="11">
        <f>I2244/86400 + 25569 + (-5/24)</f>
        <v>41896.875034722216</v>
      </c>
    </row>
    <row r="2245" spans="1:20" x14ac:dyDescent="0.45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>
        <f>E2245/D2245*100</f>
        <v>0</v>
      </c>
      <c r="P2245" s="10" t="e">
        <f>E2245/L2245</f>
        <v>#DIV/0!</v>
      </c>
      <c r="Q2245" t="str">
        <f>LEFT(N2245,SEARCH("/",N2245)-1)</f>
        <v>film &amp; video</v>
      </c>
      <c r="R2245" t="str">
        <f>RIGHT(N2245, LEN(N2245)-SEARCH("/",N2245))</f>
        <v>drama</v>
      </c>
      <c r="S2245" s="11">
        <f>J2245/86400 + 25569 + (-5/24)</f>
        <v>42255.719490740739</v>
      </c>
      <c r="T2245" s="11">
        <f>I2245/86400 + 25569 + (-5/24)</f>
        <v>42285.665972222218</v>
      </c>
    </row>
    <row r="2246" spans="1:20" ht="42.75" x14ac:dyDescent="0.45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>
        <f>E2246/D2246*100</f>
        <v>108.08333333333333</v>
      </c>
      <c r="P2246" s="10">
        <f>E2246/L2246</f>
        <v>72.865168539325836</v>
      </c>
      <c r="Q2246" t="str">
        <f>LEFT(N2246,SEARCH("/",N2246)-1)</f>
        <v>film &amp; video</v>
      </c>
      <c r="R2246" t="str">
        <f>RIGHT(N2246, LEN(N2246)-SEARCH("/",N2246))</f>
        <v>documentary</v>
      </c>
      <c r="S2246" s="11">
        <f>J2246/86400 + 25569 + (-5/24)</f>
        <v>42093.551712962959</v>
      </c>
      <c r="T2246" s="11">
        <f>I2246/86400 + 25569 + (-5/24)</f>
        <v>42123.551712962959</v>
      </c>
    </row>
    <row r="2247" spans="1:20" ht="42.75" x14ac:dyDescent="0.45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>
        <f>E2247/D2247*100</f>
        <v>130.65</v>
      </c>
      <c r="P2247" s="10">
        <f>E2247/L2247</f>
        <v>45.051724137931032</v>
      </c>
      <c r="Q2247" t="str">
        <f>LEFT(N2247,SEARCH("/",N2247)-1)</f>
        <v>film &amp; video</v>
      </c>
      <c r="R2247" t="str">
        <f>RIGHT(N2247, LEN(N2247)-SEARCH("/",N2247))</f>
        <v>documentary</v>
      </c>
      <c r="S2247" s="11">
        <f>J2247/86400 + 25569 + (-5/24)</f>
        <v>40757.680914351848</v>
      </c>
      <c r="T2247" s="11">
        <f>I2247/86400 + 25569 + (-5/24)</f>
        <v>40802.680914351848</v>
      </c>
    </row>
    <row r="2248" spans="1:20" ht="42.75" x14ac:dyDescent="0.45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>
        <f>E2248/D2248*100</f>
        <v>101.43766666666667</v>
      </c>
      <c r="P2248" s="10">
        <f>E2248/L2248</f>
        <v>160.16473684210527</v>
      </c>
      <c r="Q2248" t="str">
        <f>LEFT(N2248,SEARCH("/",N2248)-1)</f>
        <v>film &amp; video</v>
      </c>
      <c r="R2248" t="str">
        <f>RIGHT(N2248, LEN(N2248)-SEARCH("/",N2248))</f>
        <v>documentary</v>
      </c>
      <c r="S2248" s="11">
        <f>J2248/86400 + 25569 + (-5/24)</f>
        <v>41543.527662037035</v>
      </c>
      <c r="T2248" s="11">
        <f>I2248/86400 + 25569 + (-5/24)</f>
        <v>41583.569328703699</v>
      </c>
    </row>
    <row r="2249" spans="1:20" ht="42.75" x14ac:dyDescent="0.45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>
        <f>E2249/D2249*100</f>
        <v>9.5</v>
      </c>
      <c r="P2249" s="10">
        <f>E2249/L2249</f>
        <v>71.25</v>
      </c>
      <c r="Q2249" t="str">
        <f>LEFT(N2249,SEARCH("/",N2249)-1)</f>
        <v>film &amp; video</v>
      </c>
      <c r="R2249" t="str">
        <f>RIGHT(N2249, LEN(N2249)-SEARCH("/",N2249))</f>
        <v>animation</v>
      </c>
      <c r="S2249" s="11">
        <f>J2249/86400 + 25569 + (-5/24)</f>
        <v>42238.51829861111</v>
      </c>
      <c r="T2249" s="11">
        <f>I2249/86400 + 25569 + (-5/24)</f>
        <v>42298.51829861111</v>
      </c>
    </row>
    <row r="2250" spans="1:20" ht="28.5" x14ac:dyDescent="0.45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>
        <f>E2250/D2250*100</f>
        <v>0</v>
      </c>
      <c r="P2250" s="10" t="e">
        <f>E2250/L2250</f>
        <v>#DIV/0!</v>
      </c>
      <c r="Q2250" t="str">
        <f>LEFT(N2250,SEARCH("/",N2250)-1)</f>
        <v>film &amp; video</v>
      </c>
      <c r="R2250" t="str">
        <f>RIGHT(N2250, LEN(N2250)-SEARCH("/",N2250))</f>
        <v>animation</v>
      </c>
      <c r="S2250" s="11">
        <f>J2250/86400 + 25569 + (-5/24)</f>
        <v>41827.781527777777</v>
      </c>
      <c r="T2250" s="11">
        <f>I2250/86400 + 25569 + (-5/24)</f>
        <v>41887.781527777777</v>
      </c>
    </row>
    <row r="2251" spans="1:20" ht="42.75" x14ac:dyDescent="0.45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>
        <f>E2251/D2251*100</f>
        <v>5.6833333333333336</v>
      </c>
      <c r="P2251" s="10">
        <f>E2251/L2251</f>
        <v>37.888888888888886</v>
      </c>
      <c r="Q2251" t="str">
        <f>LEFT(N2251,SEARCH("/",N2251)-1)</f>
        <v>technology</v>
      </c>
      <c r="R2251" t="str">
        <f>RIGHT(N2251, LEN(N2251)-SEARCH("/",N2251))</f>
        <v>web</v>
      </c>
      <c r="S2251" s="11">
        <f>J2251/86400 + 25569 + (-5/24)</f>
        <v>42532.566412037035</v>
      </c>
      <c r="T2251" s="11">
        <f>I2251/86400 + 25569 + (-5/24)</f>
        <v>42552.566412037035</v>
      </c>
    </row>
    <row r="2252" spans="1:20" ht="42.75" x14ac:dyDescent="0.45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>
        <f>E2252/D2252*100</f>
        <v>14.85</v>
      </c>
      <c r="P2252" s="10">
        <f>E2252/L2252</f>
        <v>34.269230769230766</v>
      </c>
      <c r="Q2252" t="str">
        <f>LEFT(N2252,SEARCH("/",N2252)-1)</f>
        <v>technology</v>
      </c>
      <c r="R2252" t="str">
        <f>RIGHT(N2252, LEN(N2252)-SEARCH("/",N2252))</f>
        <v>wearables</v>
      </c>
      <c r="S2252" s="11">
        <f>J2252/86400 + 25569 + (-5/24)</f>
        <v>41975.722268518519</v>
      </c>
      <c r="T2252" s="11">
        <f>I2252/86400 + 25569 + (-5/24)</f>
        <v>42005.082638888889</v>
      </c>
    </row>
    <row r="2253" spans="1:20" ht="42.75" x14ac:dyDescent="0.45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>
        <f>E2253/D2253*100</f>
        <v>158.33333333333331</v>
      </c>
      <c r="P2253" s="10">
        <f>E2253/L2253</f>
        <v>68.345323741007192</v>
      </c>
      <c r="Q2253" t="str">
        <f>LEFT(N2253,SEARCH("/",N2253)-1)</f>
        <v>publishing</v>
      </c>
      <c r="R2253" t="str">
        <f>RIGHT(N2253, LEN(N2253)-SEARCH("/",N2253))</f>
        <v>nonfiction</v>
      </c>
      <c r="S2253" s="11">
        <f>J2253/86400 + 25569 + (-5/24)</f>
        <v>41829.294317129628</v>
      </c>
      <c r="T2253" s="11">
        <f>I2253/86400 + 25569 + (-5/24)</f>
        <v>41862.294317129628</v>
      </c>
    </row>
    <row r="2254" spans="1:20" ht="42.75" x14ac:dyDescent="0.45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>
        <f>E2254/D2254*100</f>
        <v>101.33333333333334</v>
      </c>
      <c r="P2254" s="10">
        <f>E2254/L2254</f>
        <v>81.066666666666663</v>
      </c>
      <c r="Q2254" t="str">
        <f>LEFT(N2254,SEARCH("/",N2254)-1)</f>
        <v>music</v>
      </c>
      <c r="R2254" t="str">
        <f>RIGHT(N2254, LEN(N2254)-SEARCH("/",N2254))</f>
        <v>rock</v>
      </c>
      <c r="S2254" s="11">
        <f>J2254/86400 + 25569 + (-5/24)</f>
        <v>41122.813935185179</v>
      </c>
      <c r="T2254" s="11">
        <f>I2254/86400 + 25569 + (-5/24)</f>
        <v>41168.961805555555</v>
      </c>
    </row>
    <row r="2255" spans="1:20" x14ac:dyDescent="0.45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>
        <f>E2255/D2255*100</f>
        <v>101.66666666666666</v>
      </c>
      <c r="P2255" s="10">
        <f>E2255/L2255</f>
        <v>148.78048780487805</v>
      </c>
      <c r="Q2255" t="str">
        <f>LEFT(N2255,SEARCH("/",N2255)-1)</f>
        <v>music</v>
      </c>
      <c r="R2255" t="str">
        <f>RIGHT(N2255, LEN(N2255)-SEARCH("/",N2255))</f>
        <v>rock</v>
      </c>
      <c r="S2255" s="11">
        <f>J2255/86400 + 25569 + (-5/24)</f>
        <v>41718.669849537036</v>
      </c>
      <c r="T2255" s="11">
        <f>I2255/86400 + 25569 + (-5/24)</f>
        <v>41748.669849537036</v>
      </c>
    </row>
    <row r="2256" spans="1:20" ht="42.75" x14ac:dyDescent="0.45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>
        <f>E2256/D2256*100</f>
        <v>5.416666666666667</v>
      </c>
      <c r="P2256" s="10">
        <f>E2256/L2256</f>
        <v>27.083333333333332</v>
      </c>
      <c r="Q2256" t="str">
        <f>LEFT(N2256,SEARCH("/",N2256)-1)</f>
        <v>music</v>
      </c>
      <c r="R2256" t="str">
        <f>RIGHT(N2256, LEN(N2256)-SEARCH("/",N2256))</f>
        <v>jazz</v>
      </c>
      <c r="S2256" s="11">
        <f>J2256/86400 + 25569 + (-5/24)</f>
        <v>41577.352951388886</v>
      </c>
      <c r="T2256" s="11">
        <f>I2256/86400 + 25569 + (-5/24)</f>
        <v>41607.394618055558</v>
      </c>
    </row>
    <row r="2257" spans="1:20" ht="42.75" x14ac:dyDescent="0.45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>
        <f>E2257/D2257*100</f>
        <v>40.75</v>
      </c>
      <c r="P2257" s="10">
        <f>E2257/L2257</f>
        <v>143.8235294117647</v>
      </c>
      <c r="Q2257" t="str">
        <f>LEFT(N2257,SEARCH("/",N2257)-1)</f>
        <v>music</v>
      </c>
      <c r="R2257" t="str">
        <f>RIGHT(N2257, LEN(N2257)-SEARCH("/",N2257))</f>
        <v>indie rock</v>
      </c>
      <c r="S2257" s="11">
        <f>J2257/86400 + 25569 + (-5/24)</f>
        <v>40303.991701388884</v>
      </c>
      <c r="T2257" s="11">
        <f>I2257/86400 + 25569 + (-5/24)</f>
        <v>40390.958333333328</v>
      </c>
    </row>
    <row r="2258" spans="1:20" ht="42.75" x14ac:dyDescent="0.45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>
        <f>E2258/D2258*100</f>
        <v>2.666666666666667</v>
      </c>
      <c r="P2258" s="10">
        <f>E2258/L2258</f>
        <v>32</v>
      </c>
      <c r="Q2258" t="str">
        <f>LEFT(N2258,SEARCH("/",N2258)-1)</f>
        <v>music</v>
      </c>
      <c r="R2258" t="str">
        <f>RIGHT(N2258, LEN(N2258)-SEARCH("/",N2258))</f>
        <v>jazz</v>
      </c>
      <c r="S2258" s="11">
        <f>J2258/86400 + 25569 + (-5/24)</f>
        <v>41575.672581018516</v>
      </c>
      <c r="T2258" s="11">
        <f>I2258/86400 + 25569 + (-5/24)</f>
        <v>41605.71424768518</v>
      </c>
    </row>
    <row r="2259" spans="1:20" ht="42.75" x14ac:dyDescent="0.45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>
        <f>E2259/D2259*100</f>
        <v>0.16666666666666669</v>
      </c>
      <c r="P2259" s="10">
        <f>E2259/L2259</f>
        <v>3.3333333333333335</v>
      </c>
      <c r="Q2259" t="str">
        <f>LEFT(N2259,SEARCH("/",N2259)-1)</f>
        <v>games</v>
      </c>
      <c r="R2259" t="str">
        <f>RIGHT(N2259, LEN(N2259)-SEARCH("/",N2259))</f>
        <v>video games</v>
      </c>
      <c r="S2259" s="11">
        <f>J2259/86400 + 25569 + (-5/24)</f>
        <v>41526.13758101852</v>
      </c>
      <c r="T2259" s="11">
        <f>I2259/86400 + 25569 + (-5/24)</f>
        <v>41556.13758101852</v>
      </c>
    </row>
    <row r="2260" spans="1:20" ht="42.75" x14ac:dyDescent="0.45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>
        <f>E2260/D2260*100</f>
        <v>8.8333333333333339</v>
      </c>
      <c r="P2260" s="10">
        <f>E2260/L2260</f>
        <v>44.166666666666664</v>
      </c>
      <c r="Q2260" t="str">
        <f>LEFT(N2260,SEARCH("/",N2260)-1)</f>
        <v>food</v>
      </c>
      <c r="R2260" t="str">
        <f>RIGHT(N2260, LEN(N2260)-SEARCH("/",N2260))</f>
        <v>food trucks</v>
      </c>
      <c r="S2260" s="11">
        <f>J2260/86400 + 25569 + (-5/24)</f>
        <v>41723.745057870365</v>
      </c>
      <c r="T2260" s="11">
        <f>I2260/86400 + 25569 + (-5/24)</f>
        <v>41761.745057870365</v>
      </c>
    </row>
    <row r="2261" spans="1:20" ht="42.75" x14ac:dyDescent="0.45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>
        <f>E2261/D2261*100</f>
        <v>0</v>
      </c>
      <c r="P2261" s="10" t="e">
        <f>E2261/L2261</f>
        <v>#DIV/0!</v>
      </c>
      <c r="Q2261" t="str">
        <f>LEFT(N2261,SEARCH("/",N2261)-1)</f>
        <v>food</v>
      </c>
      <c r="R2261" t="str">
        <f>RIGHT(N2261, LEN(N2261)-SEARCH("/",N2261))</f>
        <v>food trucks</v>
      </c>
      <c r="S2261" s="11">
        <f>J2261/86400 + 25569 + (-5/24)</f>
        <v>41897.452499999999</v>
      </c>
      <c r="T2261" s="11">
        <f>I2261/86400 + 25569 + (-5/24)</f>
        <v>41927.452499999999</v>
      </c>
    </row>
    <row r="2262" spans="1:20" ht="42.75" x14ac:dyDescent="0.45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>
        <f>E2262/D2262*100</f>
        <v>102.43783333333334</v>
      </c>
      <c r="P2262" s="10">
        <f>E2262/L2262</f>
        <v>55.371801801801809</v>
      </c>
      <c r="Q2262" t="str">
        <f>LEFT(N2262,SEARCH("/",N2262)-1)</f>
        <v>photography</v>
      </c>
      <c r="R2262" t="str">
        <f>RIGHT(N2262, LEN(N2262)-SEARCH("/",N2262))</f>
        <v>photobooks</v>
      </c>
      <c r="S2262" s="11">
        <f>J2262/86400 + 25569 + (-5/24)</f>
        <v>42536.398680555554</v>
      </c>
      <c r="T2262" s="11">
        <f>I2262/86400 + 25569 + (-5/24)</f>
        <v>42566.398680555554</v>
      </c>
    </row>
    <row r="2263" spans="1:20" ht="42.75" x14ac:dyDescent="0.45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>
        <f>E2263/D2263*100</f>
        <v>106</v>
      </c>
      <c r="P2263" s="10">
        <f>E2263/L2263</f>
        <v>138.2608695652174</v>
      </c>
      <c r="Q2263" t="str">
        <f>LEFT(N2263,SEARCH("/",N2263)-1)</f>
        <v>photography</v>
      </c>
      <c r="R2263" t="str">
        <f>RIGHT(N2263, LEN(N2263)-SEARCH("/",N2263))</f>
        <v>photobooks</v>
      </c>
      <c r="S2263" s="11">
        <f>J2263/86400 + 25569 + (-5/24)</f>
        <v>42761.637789351851</v>
      </c>
      <c r="T2263" s="11">
        <f>I2263/86400 + 25569 + (-5/24)</f>
        <v>42791.637789351851</v>
      </c>
    </row>
    <row r="2264" spans="1:20" ht="28.5" x14ac:dyDescent="0.45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>
        <f>E2264/D2264*100</f>
        <v>101.8</v>
      </c>
      <c r="P2264" s="10">
        <f>E2264/L2264</f>
        <v>82.540540540540547</v>
      </c>
      <c r="Q2264" t="str">
        <f>LEFT(N2264,SEARCH("/",N2264)-1)</f>
        <v>music</v>
      </c>
      <c r="R2264" t="str">
        <f>RIGHT(N2264, LEN(N2264)-SEARCH("/",N2264))</f>
        <v>rock</v>
      </c>
      <c r="S2264" s="11">
        <f>J2264/86400 + 25569 + (-5/24)</f>
        <v>40751.606099537035</v>
      </c>
      <c r="T2264" s="11">
        <f>I2264/86400 + 25569 + (-5/24)</f>
        <v>40811.606099537035</v>
      </c>
    </row>
    <row r="2265" spans="1:20" ht="42.75" x14ac:dyDescent="0.45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>
        <f>E2265/D2265*100</f>
        <v>125.98333333333333</v>
      </c>
      <c r="P2265" s="10">
        <f>E2265/L2265</f>
        <v>28.632575757575758</v>
      </c>
      <c r="Q2265" t="str">
        <f>LEFT(N2265,SEARCH("/",N2265)-1)</f>
        <v>publishing</v>
      </c>
      <c r="R2265" t="str">
        <f>RIGHT(N2265, LEN(N2265)-SEARCH("/",N2265))</f>
        <v>nonfiction</v>
      </c>
      <c r="S2265" s="11">
        <f>J2265/86400 + 25569 + (-5/24)</f>
        <v>41781.508935185186</v>
      </c>
      <c r="T2265" s="11">
        <f>I2265/86400 + 25569 + (-5/24)</f>
        <v>41811.508935185186</v>
      </c>
    </row>
    <row r="2266" spans="1:20" ht="42.75" x14ac:dyDescent="0.45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>
        <f>E2266/D2266*100</f>
        <v>107.3</v>
      </c>
      <c r="P2266" s="10">
        <f>E2266/L2266</f>
        <v>88.191780821917803</v>
      </c>
      <c r="Q2266" t="str">
        <f>LEFT(N2266,SEARCH("/",N2266)-1)</f>
        <v>music</v>
      </c>
      <c r="R2266" t="str">
        <f>RIGHT(N2266, LEN(N2266)-SEARCH("/",N2266))</f>
        <v>rock</v>
      </c>
      <c r="S2266" s="11">
        <f>J2266/86400 + 25569 + (-5/24)</f>
        <v>42018.790300925924</v>
      </c>
      <c r="T2266" s="11">
        <f>I2266/86400 + 25569 + (-5/24)</f>
        <v>42048.790300925924</v>
      </c>
    </row>
    <row r="2267" spans="1:20" ht="42.75" x14ac:dyDescent="0.45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>
        <f>E2267/D2267*100</f>
        <v>1.6666666666666666E-2</v>
      </c>
      <c r="P2267" s="10">
        <f>E2267/L2267</f>
        <v>1</v>
      </c>
      <c r="Q2267" t="str">
        <f>LEFT(N2267,SEARCH("/",N2267)-1)</f>
        <v>publishing</v>
      </c>
      <c r="R2267" t="str">
        <f>RIGHT(N2267, LEN(N2267)-SEARCH("/",N2267))</f>
        <v>translations</v>
      </c>
      <c r="S2267" s="11">
        <f>J2267/86400 + 25569 + (-5/24)</f>
        <v>42479.110185185178</v>
      </c>
      <c r="T2267" s="11">
        <f>I2267/86400 + 25569 + (-5/24)</f>
        <v>42524.110185185178</v>
      </c>
    </row>
    <row r="2268" spans="1:20" ht="28.5" x14ac:dyDescent="0.45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>
        <f>E2268/D2268*100</f>
        <v>0</v>
      </c>
      <c r="P2268" s="10" t="e">
        <f>E2268/L2268</f>
        <v>#DIV/0!</v>
      </c>
      <c r="Q2268" t="str">
        <f>LEFT(N2268,SEARCH("/",N2268)-1)</f>
        <v>publishing</v>
      </c>
      <c r="R2268" t="str">
        <f>RIGHT(N2268, LEN(N2268)-SEARCH("/",N2268))</f>
        <v>translations</v>
      </c>
      <c r="S2268" s="11">
        <f>J2268/86400 + 25569 + (-5/24)</f>
        <v>42289.688009259255</v>
      </c>
      <c r="T2268" s="11">
        <f>I2268/86400 + 25569 + (-5/24)</f>
        <v>42319.729675925926</v>
      </c>
    </row>
    <row r="2269" spans="1:20" ht="28.5" x14ac:dyDescent="0.45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>
        <f>E2269/D2269*100</f>
        <v>661.55466666666666</v>
      </c>
      <c r="P2269" s="10">
        <f>E2269/L2269</f>
        <v>43.333275109170302</v>
      </c>
      <c r="Q2269" t="str">
        <f>LEFT(N2269,SEARCH("/",N2269)-1)</f>
        <v>publishing</v>
      </c>
      <c r="R2269" t="str">
        <f>RIGHT(N2269, LEN(N2269)-SEARCH("/",N2269))</f>
        <v>radio &amp; podcasts</v>
      </c>
      <c r="S2269" s="11">
        <f>J2269/86400 + 25569 + (-5/24)</f>
        <v>40765.833587962959</v>
      </c>
      <c r="T2269" s="11">
        <f>I2269/86400 + 25569 + (-5/24)</f>
        <v>40795.833587962959</v>
      </c>
    </row>
    <row r="2270" spans="1:20" ht="42.75" x14ac:dyDescent="0.45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>
        <f>E2270/D2270*100</f>
        <v>0</v>
      </c>
      <c r="P2270" s="10" t="e">
        <f>E2270/L2270</f>
        <v>#DIV/0!</v>
      </c>
      <c r="Q2270" t="str">
        <f>LEFT(N2270,SEARCH("/",N2270)-1)</f>
        <v>photography</v>
      </c>
      <c r="R2270" t="str">
        <f>RIGHT(N2270, LEN(N2270)-SEARCH("/",N2270))</f>
        <v>nature</v>
      </c>
      <c r="S2270" s="11">
        <f>J2270/86400 + 25569 + (-5/24)</f>
        <v>42219.074618055551</v>
      </c>
      <c r="T2270" s="11">
        <f>I2270/86400 + 25569 + (-5/24)</f>
        <v>42249.074618055551</v>
      </c>
    </row>
    <row r="2271" spans="1:20" ht="42.75" x14ac:dyDescent="0.45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>
        <f>E2271/D2271*100</f>
        <v>1.4166666666666665</v>
      </c>
      <c r="P2271" s="10">
        <f>E2271/L2271</f>
        <v>42.5</v>
      </c>
      <c r="Q2271" t="str">
        <f>LEFT(N2271,SEARCH("/",N2271)-1)</f>
        <v>publishing</v>
      </c>
      <c r="R2271" t="str">
        <f>RIGHT(N2271, LEN(N2271)-SEARCH("/",N2271))</f>
        <v>art books</v>
      </c>
      <c r="S2271" s="11">
        <f>J2271/86400 + 25569 + (-5/24)</f>
        <v>41652.534155092588</v>
      </c>
      <c r="T2271" s="11">
        <f>I2271/86400 + 25569 + (-5/24)</f>
        <v>41712.492488425924</v>
      </c>
    </row>
    <row r="2272" spans="1:20" ht="28.5" x14ac:dyDescent="0.45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>
        <f>E2272/D2272*100</f>
        <v>41.4</v>
      </c>
      <c r="P2272" s="10">
        <f>E2272/L2272</f>
        <v>47.769230769230766</v>
      </c>
      <c r="Q2272" t="str">
        <f>LEFT(N2272,SEARCH("/",N2272)-1)</f>
        <v>publishing</v>
      </c>
      <c r="R2272" t="str">
        <f>RIGHT(N2272, LEN(N2272)-SEARCH("/",N2272))</f>
        <v>art books</v>
      </c>
      <c r="S2272" s="11">
        <f>J2272/86400 + 25569 + (-5/24)</f>
        <v>42438.605115740742</v>
      </c>
      <c r="T2272" s="11">
        <f>I2272/86400 + 25569 + (-5/24)</f>
        <v>42468.56344907407</v>
      </c>
    </row>
    <row r="2273" spans="1:20" ht="42.75" x14ac:dyDescent="0.45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>
        <f>E2273/D2273*100</f>
        <v>100.69333333333334</v>
      </c>
      <c r="P2273" s="10">
        <f>E2273/L2273</f>
        <v>137.30909090909091</v>
      </c>
      <c r="Q2273" t="str">
        <f>LEFT(N2273,SEARCH("/",N2273)-1)</f>
        <v>music</v>
      </c>
      <c r="R2273" t="str">
        <f>RIGHT(N2273, LEN(N2273)-SEARCH("/",N2273))</f>
        <v>rock</v>
      </c>
      <c r="S2273" s="11">
        <f>J2273/86400 + 25569 + (-5/24)</f>
        <v>40746.804548611108</v>
      </c>
      <c r="T2273" s="11">
        <f>I2273/86400 + 25569 + (-5/24)</f>
        <v>40756.083333333328</v>
      </c>
    </row>
    <row r="2274" spans="1:20" ht="28.5" x14ac:dyDescent="0.45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>
        <f>E2274/D2274*100</f>
        <v>103.66666666666666</v>
      </c>
      <c r="P2274" s="10">
        <f>E2274/L2274</f>
        <v>75.853658536585371</v>
      </c>
      <c r="Q2274" t="str">
        <f>LEFT(N2274,SEARCH("/",N2274)-1)</f>
        <v>music</v>
      </c>
      <c r="R2274" t="str">
        <f>RIGHT(N2274, LEN(N2274)-SEARCH("/",N2274))</f>
        <v>rock</v>
      </c>
      <c r="S2274" s="11">
        <f>J2274/86400 + 25569 + (-5/24)</f>
        <v>41645.658946759257</v>
      </c>
      <c r="T2274" s="11">
        <f>I2274/86400 + 25569 + (-5/24)</f>
        <v>41690.658946759257</v>
      </c>
    </row>
    <row r="2275" spans="1:20" ht="42.75" x14ac:dyDescent="0.45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>
        <f>E2275/D2275*100</f>
        <v>132.23333333333335</v>
      </c>
      <c r="P2275" s="10">
        <f>E2275/L2275</f>
        <v>74.149532710280369</v>
      </c>
      <c r="Q2275" t="str">
        <f>LEFT(N2275,SEARCH("/",N2275)-1)</f>
        <v>music</v>
      </c>
      <c r="R2275" t="str">
        <f>RIGHT(N2275, LEN(N2275)-SEARCH("/",N2275))</f>
        <v>pop</v>
      </c>
      <c r="S2275" s="11">
        <f>J2275/86400 + 25569 + (-5/24)</f>
        <v>41223.013506944444</v>
      </c>
      <c r="T2275" s="11">
        <f>I2275/86400 + 25569 + (-5/24)</f>
        <v>41261.388888888883</v>
      </c>
    </row>
    <row r="2276" spans="1:20" ht="42.75" x14ac:dyDescent="0.45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>
        <f>E2276/D2276*100</f>
        <v>111.66666666666667</v>
      </c>
      <c r="P2276" s="10">
        <f>E2276/L2276</f>
        <v>159.52380952380952</v>
      </c>
      <c r="Q2276" t="str">
        <f>LEFT(N2276,SEARCH("/",N2276)-1)</f>
        <v>music</v>
      </c>
      <c r="R2276" t="str">
        <f>RIGHT(N2276, LEN(N2276)-SEARCH("/",N2276))</f>
        <v>pop</v>
      </c>
      <c r="S2276" s="11">
        <f>J2276/86400 + 25569 + (-5/24)</f>
        <v>42416.198796296296</v>
      </c>
      <c r="T2276" s="11">
        <f>I2276/86400 + 25569 + (-5/24)</f>
        <v>42476.040972222218</v>
      </c>
    </row>
    <row r="2277" spans="1:20" ht="28.5" x14ac:dyDescent="0.45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>
        <f>E2277/D2277*100</f>
        <v>0</v>
      </c>
      <c r="P2277" s="10" t="e">
        <f>E2277/L2277</f>
        <v>#DIV/0!</v>
      </c>
      <c r="Q2277" t="str">
        <f>LEFT(N2277,SEARCH("/",N2277)-1)</f>
        <v>music</v>
      </c>
      <c r="R2277" t="str">
        <f>RIGHT(N2277, LEN(N2277)-SEARCH("/",N2277))</f>
        <v>faith</v>
      </c>
      <c r="S2277" s="11">
        <f>J2277/86400 + 25569 + (-5/24)</f>
        <v>42779.005324074074</v>
      </c>
      <c r="T2277" s="11">
        <f>I2277/86400 + 25569 + (-5/24)</f>
        <v>42838.963657407403</v>
      </c>
    </row>
    <row r="2278" spans="1:20" ht="42.75" x14ac:dyDescent="0.45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>
        <f>E2278/D2278*100</f>
        <v>0.58333333333333337</v>
      </c>
      <c r="P2278" s="10">
        <f>E2278/L2278</f>
        <v>8.75</v>
      </c>
      <c r="Q2278" t="str">
        <f>LEFT(N2278,SEARCH("/",N2278)-1)</f>
        <v>music</v>
      </c>
      <c r="R2278" t="str">
        <f>RIGHT(N2278, LEN(N2278)-SEARCH("/",N2278))</f>
        <v>faith</v>
      </c>
      <c r="S2278" s="11">
        <f>J2278/86400 + 25569 + (-5/24)</f>
        <v>41912.724097222221</v>
      </c>
      <c r="T2278" s="11">
        <f>I2278/86400 + 25569 + (-5/24)</f>
        <v>41942.724097222221</v>
      </c>
    </row>
    <row r="2279" spans="1:20" ht="42.75" x14ac:dyDescent="0.45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>
        <f>E2279/D2279*100</f>
        <v>100.41666666666667</v>
      </c>
      <c r="P2279" s="10">
        <f>E2279/L2279</f>
        <v>89.925373134328353</v>
      </c>
      <c r="Q2279" t="str">
        <f>LEFT(N2279,SEARCH("/",N2279)-1)</f>
        <v>photography</v>
      </c>
      <c r="R2279" t="str">
        <f>RIGHT(N2279, LEN(N2279)-SEARCH("/",N2279))</f>
        <v>photobooks</v>
      </c>
      <c r="S2279" s="11">
        <f>J2279/86400 + 25569 + (-5/24)</f>
        <v>42586.717303240737</v>
      </c>
      <c r="T2279" s="11">
        <f>I2279/86400 + 25569 + (-5/24)</f>
        <v>42608.957638888889</v>
      </c>
    </row>
    <row r="2280" spans="1:20" ht="42.75" x14ac:dyDescent="0.45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>
        <f>E2280/D2280*100</f>
        <v>172.43333333333334</v>
      </c>
      <c r="P2280" s="10">
        <f>E2280/L2280</f>
        <v>94.054545454545448</v>
      </c>
      <c r="Q2280" t="str">
        <f>LEFT(N2280,SEARCH("/",N2280)-1)</f>
        <v>music</v>
      </c>
      <c r="R2280" t="str">
        <f>RIGHT(N2280, LEN(N2280)-SEARCH("/",N2280))</f>
        <v>indie rock</v>
      </c>
      <c r="S2280" s="11">
        <f>J2280/86400 + 25569 + (-5/24)</f>
        <v>41878.922534722216</v>
      </c>
      <c r="T2280" s="11">
        <f>I2280/86400 + 25569 + (-5/24)</f>
        <v>41908.922534722216</v>
      </c>
    </row>
    <row r="2281" spans="1:20" ht="42.75" x14ac:dyDescent="0.45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>
        <f>E2281/D2281*100</f>
        <v>138.44033333333334</v>
      </c>
      <c r="P2281" s="10">
        <f>E2281/L2281</f>
        <v>87.436000000000007</v>
      </c>
      <c r="Q2281" t="str">
        <f>LEFT(N2281,SEARCH("/",N2281)-1)</f>
        <v>technology</v>
      </c>
      <c r="R2281" t="str">
        <f>RIGHT(N2281, LEN(N2281)-SEARCH("/",N2281))</f>
        <v>hardware</v>
      </c>
      <c r="S2281" s="11">
        <f>J2281/86400 + 25569 + (-5/24)</f>
        <v>40638.619675925926</v>
      </c>
      <c r="T2281" s="11">
        <f>I2281/86400 + 25569 + (-5/24)</f>
        <v>40728.619675925926</v>
      </c>
    </row>
    <row r="2282" spans="1:20" x14ac:dyDescent="0.45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>
        <f>E2282/D2282*100</f>
        <v>0.41666666666666669</v>
      </c>
      <c r="P2282" s="10">
        <f>E2282/L2282</f>
        <v>25</v>
      </c>
      <c r="Q2282" t="str">
        <f>LEFT(N2282,SEARCH("/",N2282)-1)</f>
        <v>photography</v>
      </c>
      <c r="R2282" t="str">
        <f>RIGHT(N2282, LEN(N2282)-SEARCH("/",N2282))</f>
        <v>people</v>
      </c>
      <c r="S2282" s="11">
        <f>J2282/86400 + 25569 + (-5/24)</f>
        <v>42206.554884259262</v>
      </c>
      <c r="T2282" s="11">
        <f>I2282/86400 + 25569 + (-5/24)</f>
        <v>42236.554884259262</v>
      </c>
    </row>
    <row r="2283" spans="1:20" ht="42.75" x14ac:dyDescent="0.45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>
        <f>E2283/D2283*100</f>
        <v>167.41666666666666</v>
      </c>
      <c r="P2283" s="10">
        <f>E2283/L2283</f>
        <v>99.455445544554451</v>
      </c>
      <c r="Q2283" t="str">
        <f>LEFT(N2283,SEARCH("/",N2283)-1)</f>
        <v>technology</v>
      </c>
      <c r="R2283" t="str">
        <f>RIGHT(N2283, LEN(N2283)-SEARCH("/",N2283))</f>
        <v>hardware</v>
      </c>
      <c r="S2283" s="11">
        <f>J2283/86400 + 25569 + (-5/24)</f>
        <v>41946.465775462959</v>
      </c>
      <c r="T2283" s="11">
        <f>I2283/86400 + 25569 + (-5/24)</f>
        <v>41975.958333333336</v>
      </c>
    </row>
    <row r="2284" spans="1:20" ht="42.75" x14ac:dyDescent="0.45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>
        <f>E2284/D2284*100</f>
        <v>123.53333333333335</v>
      </c>
      <c r="P2284" s="10">
        <f>E2284/L2284</f>
        <v>89.301204819277103</v>
      </c>
      <c r="Q2284" t="str">
        <f>LEFT(N2284,SEARCH("/",N2284)-1)</f>
        <v>music</v>
      </c>
      <c r="R2284" t="str">
        <f>RIGHT(N2284, LEN(N2284)-SEARCH("/",N2284))</f>
        <v>indie rock</v>
      </c>
      <c r="S2284" s="11">
        <f>J2284/86400 + 25569 + (-5/24)</f>
        <v>41075.627164351848</v>
      </c>
      <c r="T2284" s="11">
        <f>I2284/86400 + 25569 + (-5/24)</f>
        <v>41105.627164351848</v>
      </c>
    </row>
    <row r="2285" spans="1:20" ht="42.75" x14ac:dyDescent="0.45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>
        <f>E2285/D2285*100</f>
        <v>101.28333333333333</v>
      </c>
      <c r="P2285" s="10">
        <f>E2285/L2285</f>
        <v>110.49090909090908</v>
      </c>
      <c r="Q2285" t="str">
        <f>LEFT(N2285,SEARCH("/",N2285)-1)</f>
        <v>music</v>
      </c>
      <c r="R2285" t="str">
        <f>RIGHT(N2285, LEN(N2285)-SEARCH("/",N2285))</f>
        <v>indie rock</v>
      </c>
      <c r="S2285" s="11">
        <f>J2285/86400 + 25569 + (-5/24)</f>
        <v>40763.499212962961</v>
      </c>
      <c r="T2285" s="11">
        <f>I2285/86400 + 25569 + (-5/24)</f>
        <v>40823.499212962961</v>
      </c>
    </row>
    <row r="2286" spans="1:20" ht="42.75" x14ac:dyDescent="0.45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>
        <f>E2286/D2286*100</f>
        <v>100.33333333333334</v>
      </c>
      <c r="P2286" s="10">
        <f>E2286/L2286</f>
        <v>188.125</v>
      </c>
      <c r="Q2286" t="str">
        <f>LEFT(N2286,SEARCH("/",N2286)-1)</f>
        <v>music</v>
      </c>
      <c r="R2286" t="str">
        <f>RIGHT(N2286, LEN(N2286)-SEARCH("/",N2286))</f>
        <v>indie rock</v>
      </c>
      <c r="S2286" s="11">
        <f>J2286/86400 + 25569 + (-5/24)</f>
        <v>40945.905497685184</v>
      </c>
      <c r="T2286" s="11">
        <f>I2286/86400 + 25569 + (-5/24)</f>
        <v>40975.905497685184</v>
      </c>
    </row>
    <row r="2287" spans="1:20" ht="42.75" x14ac:dyDescent="0.45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>
        <f>E2287/D2287*100</f>
        <v>1.7333333333333332</v>
      </c>
      <c r="P2287" s="10">
        <f>E2287/L2287</f>
        <v>34.666666666666664</v>
      </c>
      <c r="Q2287" t="str">
        <f>LEFT(N2287,SEARCH("/",N2287)-1)</f>
        <v>games</v>
      </c>
      <c r="R2287" t="str">
        <f>RIGHT(N2287, LEN(N2287)-SEARCH("/",N2287))</f>
        <v>video games</v>
      </c>
      <c r="S2287" s="11">
        <f>J2287/86400 + 25569 + (-5/24)</f>
        <v>41361.678136574068</v>
      </c>
      <c r="T2287" s="11">
        <f>I2287/86400 + 25569 + (-5/24)</f>
        <v>41391.678136574068</v>
      </c>
    </row>
    <row r="2288" spans="1:20" ht="42.75" x14ac:dyDescent="0.45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>
        <f>E2288/D2288*100</f>
        <v>114.38333333333333</v>
      </c>
      <c r="P2288" s="10">
        <f>E2288/L2288</f>
        <v>55.796747967479675</v>
      </c>
      <c r="Q2288" t="str">
        <f>LEFT(N2288,SEARCH("/",N2288)-1)</f>
        <v>music</v>
      </c>
      <c r="R2288" t="str">
        <f>RIGHT(N2288, LEN(N2288)-SEARCH("/",N2288))</f>
        <v>electronic music</v>
      </c>
      <c r="S2288" s="11">
        <f>J2288/86400 + 25569 + (-5/24)</f>
        <v>41548.539085648146</v>
      </c>
      <c r="T2288" s="11">
        <f>I2288/86400 + 25569 + (-5/24)</f>
        <v>41581.833333333328</v>
      </c>
    </row>
    <row r="2289" spans="1:20" ht="42.75" x14ac:dyDescent="0.45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>
        <f>E2289/D2289*100</f>
        <v>180.03333333333333</v>
      </c>
      <c r="P2289" s="10">
        <f>E2289/L2289</f>
        <v>24.274157303370785</v>
      </c>
      <c r="Q2289" t="str">
        <f>LEFT(N2289,SEARCH("/",N2289)-1)</f>
        <v>games</v>
      </c>
      <c r="R2289" t="str">
        <f>RIGHT(N2289, LEN(N2289)-SEARCH("/",N2289))</f>
        <v>tabletop games</v>
      </c>
      <c r="S2289" s="11">
        <f>J2289/86400 + 25569 + (-5/24)</f>
        <v>42496.374004629623</v>
      </c>
      <c r="T2289" s="11">
        <f>I2289/86400 + 25569 + (-5/24)</f>
        <v>42512.916666666664</v>
      </c>
    </row>
    <row r="2290" spans="1:20" ht="28.5" x14ac:dyDescent="0.45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>
        <f>E2290/D2290*100</f>
        <v>106.22116666666668</v>
      </c>
      <c r="P2290" s="10">
        <f>E2290/L2290</f>
        <v>108.02152542372882</v>
      </c>
      <c r="Q2290" t="str">
        <f>LEFT(N2290,SEARCH("/",N2290)-1)</f>
        <v>music</v>
      </c>
      <c r="R2290" t="str">
        <f>RIGHT(N2290, LEN(N2290)-SEARCH("/",N2290))</f>
        <v>rock</v>
      </c>
      <c r="S2290" s="11">
        <f>J2290/86400 + 25569 + (-5/24)</f>
        <v>40585.588483796295</v>
      </c>
      <c r="T2290" s="11">
        <f>I2290/86400 + 25569 + (-5/24)</f>
        <v>40613.958333333328</v>
      </c>
    </row>
    <row r="2291" spans="1:20" ht="42.75" x14ac:dyDescent="0.45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>
        <f>E2291/D2291*100</f>
        <v>100.70033333333335</v>
      </c>
      <c r="P2291" s="10">
        <f>E2291/L2291</f>
        <v>53.469203539823013</v>
      </c>
      <c r="Q2291" t="str">
        <f>LEFT(N2291,SEARCH("/",N2291)-1)</f>
        <v>music</v>
      </c>
      <c r="R2291" t="str">
        <f>RIGHT(N2291, LEN(N2291)-SEARCH("/",N2291))</f>
        <v>indie rock</v>
      </c>
      <c r="S2291" s="11">
        <f>J2291/86400 + 25569 + (-5/24)</f>
        <v>40502.607534722221</v>
      </c>
      <c r="T2291" s="11">
        <f>I2291/86400 + 25569 + (-5/24)</f>
        <v>40543.999305555553</v>
      </c>
    </row>
    <row r="2292" spans="1:20" ht="42.75" x14ac:dyDescent="0.45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>
        <f>E2292/D2292*100</f>
        <v>106.67450000000001</v>
      </c>
      <c r="P2292" s="10">
        <f>E2292/L2292</f>
        <v>59.817476635514019</v>
      </c>
      <c r="Q2292" t="str">
        <f>LEFT(N2292,SEARCH("/",N2292)-1)</f>
        <v>music</v>
      </c>
      <c r="R2292" t="str">
        <f>RIGHT(N2292, LEN(N2292)-SEARCH("/",N2292))</f>
        <v>indie rock</v>
      </c>
      <c r="S2292" s="11">
        <f>J2292/86400 + 25569 + (-5/24)</f>
        <v>41307.779363425921</v>
      </c>
      <c r="T2292" s="11">
        <f>I2292/86400 + 25569 + (-5/24)</f>
        <v>41342.779363425921</v>
      </c>
    </row>
    <row r="2293" spans="1:20" ht="28.5" x14ac:dyDescent="0.45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>
        <f>E2293/D2293*100</f>
        <v>1.6666666666666666E-2</v>
      </c>
      <c r="P2293" s="10">
        <f>E2293/L2293</f>
        <v>1</v>
      </c>
      <c r="Q2293" t="str">
        <f>LEFT(N2293,SEARCH("/",N2293)-1)</f>
        <v>food</v>
      </c>
      <c r="R2293" t="str">
        <f>RIGHT(N2293, LEN(N2293)-SEARCH("/",N2293))</f>
        <v>food trucks</v>
      </c>
      <c r="S2293" s="11">
        <f>J2293/86400 + 25569 + (-5/24)</f>
        <v>42026.479120370372</v>
      </c>
      <c r="T2293" s="11">
        <f>I2293/86400 + 25569 + (-5/24)</f>
        <v>42056.479120370372</v>
      </c>
    </row>
    <row r="2294" spans="1:20" ht="28.5" x14ac:dyDescent="0.45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>
        <f>E2294/D2294*100</f>
        <v>100</v>
      </c>
      <c r="P2294" s="10">
        <f>E2294/L2294</f>
        <v>600</v>
      </c>
      <c r="Q2294" t="str">
        <f>LEFT(N2294,SEARCH("/",N2294)-1)</f>
        <v>music</v>
      </c>
      <c r="R2294" t="str">
        <f>RIGHT(N2294, LEN(N2294)-SEARCH("/",N2294))</f>
        <v>indie rock</v>
      </c>
      <c r="S2294" s="11">
        <f>J2294/86400 + 25569 + (-5/24)</f>
        <v>41327.788101851846</v>
      </c>
      <c r="T2294" s="11">
        <f>I2294/86400 + 25569 + (-5/24)</f>
        <v>41362.746435185181</v>
      </c>
    </row>
    <row r="2295" spans="1:20" ht="28.5" x14ac:dyDescent="0.45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>
        <f>E2295/D2295*100</f>
        <v>104.28333333333333</v>
      </c>
      <c r="P2295" s="10">
        <f>E2295/L2295</f>
        <v>82.328947368421055</v>
      </c>
      <c r="Q2295" t="str">
        <f>LEFT(N2295,SEARCH("/",N2295)-1)</f>
        <v>music</v>
      </c>
      <c r="R2295" t="str">
        <f>RIGHT(N2295, LEN(N2295)-SEARCH("/",N2295))</f>
        <v>classical music</v>
      </c>
      <c r="S2295" s="11">
        <f>J2295/86400 + 25569 + (-5/24)</f>
        <v>40947.872395833328</v>
      </c>
      <c r="T2295" s="11">
        <f>I2295/86400 + 25569 + (-5/24)</f>
        <v>40992.830729166664</v>
      </c>
    </row>
    <row r="2296" spans="1:20" ht="42.75" x14ac:dyDescent="0.45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>
        <f>E2296/D2296*100</f>
        <v>101.85</v>
      </c>
      <c r="P2296" s="10">
        <f>E2296/L2296</f>
        <v>165.16216216216216</v>
      </c>
      <c r="Q2296" t="str">
        <f>LEFT(N2296,SEARCH("/",N2296)-1)</f>
        <v>music</v>
      </c>
      <c r="R2296" t="str">
        <f>RIGHT(N2296, LEN(N2296)-SEARCH("/",N2296))</f>
        <v>classical music</v>
      </c>
      <c r="S2296" s="11">
        <f>J2296/86400 + 25569 + (-5/24)</f>
        <v>42618.417094907403</v>
      </c>
      <c r="T2296" s="11">
        <f>I2296/86400 + 25569 + (-5/24)</f>
        <v>42642.977083333331</v>
      </c>
    </row>
    <row r="2297" spans="1:20" ht="42.75" x14ac:dyDescent="0.45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>
        <f>E2297/D2297*100</f>
        <v>0</v>
      </c>
      <c r="P2297" s="10" t="e">
        <f>E2297/L2297</f>
        <v>#DIV/0!</v>
      </c>
      <c r="Q2297" t="str">
        <f>LEFT(N2297,SEARCH("/",N2297)-1)</f>
        <v>food</v>
      </c>
      <c r="R2297" t="str">
        <f>RIGHT(N2297, LEN(N2297)-SEARCH("/",N2297))</f>
        <v>food trucks</v>
      </c>
      <c r="S2297" s="11">
        <f>J2297/86400 + 25569 + (-5/24)</f>
        <v>42237.814571759256</v>
      </c>
      <c r="T2297" s="11">
        <f>I2297/86400 + 25569 + (-5/24)</f>
        <v>42286.499999999993</v>
      </c>
    </row>
    <row r="2298" spans="1:20" ht="42.75" x14ac:dyDescent="0.45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>
        <f>E2298/D2298*100</f>
        <v>3.8833333333333329</v>
      </c>
      <c r="P2298" s="10">
        <f>E2298/L2298</f>
        <v>29.125</v>
      </c>
      <c r="Q2298" t="str">
        <f>LEFT(N2298,SEARCH("/",N2298)-1)</f>
        <v>food</v>
      </c>
      <c r="R2298" t="str">
        <f>RIGHT(N2298, LEN(N2298)-SEARCH("/",N2298))</f>
        <v>food trucks</v>
      </c>
      <c r="S2298" s="11">
        <f>J2298/86400 + 25569 + (-5/24)</f>
        <v>42042.467893518515</v>
      </c>
      <c r="T2298" s="11">
        <f>I2298/86400 + 25569 + (-5/24)</f>
        <v>42094.343055555553</v>
      </c>
    </row>
    <row r="2299" spans="1:20" ht="42.75" x14ac:dyDescent="0.45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>
        <f>E2299/D2299*100</f>
        <v>28.299999999999997</v>
      </c>
      <c r="P2299" s="10">
        <f>E2299/L2299</f>
        <v>84.9</v>
      </c>
      <c r="Q2299" t="str">
        <f>LEFT(N2299,SEARCH("/",N2299)-1)</f>
        <v>food</v>
      </c>
      <c r="R2299" t="str">
        <f>RIGHT(N2299, LEN(N2299)-SEARCH("/",N2299))</f>
        <v>food trucks</v>
      </c>
      <c r="S2299" s="11">
        <f>J2299/86400 + 25569 + (-5/24)</f>
        <v>41932.663657407407</v>
      </c>
      <c r="T2299" s="11">
        <f>I2299/86400 + 25569 + (-5/24)</f>
        <v>41965.040972222218</v>
      </c>
    </row>
    <row r="2300" spans="1:20" ht="42.75" x14ac:dyDescent="0.45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>
        <f>E2300/D2300*100</f>
        <v>108.83333333333334</v>
      </c>
      <c r="P2300" s="10">
        <f>E2300/L2300</f>
        <v>94.637681159420296</v>
      </c>
      <c r="Q2300" t="str">
        <f>LEFT(N2300,SEARCH("/",N2300)-1)</f>
        <v>theater</v>
      </c>
      <c r="R2300" t="str">
        <f>RIGHT(N2300, LEN(N2300)-SEARCH("/",N2300))</f>
        <v>spaces</v>
      </c>
      <c r="S2300" s="11">
        <f>J2300/86400 + 25569 + (-5/24)</f>
        <v>42417.822847222218</v>
      </c>
      <c r="T2300" s="11">
        <f>I2300/86400 + 25569 + (-5/24)</f>
        <v>42477.781180555554</v>
      </c>
    </row>
    <row r="2301" spans="1:20" ht="42.75" x14ac:dyDescent="0.45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>
        <f>E2301/D2301*100</f>
        <v>119</v>
      </c>
      <c r="P2301" s="10">
        <f>E2301/L2301</f>
        <v>66.111111111111114</v>
      </c>
      <c r="Q2301" t="str">
        <f>LEFT(N2301,SEARCH("/",N2301)-1)</f>
        <v>theater</v>
      </c>
      <c r="R2301" t="str">
        <f>RIGHT(N2301, LEN(N2301)-SEARCH("/",N2301))</f>
        <v>plays</v>
      </c>
      <c r="S2301" s="11">
        <f>J2301/86400 + 25569 + (-5/24)</f>
        <v>41920.579201388886</v>
      </c>
      <c r="T2301" s="11">
        <f>I2301/86400 + 25569 + (-5/24)</f>
        <v>41941.579201388886</v>
      </c>
    </row>
    <row r="2302" spans="1:20" ht="42.75" x14ac:dyDescent="0.45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>
        <f>E2302/D2302*100</f>
        <v>100</v>
      </c>
      <c r="P2302" s="10">
        <f>E2302/L2302</f>
        <v>63.829787234042556</v>
      </c>
      <c r="Q2302" t="str">
        <f>LEFT(N2302,SEARCH("/",N2302)-1)</f>
        <v>theater</v>
      </c>
      <c r="R2302" t="str">
        <f>RIGHT(N2302, LEN(N2302)-SEARCH("/",N2302))</f>
        <v>plays</v>
      </c>
      <c r="S2302" s="11">
        <f>J2302/86400 + 25569 + (-5/24)</f>
        <v>42060.475601851846</v>
      </c>
      <c r="T2302" s="11">
        <f>I2302/86400 + 25569 + (-5/24)</f>
        <v>42090.433935185181</v>
      </c>
    </row>
    <row r="2303" spans="1:20" ht="42.75" x14ac:dyDescent="0.45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>
        <f>E2303/D2303*100</f>
        <v>10.833333333333334</v>
      </c>
      <c r="P2303" s="10">
        <f>E2303/L2303</f>
        <v>108.33333333333333</v>
      </c>
      <c r="Q2303" t="str">
        <f>LEFT(N2303,SEARCH("/",N2303)-1)</f>
        <v>theater</v>
      </c>
      <c r="R2303" t="str">
        <f>RIGHT(N2303, LEN(N2303)-SEARCH("/",N2303))</f>
        <v>plays</v>
      </c>
      <c r="S2303" s="11">
        <f>J2303/86400 + 25569 + (-5/24)</f>
        <v>42672.746805555558</v>
      </c>
      <c r="T2303" s="11">
        <f>I2303/86400 + 25569 + (-5/24)</f>
        <v>42704.499999999993</v>
      </c>
    </row>
    <row r="2304" spans="1:20" ht="42.75" x14ac:dyDescent="0.45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>
        <f>E2304/D2304*100</f>
        <v>9.4166666666666661</v>
      </c>
      <c r="P2304" s="10">
        <f>E2304/L2304</f>
        <v>80.714285714285708</v>
      </c>
      <c r="Q2304" t="str">
        <f>LEFT(N2304,SEARCH("/",N2304)-1)</f>
        <v>theater</v>
      </c>
      <c r="R2304" t="str">
        <f>RIGHT(N2304, LEN(N2304)-SEARCH("/",N2304))</f>
        <v>plays</v>
      </c>
      <c r="S2304" s="11">
        <f>J2304/86400 + 25569 + (-5/24)</f>
        <v>42199.440578703703</v>
      </c>
      <c r="T2304" s="11">
        <f>I2304/86400 + 25569 + (-5/24)</f>
        <v>42216.833333333336</v>
      </c>
    </row>
    <row r="2305" spans="1:20" ht="42.75" x14ac:dyDescent="0.45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>
        <f>E2305/D2305*100</f>
        <v>106</v>
      </c>
      <c r="P2305" s="10">
        <f>E2305/L2305</f>
        <v>69.890109890109883</v>
      </c>
      <c r="Q2305" t="str">
        <f>LEFT(N2305,SEARCH("/",N2305)-1)</f>
        <v>theater</v>
      </c>
      <c r="R2305" t="str">
        <f>RIGHT(N2305, LEN(N2305)-SEARCH("/",N2305))</f>
        <v>plays</v>
      </c>
      <c r="S2305" s="11">
        <f>J2305/86400 + 25569 + (-5/24)</f>
        <v>41808.461238425924</v>
      </c>
      <c r="T2305" s="11">
        <f>I2305/86400 + 25569 + (-5/24)</f>
        <v>41838.461238425924</v>
      </c>
    </row>
    <row r="2306" spans="1:20" ht="42.75" x14ac:dyDescent="0.45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>
        <f>E2306/D2306*100</f>
        <v>100.11666666666667</v>
      </c>
      <c r="P2306" s="10">
        <f>E2306/L2306</f>
        <v>127.80851063829788</v>
      </c>
      <c r="Q2306" t="str">
        <f>LEFT(N2306,SEARCH("/",N2306)-1)</f>
        <v>theater</v>
      </c>
      <c r="R2306" t="str">
        <f>RIGHT(N2306, LEN(N2306)-SEARCH("/",N2306))</f>
        <v>plays</v>
      </c>
      <c r="S2306" s="11">
        <f>J2306/86400 + 25569 + (-5/24)</f>
        <v>42171.555081018516</v>
      </c>
      <c r="T2306" s="11">
        <f>I2306/86400 + 25569 + (-5/24)</f>
        <v>42211.555081018516</v>
      </c>
    </row>
    <row r="2307" spans="1:20" ht="42.75" x14ac:dyDescent="0.45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>
        <f>E2307/D2307*100</f>
        <v>131.28333333333333</v>
      </c>
      <c r="P2307" s="10">
        <f>E2307/L2307</f>
        <v>48.325153374233132</v>
      </c>
      <c r="Q2307" t="str">
        <f>LEFT(N2307,SEARCH("/",N2307)-1)</f>
        <v>theater</v>
      </c>
      <c r="R2307" t="str">
        <f>RIGHT(N2307, LEN(N2307)-SEARCH("/",N2307))</f>
        <v>plays</v>
      </c>
      <c r="S2307" s="11">
        <f>J2307/86400 + 25569 + (-5/24)</f>
        <v>42136.327800925923</v>
      </c>
      <c r="T2307" s="11">
        <f>I2307/86400 + 25569 + (-5/24)</f>
        <v>42167.666666666664</v>
      </c>
    </row>
    <row r="2308" spans="1:20" ht="42.75" x14ac:dyDescent="0.45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>
        <f>E2308/D2308*100</f>
        <v>100</v>
      </c>
      <c r="P2308" s="10">
        <f>E2308/L2308</f>
        <v>72.289156626506028</v>
      </c>
      <c r="Q2308" t="str">
        <f>LEFT(N2308,SEARCH("/",N2308)-1)</f>
        <v>theater</v>
      </c>
      <c r="R2308" t="str">
        <f>RIGHT(N2308, LEN(N2308)-SEARCH("/",N2308))</f>
        <v>plays</v>
      </c>
      <c r="S2308" s="11">
        <f>J2308/86400 + 25569 + (-5/24)</f>
        <v>41809.651967592588</v>
      </c>
      <c r="T2308" s="11">
        <f>I2308/86400 + 25569 + (-5/24)</f>
        <v>41839.651967592588</v>
      </c>
    </row>
    <row r="2309" spans="1:20" ht="28.5" x14ac:dyDescent="0.45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>
        <f>E2309/D2309*100</f>
        <v>101.66666666666666</v>
      </c>
      <c r="P2309" s="10">
        <f>E2309/L2309</f>
        <v>78.205128205128204</v>
      </c>
      <c r="Q2309" t="str">
        <f>LEFT(N2309,SEARCH("/",N2309)-1)</f>
        <v>theater</v>
      </c>
      <c r="R2309" t="str">
        <f>RIGHT(N2309, LEN(N2309)-SEARCH("/",N2309))</f>
        <v>plays</v>
      </c>
      <c r="S2309" s="11">
        <f>J2309/86400 + 25569 + (-5/24)</f>
        <v>42062.088078703702</v>
      </c>
      <c r="T2309" s="11">
        <f>I2309/86400 + 25569 + (-5/24)</f>
        <v>42094.999305555553</v>
      </c>
    </row>
    <row r="2310" spans="1:20" ht="42.75" x14ac:dyDescent="0.45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>
        <f>E2310/D2310*100</f>
        <v>100.01100000000001</v>
      </c>
      <c r="P2310" s="10">
        <f>E2310/L2310</f>
        <v>93.760312499999998</v>
      </c>
      <c r="Q2310" t="str">
        <f>LEFT(N2310,SEARCH("/",N2310)-1)</f>
        <v>theater</v>
      </c>
      <c r="R2310" t="str">
        <f>RIGHT(N2310, LEN(N2310)-SEARCH("/",N2310))</f>
        <v>plays</v>
      </c>
      <c r="S2310" s="11">
        <f>J2310/86400 + 25569 + (-5/24)</f>
        <v>42291.879259259258</v>
      </c>
      <c r="T2310" s="11">
        <f>I2310/86400 + 25569 + (-5/24)</f>
        <v>42328.916666666664</v>
      </c>
    </row>
    <row r="2311" spans="1:20" ht="42.75" x14ac:dyDescent="0.45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>
        <f>E2311/D2311*100</f>
        <v>103.58333333333334</v>
      </c>
      <c r="P2311" s="10">
        <f>E2311/L2311</f>
        <v>81.776315789473685</v>
      </c>
      <c r="Q2311" t="str">
        <f>LEFT(N2311,SEARCH("/",N2311)-1)</f>
        <v>theater</v>
      </c>
      <c r="R2311" t="str">
        <f>RIGHT(N2311, LEN(N2311)-SEARCH("/",N2311))</f>
        <v>plays</v>
      </c>
      <c r="S2311" s="11">
        <f>J2311/86400 + 25569 + (-5/24)</f>
        <v>42018.468564814808</v>
      </c>
      <c r="T2311" s="11">
        <f>I2311/86400 + 25569 + (-5/24)</f>
        <v>42040.082638888889</v>
      </c>
    </row>
    <row r="2312" spans="1:20" ht="42.75" x14ac:dyDescent="0.45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>
        <f>E2312/D2312*100</f>
        <v>116.91666666666667</v>
      </c>
      <c r="P2312" s="10">
        <f>E2312/L2312</f>
        <v>81.569767441860463</v>
      </c>
      <c r="Q2312" t="str">
        <f>LEFT(N2312,SEARCH("/",N2312)-1)</f>
        <v>theater</v>
      </c>
      <c r="R2312" t="str">
        <f>RIGHT(N2312, LEN(N2312)-SEARCH("/",N2312))</f>
        <v>plays</v>
      </c>
      <c r="S2312" s="11">
        <f>J2312/86400 + 25569 + (-5/24)</f>
        <v>42166.814872685187</v>
      </c>
      <c r="T2312" s="11">
        <f>I2312/86400 + 25569 + (-5/24)</f>
        <v>42195.957638888889</v>
      </c>
    </row>
    <row r="2313" spans="1:20" ht="85.5" x14ac:dyDescent="0.45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>
        <f>E2313/D2313*100</f>
        <v>100.44999999999999</v>
      </c>
      <c r="P2313" s="10">
        <f>E2313/L2313</f>
        <v>215.25</v>
      </c>
      <c r="Q2313" t="str">
        <f>LEFT(N2313,SEARCH("/",N2313)-1)</f>
        <v>theater</v>
      </c>
      <c r="R2313" t="str">
        <f>RIGHT(N2313, LEN(N2313)-SEARCH("/",N2313))</f>
        <v>musical</v>
      </c>
      <c r="S2313" s="11">
        <f>J2313/86400 + 25569 + (-5/24)</f>
        <v>42016.773240740738</v>
      </c>
      <c r="T2313" s="11">
        <f>I2313/86400 + 25569 + (-5/24)</f>
        <v>42045.124305555553</v>
      </c>
    </row>
    <row r="2314" spans="1:20" ht="42.75" x14ac:dyDescent="0.45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>
        <f>E2314/D2314*100</f>
        <v>110.96666666666665</v>
      </c>
      <c r="P2314" s="10">
        <f>E2314/L2314</f>
        <v>93.774647887323937</v>
      </c>
      <c r="Q2314" t="str">
        <f>LEFT(N2314,SEARCH("/",N2314)-1)</f>
        <v>theater</v>
      </c>
      <c r="R2314" t="str">
        <f>RIGHT(N2314, LEN(N2314)-SEARCH("/",N2314))</f>
        <v>musical</v>
      </c>
      <c r="S2314" s="11">
        <f>J2314/86400 + 25569 + (-5/24)</f>
        <v>42486.829571759255</v>
      </c>
      <c r="T2314" s="11">
        <f>I2314/86400 + 25569 + (-5/24)</f>
        <v>42516.829571759255</v>
      </c>
    </row>
    <row r="2315" spans="1:20" ht="42.75" x14ac:dyDescent="0.45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>
        <f>E2315/D2315*100</f>
        <v>89.666666666666657</v>
      </c>
      <c r="P2315" s="10">
        <f>E2315/L2315</f>
        <v>145.40540540540542</v>
      </c>
      <c r="Q2315" t="str">
        <f>LEFT(N2315,SEARCH("/",N2315)-1)</f>
        <v>theater</v>
      </c>
      <c r="R2315" t="str">
        <f>RIGHT(N2315, LEN(N2315)-SEARCH("/",N2315))</f>
        <v>musical</v>
      </c>
      <c r="S2315" s="11">
        <f>J2315/86400 + 25569 + (-5/24)</f>
        <v>42084.673206018517</v>
      </c>
      <c r="T2315" s="11">
        <f>I2315/86400 + 25569 + (-5/24)</f>
        <v>42114.673206018517</v>
      </c>
    </row>
    <row r="2316" spans="1:20" ht="42.75" x14ac:dyDescent="0.45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>
        <f>E2316/D2316*100</f>
        <v>17.666666666666668</v>
      </c>
      <c r="P2316" s="10">
        <f>E2316/L2316</f>
        <v>81.538461538461533</v>
      </c>
      <c r="Q2316" t="str">
        <f>LEFT(N2316,SEARCH("/",N2316)-1)</f>
        <v>theater</v>
      </c>
      <c r="R2316" t="str">
        <f>RIGHT(N2316, LEN(N2316)-SEARCH("/",N2316))</f>
        <v>plays</v>
      </c>
      <c r="S2316" s="11">
        <f>J2316/86400 + 25569 + (-5/24)</f>
        <v>41833.452662037038</v>
      </c>
      <c r="T2316" s="11">
        <f>I2316/86400 + 25569 + (-5/24)</f>
        <v>41863.452662037038</v>
      </c>
    </row>
    <row r="2317" spans="1:20" ht="42.75" x14ac:dyDescent="0.45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>
        <f>E2317/D2317*100</f>
        <v>0</v>
      </c>
      <c r="P2317" s="10" t="e">
        <f>E2317/L2317</f>
        <v>#DIV/0!</v>
      </c>
      <c r="Q2317" t="str">
        <f>LEFT(N2317,SEARCH("/",N2317)-1)</f>
        <v>theater</v>
      </c>
      <c r="R2317" t="str">
        <f>RIGHT(N2317, LEN(N2317)-SEARCH("/",N2317))</f>
        <v>plays</v>
      </c>
      <c r="S2317" s="11">
        <f>J2317/86400 + 25569 + (-5/24)</f>
        <v>42253.424826388888</v>
      </c>
      <c r="T2317" s="11">
        <f>I2317/86400 + 25569 + (-5/24)</f>
        <v>42313.466493055552</v>
      </c>
    </row>
    <row r="2318" spans="1:20" ht="42.75" x14ac:dyDescent="0.45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>
        <f>E2318/D2318*100</f>
        <v>3.0833333333333335</v>
      </c>
      <c r="P2318" s="10">
        <f>E2318/L2318</f>
        <v>61.666666666666664</v>
      </c>
      <c r="Q2318" t="str">
        <f>LEFT(N2318,SEARCH("/",N2318)-1)</f>
        <v>theater</v>
      </c>
      <c r="R2318" t="str">
        <f>RIGHT(N2318, LEN(N2318)-SEARCH("/",N2318))</f>
        <v>plays</v>
      </c>
      <c r="S2318" s="11">
        <f>J2318/86400 + 25569 + (-5/24)</f>
        <v>42224.548576388886</v>
      </c>
      <c r="T2318" s="11">
        <f>I2318/86400 + 25569 + (-5/24)</f>
        <v>42254.548576388886</v>
      </c>
    </row>
    <row r="2319" spans="1:20" ht="28.5" x14ac:dyDescent="0.45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>
        <f>E2319/D2319*100</f>
        <v>3.25</v>
      </c>
      <c r="P2319" s="10">
        <f>E2319/L2319</f>
        <v>39</v>
      </c>
      <c r="Q2319" t="str">
        <f>LEFT(N2319,SEARCH("/",N2319)-1)</f>
        <v>theater</v>
      </c>
      <c r="R2319" t="str">
        <f>RIGHT(N2319, LEN(N2319)-SEARCH("/",N2319))</f>
        <v>plays</v>
      </c>
      <c r="S2319" s="11">
        <f>J2319/86400 + 25569 + (-5/24)</f>
        <v>42031.625254629624</v>
      </c>
      <c r="T2319" s="11">
        <f>I2319/86400 + 25569 + (-5/24)</f>
        <v>42063.124999999993</v>
      </c>
    </row>
    <row r="2320" spans="1:20" ht="42.75" x14ac:dyDescent="0.45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>
        <f>E2320/D2320*100</f>
        <v>1.8333333333333333</v>
      </c>
      <c r="P2320" s="10">
        <f>E2320/L2320</f>
        <v>18.333333333333332</v>
      </c>
      <c r="Q2320" t="str">
        <f>LEFT(N2320,SEARCH("/",N2320)-1)</f>
        <v>theater</v>
      </c>
      <c r="R2320" t="str">
        <f>RIGHT(N2320, LEN(N2320)-SEARCH("/",N2320))</f>
        <v>plays</v>
      </c>
      <c r="S2320" s="11">
        <f>J2320/86400 + 25569 + (-5/24)</f>
        <v>42069.695104166669</v>
      </c>
      <c r="T2320" s="11">
        <f>I2320/86400 + 25569 + (-5/24)</f>
        <v>42092.624999999993</v>
      </c>
    </row>
    <row r="2321" spans="1:20" ht="42.75" x14ac:dyDescent="0.45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>
        <f>E2321/D2321*100</f>
        <v>47.05</v>
      </c>
      <c r="P2321" s="10">
        <f>E2321/L2321</f>
        <v>166.05882352941177</v>
      </c>
      <c r="Q2321" t="str">
        <f>LEFT(N2321,SEARCH("/",N2321)-1)</f>
        <v>theater</v>
      </c>
      <c r="R2321" t="str">
        <f>RIGHT(N2321, LEN(N2321)-SEARCH("/",N2321))</f>
        <v>plays</v>
      </c>
      <c r="S2321" s="11">
        <f>J2321/86400 + 25569 + (-5/24)</f>
        <v>41804.728750000002</v>
      </c>
      <c r="T2321" s="11">
        <f>I2321/86400 + 25569 + (-5/24)</f>
        <v>41821.729166666664</v>
      </c>
    </row>
    <row r="2322" spans="1:20" ht="42.75" x14ac:dyDescent="0.4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>
        <f>E2322/D2322*100</f>
        <v>6.8287037037037033</v>
      </c>
      <c r="P2322" s="10">
        <f>E2322/L2322</f>
        <v>59</v>
      </c>
      <c r="Q2322" t="str">
        <f>LEFT(N2322,SEARCH("/",N2322)-1)</f>
        <v>theater</v>
      </c>
      <c r="R2322" t="str">
        <f>RIGHT(N2322, LEN(N2322)-SEARCH("/",N2322))</f>
        <v>plays</v>
      </c>
      <c r="S2322" s="11">
        <f>J2322/86400 + 25569 + (-5/24)</f>
        <v>42293.60087962963</v>
      </c>
      <c r="T2322" s="11">
        <f>I2322/86400 + 25569 + (-5/24)</f>
        <v>42353.642546296294</v>
      </c>
    </row>
    <row r="2323" spans="1:20" ht="28.5" x14ac:dyDescent="0.45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>
        <f>E2323/D2323*100</f>
        <v>1.5873015873015872E-2</v>
      </c>
      <c r="P2323" s="10">
        <f>E2323/L2323</f>
        <v>1</v>
      </c>
      <c r="Q2323" t="str">
        <f>LEFT(N2323,SEARCH("/",N2323)-1)</f>
        <v>film &amp; video</v>
      </c>
      <c r="R2323" t="str">
        <f>RIGHT(N2323, LEN(N2323)-SEARCH("/",N2323))</f>
        <v>drama</v>
      </c>
      <c r="S2323" s="11">
        <f>J2323/86400 + 25569 + (-5/24)</f>
        <v>42416.672685185178</v>
      </c>
      <c r="T2323" s="11">
        <f>I2323/86400 + 25569 + (-5/24)</f>
        <v>42476.631018518521</v>
      </c>
    </row>
    <row r="2324" spans="1:20" ht="42.75" x14ac:dyDescent="0.45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>
        <f>E2324/D2324*100</f>
        <v>7.0634920634920633</v>
      </c>
      <c r="P2324" s="10">
        <f>E2324/L2324</f>
        <v>44.5</v>
      </c>
      <c r="Q2324" t="str">
        <f>LEFT(N2324,SEARCH("/",N2324)-1)</f>
        <v>publishing</v>
      </c>
      <c r="R2324" t="str">
        <f>RIGHT(N2324, LEN(N2324)-SEARCH("/",N2324))</f>
        <v>translations</v>
      </c>
      <c r="S2324" s="11">
        <f>J2324/86400 + 25569 + (-5/24)</f>
        <v>42622.24790509259</v>
      </c>
      <c r="T2324" s="11">
        <f>I2324/86400 + 25569 + (-5/24)</f>
        <v>42652.24790509259</v>
      </c>
    </row>
    <row r="2325" spans="1:20" ht="42.75" x14ac:dyDescent="0.4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>
        <f>E2325/D2325*100</f>
        <v>102.45669291338582</v>
      </c>
      <c r="P2325" s="10">
        <f>E2325/L2325</f>
        <v>35.551912568306008</v>
      </c>
      <c r="Q2325" t="str">
        <f>LEFT(N2325,SEARCH("/",N2325)-1)</f>
        <v>music</v>
      </c>
      <c r="R2325" t="str">
        <f>RIGHT(N2325, LEN(N2325)-SEARCH("/",N2325))</f>
        <v>indie rock</v>
      </c>
      <c r="S2325" s="11">
        <f>J2325/86400 + 25569 + (-5/24)</f>
        <v>41680.375069444439</v>
      </c>
      <c r="T2325" s="11">
        <f>I2325/86400 + 25569 + (-5/24)</f>
        <v>41702.666666666664</v>
      </c>
    </row>
    <row r="2326" spans="1:20" ht="42.75" x14ac:dyDescent="0.4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>
        <f>E2326/D2326*100</f>
        <v>109.35829457364341</v>
      </c>
      <c r="P2326" s="10">
        <f>E2326/L2326</f>
        <v>68.481650485436887</v>
      </c>
      <c r="Q2326" t="str">
        <f>LEFT(N2326,SEARCH("/",N2326)-1)</f>
        <v>music</v>
      </c>
      <c r="R2326" t="str">
        <f>RIGHT(N2326, LEN(N2326)-SEARCH("/",N2326))</f>
        <v>indie rock</v>
      </c>
      <c r="S2326" s="11">
        <f>J2326/86400 + 25569 + (-5/24)</f>
        <v>40849.902731481481</v>
      </c>
      <c r="T2326" s="11">
        <f>I2326/86400 + 25569 + (-5/24)</f>
        <v>40889.944398148145</v>
      </c>
    </row>
    <row r="2327" spans="1:20" ht="42.75" x14ac:dyDescent="0.45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>
        <f>E2327/D2327*100</f>
        <v>110.15569230769231</v>
      </c>
      <c r="P2327" s="10">
        <f>E2327/L2327</f>
        <v>42.874970059880241</v>
      </c>
      <c r="Q2327" t="str">
        <f>LEFT(N2327,SEARCH("/",N2327)-1)</f>
        <v>film &amp; video</v>
      </c>
      <c r="R2327" t="str">
        <f>RIGHT(N2327, LEN(N2327)-SEARCH("/",N2327))</f>
        <v>documentary</v>
      </c>
      <c r="S2327" s="11">
        <f>J2327/86400 + 25569 + (-5/24)</f>
        <v>40893.3433912037</v>
      </c>
      <c r="T2327" s="11">
        <f>I2327/86400 + 25569 + (-5/24)</f>
        <v>40923.3433912037</v>
      </c>
    </row>
    <row r="2328" spans="1:20" ht="42.75" x14ac:dyDescent="0.45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>
        <f>E2328/D2328*100</f>
        <v>0</v>
      </c>
      <c r="P2328" s="10" t="e">
        <f>E2328/L2328</f>
        <v>#DIV/0!</v>
      </c>
      <c r="Q2328" t="str">
        <f>LEFT(N2328,SEARCH("/",N2328)-1)</f>
        <v>film &amp; video</v>
      </c>
      <c r="R2328" t="str">
        <f>RIGHT(N2328, LEN(N2328)-SEARCH("/",N2328))</f>
        <v>animation</v>
      </c>
      <c r="S2328" s="11">
        <f>J2328/86400 + 25569 + (-5/24)</f>
        <v>42285.700694444444</v>
      </c>
      <c r="T2328" s="11">
        <f>I2328/86400 + 25569 + (-5/24)</f>
        <v>42299.582638888889</v>
      </c>
    </row>
    <row r="2329" spans="1:20" ht="57" x14ac:dyDescent="0.45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>
        <f>E2329/D2329*100</f>
        <v>3.3076923076923079</v>
      </c>
      <c r="P2329" s="10">
        <f>E2329/L2329</f>
        <v>53.75</v>
      </c>
      <c r="Q2329" t="str">
        <f>LEFT(N2329,SEARCH("/",N2329)-1)</f>
        <v>film &amp; video</v>
      </c>
      <c r="R2329" t="str">
        <f>RIGHT(N2329, LEN(N2329)-SEARCH("/",N2329))</f>
        <v>animation</v>
      </c>
      <c r="S2329" s="11">
        <f>J2329/86400 + 25569 + (-5/24)</f>
        <v>40247.677673611106</v>
      </c>
      <c r="T2329" s="11">
        <f>I2329/86400 + 25569 + (-5/24)</f>
        <v>40306.719444444439</v>
      </c>
    </row>
    <row r="2330" spans="1:20" ht="42.75" x14ac:dyDescent="0.45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>
        <f>E2330/D2330*100</f>
        <v>1.7538461538461538</v>
      </c>
      <c r="P2330" s="10">
        <f>E2330/L2330</f>
        <v>12.666666666666666</v>
      </c>
      <c r="Q2330" t="str">
        <f>LEFT(N2330,SEARCH("/",N2330)-1)</f>
        <v>film &amp; video</v>
      </c>
      <c r="R2330" t="str">
        <f>RIGHT(N2330, LEN(N2330)-SEARCH("/",N2330))</f>
        <v>animation</v>
      </c>
      <c r="S2330" s="11">
        <f>J2330/86400 + 25569 + (-5/24)</f>
        <v>41991.318321759252</v>
      </c>
      <c r="T2330" s="11">
        <f>I2330/86400 + 25569 + (-5/24)</f>
        <v>42021.318321759252</v>
      </c>
    </row>
    <row r="2331" spans="1:20" ht="42.75" x14ac:dyDescent="0.45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>
        <f>E2331/D2331*100</f>
        <v>41.53846153846154</v>
      </c>
      <c r="P2331" s="10">
        <f>E2331/L2331</f>
        <v>34.177215189873415</v>
      </c>
      <c r="Q2331" t="str">
        <f>LEFT(N2331,SEARCH("/",N2331)-1)</f>
        <v>music</v>
      </c>
      <c r="R2331" t="str">
        <f>RIGHT(N2331, LEN(N2331)-SEARCH("/",N2331))</f>
        <v>jazz</v>
      </c>
      <c r="S2331" s="11">
        <f>J2331/86400 + 25569 + (-5/24)</f>
        <v>41540.898587962962</v>
      </c>
      <c r="T2331" s="11">
        <f>I2331/86400 + 25569 + (-5/24)</f>
        <v>41563.207638888889</v>
      </c>
    </row>
    <row r="2332" spans="1:20" ht="57" x14ac:dyDescent="0.45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>
        <f>E2332/D2332*100</f>
        <v>0</v>
      </c>
      <c r="P2332" s="10" t="e">
        <f>E2332/L2332</f>
        <v>#DIV/0!</v>
      </c>
      <c r="Q2332" t="str">
        <f>LEFT(N2332,SEARCH("/",N2332)-1)</f>
        <v>music</v>
      </c>
      <c r="R2332" t="str">
        <f>RIGHT(N2332, LEN(N2332)-SEARCH("/",N2332))</f>
        <v>jazz</v>
      </c>
      <c r="S2332" s="11">
        <f>J2332/86400 + 25569 + (-5/24)</f>
        <v>40291.603171296294</v>
      </c>
      <c r="T2332" s="11">
        <f>I2332/86400 + 25569 + (-5/24)</f>
        <v>40337.59097222222</v>
      </c>
    </row>
    <row r="2333" spans="1:20" ht="42.75" x14ac:dyDescent="0.45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>
        <f>E2333/D2333*100</f>
        <v>3.0153846153846153</v>
      </c>
      <c r="P2333" s="10">
        <f>E2333/L2333</f>
        <v>32.666666666666664</v>
      </c>
      <c r="Q2333" t="str">
        <f>LEFT(N2333,SEARCH("/",N2333)-1)</f>
        <v>music</v>
      </c>
      <c r="R2333" t="str">
        <f>RIGHT(N2333, LEN(N2333)-SEARCH("/",N2333))</f>
        <v>jazz</v>
      </c>
      <c r="S2333" s="11">
        <f>J2333/86400 + 25569 + (-5/24)</f>
        <v>40507.031550925924</v>
      </c>
      <c r="T2333" s="11">
        <f>I2333/86400 + 25569 + (-5/24)</f>
        <v>40567.031550925924</v>
      </c>
    </row>
    <row r="2334" spans="1:20" ht="42.75" x14ac:dyDescent="0.45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>
        <f>E2334/D2334*100</f>
        <v>5.7692307692307692</v>
      </c>
      <c r="P2334" s="10">
        <f>E2334/L2334</f>
        <v>41.666666666666664</v>
      </c>
      <c r="Q2334" t="str">
        <f>LEFT(N2334,SEARCH("/",N2334)-1)</f>
        <v>music</v>
      </c>
      <c r="R2334" t="str">
        <f>RIGHT(N2334, LEN(N2334)-SEARCH("/",N2334))</f>
        <v>jazz</v>
      </c>
      <c r="S2334" s="11">
        <f>J2334/86400 + 25569 + (-5/24)</f>
        <v>40937.471226851849</v>
      </c>
      <c r="T2334" s="11">
        <f>I2334/86400 + 25569 + (-5/24)</f>
        <v>40968.999305555553</v>
      </c>
    </row>
    <row r="2335" spans="1:20" ht="42.75" x14ac:dyDescent="0.45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>
        <f>E2335/D2335*100</f>
        <v>0</v>
      </c>
      <c r="P2335" s="10" t="e">
        <f>E2335/L2335</f>
        <v>#DIV/0!</v>
      </c>
      <c r="Q2335" t="str">
        <f>LEFT(N2335,SEARCH("/",N2335)-1)</f>
        <v>food</v>
      </c>
      <c r="R2335" t="str">
        <f>RIGHT(N2335, LEN(N2335)-SEARCH("/",N2335))</f>
        <v>food trucks</v>
      </c>
      <c r="S2335" s="11">
        <f>J2335/86400 + 25569 + (-5/24)</f>
        <v>42028.862986111104</v>
      </c>
      <c r="T2335" s="11">
        <f>I2335/86400 + 25569 + (-5/24)</f>
        <v>42058.862986111104</v>
      </c>
    </row>
    <row r="2336" spans="1:20" ht="42.75" x14ac:dyDescent="0.45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>
        <f>E2336/D2336*100</f>
        <v>102.23076923076924</v>
      </c>
      <c r="P2336" s="10">
        <f>E2336/L2336</f>
        <v>61.527777777777779</v>
      </c>
      <c r="Q2336" t="str">
        <f>LEFT(N2336,SEARCH("/",N2336)-1)</f>
        <v>photography</v>
      </c>
      <c r="R2336" t="str">
        <f>RIGHT(N2336, LEN(N2336)-SEARCH("/",N2336))</f>
        <v>photobooks</v>
      </c>
      <c r="S2336" s="11">
        <f>J2336/86400 + 25569 + (-5/24)</f>
        <v>42731.547453703701</v>
      </c>
      <c r="T2336" s="11">
        <f>I2336/86400 + 25569 + (-5/24)</f>
        <v>42766.547453703701</v>
      </c>
    </row>
    <row r="2337" spans="1:20" ht="42.75" x14ac:dyDescent="0.45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>
        <f>E2337/D2337*100</f>
        <v>125.41538461538462</v>
      </c>
      <c r="P2337" s="10">
        <f>E2337/L2337</f>
        <v>77.638095238095232</v>
      </c>
      <c r="Q2337" t="str">
        <f>LEFT(N2337,SEARCH("/",N2337)-1)</f>
        <v>music</v>
      </c>
      <c r="R2337" t="str">
        <f>RIGHT(N2337, LEN(N2337)-SEARCH("/",N2337))</f>
        <v>rock</v>
      </c>
      <c r="S2337" s="11">
        <f>J2337/86400 + 25569 + (-5/24)</f>
        <v>41656.554305555554</v>
      </c>
      <c r="T2337" s="11">
        <f>I2337/86400 + 25569 + (-5/24)</f>
        <v>41686.554305555554</v>
      </c>
    </row>
    <row r="2338" spans="1:20" ht="42.75" x14ac:dyDescent="0.45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>
        <f>E2338/D2338*100</f>
        <v>154.93846153846152</v>
      </c>
      <c r="P2338" s="10">
        <f>E2338/L2338</f>
        <v>53.005263157894738</v>
      </c>
      <c r="Q2338" t="str">
        <f>LEFT(N2338,SEARCH("/",N2338)-1)</f>
        <v>music</v>
      </c>
      <c r="R2338" t="str">
        <f>RIGHT(N2338, LEN(N2338)-SEARCH("/",N2338))</f>
        <v>rock</v>
      </c>
      <c r="S2338" s="11">
        <f>J2338/86400 + 25569 + (-5/24)</f>
        <v>41786.346828703703</v>
      </c>
      <c r="T2338" s="11">
        <f>I2338/86400 + 25569 + (-5/24)</f>
        <v>41814.875</v>
      </c>
    </row>
    <row r="2339" spans="1:20" ht="28.5" x14ac:dyDescent="0.45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>
        <f>E2339/D2339*100</f>
        <v>277.93846153846158</v>
      </c>
      <c r="P2339" s="10">
        <f>E2339/L2339</f>
        <v>67.159851301115239</v>
      </c>
      <c r="Q2339" t="str">
        <f>LEFT(N2339,SEARCH("/",N2339)-1)</f>
        <v>photography</v>
      </c>
      <c r="R2339" t="str">
        <f>RIGHT(N2339, LEN(N2339)-SEARCH("/",N2339))</f>
        <v>photobooks</v>
      </c>
      <c r="S2339" s="11">
        <f>J2339/86400 + 25569 + (-5/24)</f>
        <v>41772.44935185185</v>
      </c>
      <c r="T2339" s="11">
        <f>I2339/86400 + 25569 + (-5/24)</f>
        <v>41800.147916666661</v>
      </c>
    </row>
    <row r="2340" spans="1:20" ht="28.5" x14ac:dyDescent="0.45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>
        <f>E2340/D2340*100</f>
        <v>33.784615384615385</v>
      </c>
      <c r="P2340" s="10">
        <f>E2340/L2340</f>
        <v>137.25</v>
      </c>
      <c r="Q2340" t="str">
        <f>LEFT(N2340,SEARCH("/",N2340)-1)</f>
        <v>music</v>
      </c>
      <c r="R2340" t="str">
        <f>RIGHT(N2340, LEN(N2340)-SEARCH("/",N2340))</f>
        <v>faith</v>
      </c>
      <c r="S2340" s="11">
        <f>J2340/86400 + 25569 + (-5/24)</f>
        <v>41788.711388888885</v>
      </c>
      <c r="T2340" s="11">
        <f>I2340/86400 + 25569 + (-5/24)</f>
        <v>41817.711388888885</v>
      </c>
    </row>
    <row r="2341" spans="1:20" ht="42.75" x14ac:dyDescent="0.45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>
        <f>E2341/D2341*100</f>
        <v>13.307692307692307</v>
      </c>
      <c r="P2341" s="10">
        <f>E2341/L2341</f>
        <v>37.608695652173914</v>
      </c>
      <c r="Q2341" t="str">
        <f>LEFT(N2341,SEARCH("/",N2341)-1)</f>
        <v>photography</v>
      </c>
      <c r="R2341" t="str">
        <f>RIGHT(N2341, LEN(N2341)-SEARCH("/",N2341))</f>
        <v>photobooks</v>
      </c>
      <c r="S2341" s="11">
        <f>J2341/86400 + 25569 + (-5/24)</f>
        <v>42524.110370370363</v>
      </c>
      <c r="T2341" s="11">
        <f>I2341/86400 + 25569 + (-5/24)</f>
        <v>42554.110370370363</v>
      </c>
    </row>
    <row r="2342" spans="1:20" ht="42.75" x14ac:dyDescent="0.45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>
        <f>E2342/D2342*100</f>
        <v>42.892307692307689</v>
      </c>
      <c r="P2342" s="10">
        <f>E2342/L2342</f>
        <v>58.083333333333336</v>
      </c>
      <c r="Q2342" t="str">
        <f>LEFT(N2342,SEARCH("/",N2342)-1)</f>
        <v>games</v>
      </c>
      <c r="R2342" t="str">
        <f>RIGHT(N2342, LEN(N2342)-SEARCH("/",N2342))</f>
        <v>mobile games</v>
      </c>
      <c r="S2342" s="11">
        <f>J2342/86400 + 25569 + (-5/24)</f>
        <v>41733.508101851847</v>
      </c>
      <c r="T2342" s="11">
        <f>I2342/86400 + 25569 + (-5/24)</f>
        <v>41763.508101851847</v>
      </c>
    </row>
    <row r="2343" spans="1:20" ht="42.75" x14ac:dyDescent="0.45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>
        <f>E2343/D2343*100</f>
        <v>71.784615384615378</v>
      </c>
      <c r="P2343" s="10">
        <f>E2343/L2343</f>
        <v>49.11578947368421</v>
      </c>
      <c r="Q2343" t="str">
        <f>LEFT(N2343,SEARCH("/",N2343)-1)</f>
        <v>games</v>
      </c>
      <c r="R2343" t="str">
        <f>RIGHT(N2343, LEN(N2343)-SEARCH("/",N2343))</f>
        <v>mobile games</v>
      </c>
      <c r="S2343" s="11">
        <f>J2343/86400 + 25569 + (-5/24)</f>
        <v>41923.575243055551</v>
      </c>
      <c r="T2343" s="11">
        <f>I2343/86400 + 25569 + (-5/24)</f>
        <v>41963.616909722223</v>
      </c>
    </row>
    <row r="2344" spans="1:20" ht="42.75" x14ac:dyDescent="0.45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>
        <f>E2344/D2344*100</f>
        <v>0</v>
      </c>
      <c r="P2344" s="10" t="e">
        <f>E2344/L2344</f>
        <v>#DIV/0!</v>
      </c>
      <c r="Q2344" t="str">
        <f>LEFT(N2344,SEARCH("/",N2344)-1)</f>
        <v>photography</v>
      </c>
      <c r="R2344" t="str">
        <f>RIGHT(N2344, LEN(N2344)-SEARCH("/",N2344))</f>
        <v>people</v>
      </c>
      <c r="S2344" s="11">
        <f>J2344/86400 + 25569 + (-5/24)</f>
        <v>41847.722361111111</v>
      </c>
      <c r="T2344" s="11">
        <f>I2344/86400 + 25569 + (-5/24)</f>
        <v>41877.722361111111</v>
      </c>
    </row>
    <row r="2345" spans="1:20" ht="42.75" x14ac:dyDescent="0.45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>
        <f>E2345/D2345*100</f>
        <v>100</v>
      </c>
      <c r="P2345" s="10">
        <f>E2345/L2345</f>
        <v>135.41666666666666</v>
      </c>
      <c r="Q2345" t="str">
        <f>LEFT(N2345,SEARCH("/",N2345)-1)</f>
        <v>music</v>
      </c>
      <c r="R2345" t="str">
        <f>RIGHT(N2345, LEN(N2345)-SEARCH("/",N2345))</f>
        <v>classical music</v>
      </c>
      <c r="S2345" s="11">
        <f>J2345/86400 + 25569 + (-5/24)</f>
        <v>42081.656307870369</v>
      </c>
      <c r="T2345" s="11">
        <f>I2345/86400 + 25569 + (-5/24)</f>
        <v>42113.993055555555</v>
      </c>
    </row>
    <row r="2346" spans="1:20" ht="57" x14ac:dyDescent="0.45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>
        <f>E2346/D2346*100</f>
        <v>100.84615384615385</v>
      </c>
      <c r="P2346" s="10">
        <f>E2346/L2346</f>
        <v>43.7</v>
      </c>
      <c r="Q2346" t="str">
        <f>LEFT(N2346,SEARCH("/",N2346)-1)</f>
        <v>music</v>
      </c>
      <c r="R2346" t="str">
        <f>RIGHT(N2346, LEN(N2346)-SEARCH("/",N2346))</f>
        <v>classical music</v>
      </c>
      <c r="S2346" s="11">
        <f>J2346/86400 + 25569 + (-5/24)</f>
        <v>42228.425995370366</v>
      </c>
      <c r="T2346" s="11">
        <f>I2346/86400 + 25569 + (-5/24)</f>
        <v>42284.957638888889</v>
      </c>
    </row>
    <row r="2347" spans="1:20" ht="42.75" x14ac:dyDescent="0.45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>
        <f>E2347/D2347*100</f>
        <v>2.2307692307692308</v>
      </c>
      <c r="P2347" s="10">
        <f>E2347/L2347</f>
        <v>72.5</v>
      </c>
      <c r="Q2347" t="str">
        <f>LEFT(N2347,SEARCH("/",N2347)-1)</f>
        <v>food</v>
      </c>
      <c r="R2347" t="str">
        <f>RIGHT(N2347, LEN(N2347)-SEARCH("/",N2347))</f>
        <v>food trucks</v>
      </c>
      <c r="S2347" s="11">
        <f>J2347/86400 + 25569 + (-5/24)</f>
        <v>42233.897129629629</v>
      </c>
      <c r="T2347" s="11">
        <f>I2347/86400 + 25569 + (-5/24)</f>
        <v>42263.897129629629</v>
      </c>
    </row>
    <row r="2348" spans="1:20" ht="28.5" x14ac:dyDescent="0.45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>
        <f>E2348/D2348*100</f>
        <v>100.07692307692308</v>
      </c>
      <c r="P2348" s="10">
        <f>E2348/L2348</f>
        <v>209.83870967741936</v>
      </c>
      <c r="Q2348" t="str">
        <f>LEFT(N2348,SEARCH("/",N2348)-1)</f>
        <v>theater</v>
      </c>
      <c r="R2348" t="str">
        <f>RIGHT(N2348, LEN(N2348)-SEARCH("/",N2348))</f>
        <v>plays</v>
      </c>
      <c r="S2348" s="11">
        <f>J2348/86400 + 25569 + (-5/24)</f>
        <v>42253.720196759255</v>
      </c>
      <c r="T2348" s="11">
        <f>I2348/86400 + 25569 + (-5/24)</f>
        <v>42283.720196759255</v>
      </c>
    </row>
    <row r="2349" spans="1:20" ht="42.75" x14ac:dyDescent="0.45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>
        <f>E2349/D2349*100</f>
        <v>198.85074626865671</v>
      </c>
      <c r="P2349" s="10">
        <f>E2349/L2349</f>
        <v>94.489361702127653</v>
      </c>
      <c r="Q2349" t="str">
        <f>LEFT(N2349,SEARCH("/",N2349)-1)</f>
        <v>music</v>
      </c>
      <c r="R2349" t="str">
        <f>RIGHT(N2349, LEN(N2349)-SEARCH("/",N2349))</f>
        <v>rock</v>
      </c>
      <c r="S2349" s="11">
        <f>J2349/86400 + 25569 + (-5/24)</f>
        <v>40487.413032407407</v>
      </c>
      <c r="T2349" s="11">
        <f>I2349/86400 + 25569 + (-5/24)</f>
        <v>40543.999305555553</v>
      </c>
    </row>
    <row r="2350" spans="1:20" ht="42.75" x14ac:dyDescent="0.45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>
        <f>E2350/D2350*100</f>
        <v>2.2388059701492535</v>
      </c>
      <c r="P2350" s="10">
        <f>E2350/L2350</f>
        <v>50</v>
      </c>
      <c r="Q2350" t="str">
        <f>LEFT(N2350,SEARCH("/",N2350)-1)</f>
        <v>publishing</v>
      </c>
      <c r="R2350" t="str">
        <f>RIGHT(N2350, LEN(N2350)-SEARCH("/",N2350))</f>
        <v>fiction</v>
      </c>
      <c r="S2350" s="11">
        <f>J2350/86400 + 25569 + (-5/24)</f>
        <v>42130.587650462963</v>
      </c>
      <c r="T2350" s="11">
        <f>I2350/86400 + 25569 + (-5/24)</f>
        <v>42175.587650462963</v>
      </c>
    </row>
    <row r="2351" spans="1:20" ht="42.75" x14ac:dyDescent="0.4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>
        <f>E2351/D2351*100</f>
        <v>0</v>
      </c>
      <c r="P2351" s="10" t="e">
        <f>E2351/L2351</f>
        <v>#DIV/0!</v>
      </c>
      <c r="Q2351" t="str">
        <f>LEFT(N2351,SEARCH("/",N2351)-1)</f>
        <v>food</v>
      </c>
      <c r="R2351" t="str">
        <f>RIGHT(N2351, LEN(N2351)-SEARCH("/",N2351))</f>
        <v>food trucks</v>
      </c>
      <c r="S2351" s="11">
        <f>J2351/86400 + 25569 + (-5/24)</f>
        <v>42154.518113425926</v>
      </c>
      <c r="T2351" s="11">
        <f>I2351/86400 + 25569 + (-5/24)</f>
        <v>42185.447916666664</v>
      </c>
    </row>
    <row r="2352" spans="1:20" ht="42.75" x14ac:dyDescent="0.4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>
        <f>E2352/D2352*100</f>
        <v>101.72463768115942</v>
      </c>
      <c r="P2352" s="10">
        <f>E2352/L2352</f>
        <v>107.98461538461538</v>
      </c>
      <c r="Q2352" t="str">
        <f>LEFT(N2352,SEARCH("/",N2352)-1)</f>
        <v>music</v>
      </c>
      <c r="R2352" t="str">
        <f>RIGHT(N2352, LEN(N2352)-SEARCH("/",N2352))</f>
        <v>rock</v>
      </c>
      <c r="S2352" s="11">
        <f>J2352/86400 + 25569 + (-5/24)</f>
        <v>41950.086504629631</v>
      </c>
      <c r="T2352" s="11">
        <f>I2352/86400 + 25569 + (-5/24)</f>
        <v>41990.124305555553</v>
      </c>
    </row>
    <row r="2353" spans="1:20" ht="42.75" x14ac:dyDescent="0.4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>
        <f>E2353/D2353*100</f>
        <v>107.08672667523933</v>
      </c>
      <c r="P2353" s="10">
        <f>E2353/L2353</f>
        <v>107.07142857142857</v>
      </c>
      <c r="Q2353" t="str">
        <f>LEFT(N2353,SEARCH("/",N2353)-1)</f>
        <v>music</v>
      </c>
      <c r="R2353" t="str">
        <f>RIGHT(N2353, LEN(N2353)-SEARCH("/",N2353))</f>
        <v>rock</v>
      </c>
      <c r="S2353" s="11">
        <f>J2353/86400 + 25569 + (-5/24)</f>
        <v>42101.550254629627</v>
      </c>
      <c r="T2353" s="11">
        <f>I2353/86400 + 25569 + (-5/24)</f>
        <v>42131.550254629627</v>
      </c>
    </row>
    <row r="2354" spans="1:20" ht="42.75" x14ac:dyDescent="0.45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>
        <f>E2354/D2354*100</f>
        <v>107.52857142857141</v>
      </c>
      <c r="P2354" s="10">
        <f>E2354/L2354</f>
        <v>132.05263157894737</v>
      </c>
      <c r="Q2354" t="str">
        <f>LEFT(N2354,SEARCH("/",N2354)-1)</f>
        <v>film &amp; video</v>
      </c>
      <c r="R2354" t="str">
        <f>RIGHT(N2354, LEN(N2354)-SEARCH("/",N2354))</f>
        <v>shorts</v>
      </c>
      <c r="S2354" s="11">
        <f>J2354/86400 + 25569 + (-5/24)</f>
        <v>41835.612893518519</v>
      </c>
      <c r="T2354" s="11">
        <f>I2354/86400 + 25569 + (-5/24)</f>
        <v>41862.040972222218</v>
      </c>
    </row>
    <row r="2355" spans="1:20" ht="28.5" x14ac:dyDescent="0.45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>
        <f>E2355/D2355*100</f>
        <v>0</v>
      </c>
      <c r="P2355" s="10" t="e">
        <f>E2355/L2355</f>
        <v>#DIV/0!</v>
      </c>
      <c r="Q2355" t="str">
        <f>LEFT(N2355,SEARCH("/",N2355)-1)</f>
        <v>film &amp; video</v>
      </c>
      <c r="R2355" t="str">
        <f>RIGHT(N2355, LEN(N2355)-SEARCH("/",N2355))</f>
        <v>science fiction</v>
      </c>
      <c r="S2355" s="11">
        <f>J2355/86400 + 25569 + (-5/24)</f>
        <v>41969.559490740743</v>
      </c>
      <c r="T2355" s="11">
        <f>I2355/86400 + 25569 + (-5/24)</f>
        <v>42012.554166666661</v>
      </c>
    </row>
    <row r="2356" spans="1:20" ht="42.75" x14ac:dyDescent="0.45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>
        <f>E2356/D2356*100</f>
        <v>110.16142857142856</v>
      </c>
      <c r="P2356" s="10">
        <f>E2356/L2356</f>
        <v>68.24159292035398</v>
      </c>
      <c r="Q2356" t="str">
        <f>LEFT(N2356,SEARCH("/",N2356)-1)</f>
        <v>film &amp; video</v>
      </c>
      <c r="R2356" t="str">
        <f>RIGHT(N2356, LEN(N2356)-SEARCH("/",N2356))</f>
        <v>documentary</v>
      </c>
      <c r="S2356" s="11">
        <f>J2356/86400 + 25569 + (-5/24)</f>
        <v>41780.651296296295</v>
      </c>
      <c r="T2356" s="11">
        <f>I2356/86400 + 25569 + (-5/24)</f>
        <v>41810.957638888889</v>
      </c>
    </row>
    <row r="2357" spans="1:20" ht="42.75" x14ac:dyDescent="0.45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>
        <f>E2357/D2357*100</f>
        <v>0</v>
      </c>
      <c r="P2357" s="10" t="e">
        <f>E2357/L2357</f>
        <v>#DIV/0!</v>
      </c>
      <c r="Q2357" t="str">
        <f>LEFT(N2357,SEARCH("/",N2357)-1)</f>
        <v>film &amp; video</v>
      </c>
      <c r="R2357" t="str">
        <f>RIGHT(N2357, LEN(N2357)-SEARCH("/",N2357))</f>
        <v>animation</v>
      </c>
      <c r="S2357" s="11">
        <f>J2357/86400 + 25569 + (-5/24)</f>
        <v>42591.110254629624</v>
      </c>
      <c r="T2357" s="11">
        <f>I2357/86400 + 25569 + (-5/24)</f>
        <v>42651.110254629624</v>
      </c>
    </row>
    <row r="2358" spans="1:20" ht="42.75" x14ac:dyDescent="0.45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>
        <f>E2358/D2358*100</f>
        <v>0</v>
      </c>
      <c r="P2358" s="10" t="e">
        <f>E2358/L2358</f>
        <v>#DIV/0!</v>
      </c>
      <c r="Q2358" t="str">
        <f>LEFT(N2358,SEARCH("/",N2358)-1)</f>
        <v>film &amp; video</v>
      </c>
      <c r="R2358" t="str">
        <f>RIGHT(N2358, LEN(N2358)-SEARCH("/",N2358))</f>
        <v>animation</v>
      </c>
      <c r="S2358" s="11">
        <f>J2358/86400 + 25569 + (-5/24)</f>
        <v>42171.619270833333</v>
      </c>
      <c r="T2358" s="11">
        <f>I2358/86400 + 25569 + (-5/24)</f>
        <v>42201.619270833333</v>
      </c>
    </row>
    <row r="2359" spans="1:20" ht="42.75" x14ac:dyDescent="0.45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>
        <f>E2359/D2359*100</f>
        <v>10.214285714285715</v>
      </c>
      <c r="P2359" s="10">
        <f>E2359/L2359</f>
        <v>44.6875</v>
      </c>
      <c r="Q2359" t="str">
        <f>LEFT(N2359,SEARCH("/",N2359)-1)</f>
        <v>technology</v>
      </c>
      <c r="R2359" t="str">
        <f>RIGHT(N2359, LEN(N2359)-SEARCH("/",N2359))</f>
        <v>wearables</v>
      </c>
      <c r="S2359" s="11">
        <f>J2359/86400 + 25569 + (-5/24)</f>
        <v>41940.450312499997</v>
      </c>
      <c r="T2359" s="11">
        <f>I2359/86400 + 25569 + (-5/24)</f>
        <v>41973.791666666664</v>
      </c>
    </row>
    <row r="2360" spans="1:20" ht="42.75" x14ac:dyDescent="0.45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>
        <f>E2360/D2360*100</f>
        <v>105.47157142857144</v>
      </c>
      <c r="P2360" s="10">
        <f>E2360/L2360</f>
        <v>51.62944055944056</v>
      </c>
      <c r="Q2360" t="str">
        <f>LEFT(N2360,SEARCH("/",N2360)-1)</f>
        <v>publishing</v>
      </c>
      <c r="R2360" t="str">
        <f>RIGHT(N2360, LEN(N2360)-SEARCH("/",N2360))</f>
        <v>nonfiction</v>
      </c>
      <c r="S2360" s="11">
        <f>J2360/86400 + 25569 + (-5/24)</f>
        <v>40694.430127314808</v>
      </c>
      <c r="T2360" s="11">
        <f>I2360/86400 + 25569 + (-5/24)</f>
        <v>40724.430127314808</v>
      </c>
    </row>
    <row r="2361" spans="1:20" ht="42.75" x14ac:dyDescent="0.45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>
        <f>E2361/D2361*100</f>
        <v>100.04285714285714</v>
      </c>
      <c r="P2361" s="10">
        <f>E2361/L2361</f>
        <v>127.32727272727273</v>
      </c>
      <c r="Q2361" t="str">
        <f>LEFT(N2361,SEARCH("/",N2361)-1)</f>
        <v>publishing</v>
      </c>
      <c r="R2361" t="str">
        <f>RIGHT(N2361, LEN(N2361)-SEARCH("/",N2361))</f>
        <v>nonfiction</v>
      </c>
      <c r="S2361" s="11">
        <f>J2361/86400 + 25569 + (-5/24)</f>
        <v>41988.340497685182</v>
      </c>
      <c r="T2361" s="11">
        <f>I2361/86400 + 25569 + (-5/24)</f>
        <v>42019.245833333327</v>
      </c>
    </row>
    <row r="2362" spans="1:20" ht="42.75" x14ac:dyDescent="0.45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>
        <f>E2362/D2362*100</f>
        <v>36.014285714285712</v>
      </c>
      <c r="P2362" s="10">
        <f>E2362/L2362</f>
        <v>57.295454545454547</v>
      </c>
      <c r="Q2362" t="str">
        <f>LEFT(N2362,SEARCH("/",N2362)-1)</f>
        <v>publishing</v>
      </c>
      <c r="R2362" t="str">
        <f>RIGHT(N2362, LEN(N2362)-SEARCH("/",N2362))</f>
        <v>fiction</v>
      </c>
      <c r="S2362" s="11">
        <f>J2362/86400 + 25569 + (-5/24)</f>
        <v>41901.334305555552</v>
      </c>
      <c r="T2362" s="11">
        <f>I2362/86400 + 25569 + (-5/24)</f>
        <v>41931.334305555552</v>
      </c>
    </row>
    <row r="2363" spans="1:20" ht="42.75" x14ac:dyDescent="0.45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>
        <f>E2363/D2363*100</f>
        <v>51.4</v>
      </c>
      <c r="P2363" s="10">
        <f>E2363/L2363</f>
        <v>63.122807017543863</v>
      </c>
      <c r="Q2363" t="str">
        <f>LEFT(N2363,SEARCH("/",N2363)-1)</f>
        <v>publishing</v>
      </c>
      <c r="R2363" t="str">
        <f>RIGHT(N2363, LEN(N2363)-SEARCH("/",N2363))</f>
        <v>fiction</v>
      </c>
      <c r="S2363" s="11">
        <f>J2363/86400 + 25569 + (-5/24)</f>
        <v>42250.477372685178</v>
      </c>
      <c r="T2363" s="11">
        <f>I2363/86400 + 25569 + (-5/24)</f>
        <v>42287.999999999993</v>
      </c>
    </row>
    <row r="2364" spans="1:20" ht="28.5" x14ac:dyDescent="0.45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>
        <f>E2364/D2364*100</f>
        <v>115.12214285714286</v>
      </c>
      <c r="P2364" s="10">
        <f>E2364/L2364</f>
        <v>39.31</v>
      </c>
      <c r="Q2364" t="str">
        <f>LEFT(N2364,SEARCH("/",N2364)-1)</f>
        <v>music</v>
      </c>
      <c r="R2364" t="str">
        <f>RIGHT(N2364, LEN(N2364)-SEARCH("/",N2364))</f>
        <v>rock</v>
      </c>
      <c r="S2364" s="11">
        <f>J2364/86400 + 25569 + (-5/24)</f>
        <v>41341.662534722222</v>
      </c>
      <c r="T2364" s="11">
        <f>I2364/86400 + 25569 + (-5/24)</f>
        <v>41373.0625</v>
      </c>
    </row>
    <row r="2365" spans="1:20" ht="57" x14ac:dyDescent="0.45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>
        <f>E2365/D2365*100</f>
        <v>0</v>
      </c>
      <c r="P2365" s="10" t="e">
        <f>E2365/L2365</f>
        <v>#DIV/0!</v>
      </c>
      <c r="Q2365" t="str">
        <f>LEFT(N2365,SEARCH("/",N2365)-1)</f>
        <v>music</v>
      </c>
      <c r="R2365" t="str">
        <f>RIGHT(N2365, LEN(N2365)-SEARCH("/",N2365))</f>
        <v>jazz</v>
      </c>
      <c r="S2365" s="11">
        <f>J2365/86400 + 25569 + (-5/24)</f>
        <v>40337.811689814815</v>
      </c>
      <c r="T2365" s="11">
        <f>I2365/86400 + 25569 + (-5/24)</f>
        <v>40367.736111111109</v>
      </c>
    </row>
    <row r="2366" spans="1:20" ht="42.75" x14ac:dyDescent="0.45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>
        <f>E2366/D2366*100</f>
        <v>0.35714285714285715</v>
      </c>
      <c r="P2366" s="10">
        <f>E2366/L2366</f>
        <v>25</v>
      </c>
      <c r="Q2366" t="str">
        <f>LEFT(N2366,SEARCH("/",N2366)-1)</f>
        <v>music</v>
      </c>
      <c r="R2366" t="str">
        <f>RIGHT(N2366, LEN(N2366)-SEARCH("/",N2366))</f>
        <v>jazz</v>
      </c>
      <c r="S2366" s="11">
        <f>J2366/86400 + 25569 + (-5/24)</f>
        <v>41124.27138888889</v>
      </c>
      <c r="T2366" s="11">
        <f>I2366/86400 + 25569 + (-5/24)</f>
        <v>41154.27138888889</v>
      </c>
    </row>
    <row r="2367" spans="1:20" ht="42.75" x14ac:dyDescent="0.45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>
        <f>E2367/D2367*100</f>
        <v>100.00828571428571</v>
      </c>
      <c r="P2367" s="10">
        <f>E2367/L2367</f>
        <v>57.381803278688523</v>
      </c>
      <c r="Q2367" t="str">
        <f>LEFT(N2367,SEARCH("/",N2367)-1)</f>
        <v>music</v>
      </c>
      <c r="R2367" t="str">
        <f>RIGHT(N2367, LEN(N2367)-SEARCH("/",N2367))</f>
        <v>electronic music</v>
      </c>
      <c r="S2367" s="11">
        <f>J2367/86400 + 25569 + (-5/24)</f>
        <v>42426.199259259258</v>
      </c>
      <c r="T2367" s="11">
        <f>I2367/86400 + 25569 + (-5/24)</f>
        <v>42460.157592592594</v>
      </c>
    </row>
    <row r="2368" spans="1:20" ht="42.75" x14ac:dyDescent="0.45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>
        <f>E2368/D2368*100</f>
        <v>8.5714285714285715E-2</v>
      </c>
      <c r="P2368" s="10">
        <f>E2368/L2368</f>
        <v>3</v>
      </c>
      <c r="Q2368" t="str">
        <f>LEFT(N2368,SEARCH("/",N2368)-1)</f>
        <v>journalism</v>
      </c>
      <c r="R2368" t="str">
        <f>RIGHT(N2368, LEN(N2368)-SEARCH("/",N2368))</f>
        <v>audio</v>
      </c>
      <c r="S2368" s="11">
        <f>J2368/86400 + 25569 + (-5/24)</f>
        <v>42011.717604166661</v>
      </c>
      <c r="T2368" s="11">
        <f>I2368/86400 + 25569 + (-5/24)</f>
        <v>42068.643749999996</v>
      </c>
    </row>
    <row r="2369" spans="1:20" ht="42.75" x14ac:dyDescent="0.45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>
        <f>E2369/D2369*100</f>
        <v>110.71428571428572</v>
      </c>
      <c r="P2369" s="10">
        <f>E2369/L2369</f>
        <v>104.72972972972973</v>
      </c>
      <c r="Q2369" t="str">
        <f>LEFT(N2369,SEARCH("/",N2369)-1)</f>
        <v>music</v>
      </c>
      <c r="R2369" t="str">
        <f>RIGHT(N2369, LEN(N2369)-SEARCH("/",N2369))</f>
        <v>rock</v>
      </c>
      <c r="S2369" s="11">
        <f>J2369/86400 + 25569 + (-5/24)</f>
        <v>41463.535138888888</v>
      </c>
      <c r="T2369" s="11">
        <f>I2369/86400 + 25569 + (-5/24)</f>
        <v>41483.535138888888</v>
      </c>
    </row>
    <row r="2370" spans="1:20" ht="28.5" x14ac:dyDescent="0.45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>
        <f>E2370/D2370*100</f>
        <v>4.5714285714285712</v>
      </c>
      <c r="P2370" s="10">
        <f>E2370/L2370</f>
        <v>24.615384615384617</v>
      </c>
      <c r="Q2370" t="str">
        <f>LEFT(N2370,SEARCH("/",N2370)-1)</f>
        <v>publishing</v>
      </c>
      <c r="R2370" t="str">
        <f>RIGHT(N2370, LEN(N2370)-SEARCH("/",N2370))</f>
        <v>translations</v>
      </c>
      <c r="S2370" s="11">
        <f>J2370/86400 + 25569 + (-5/24)</f>
        <v>41946.855312499996</v>
      </c>
      <c r="T2370" s="11">
        <f>I2370/86400 + 25569 + (-5/24)</f>
        <v>41976.855312499996</v>
      </c>
    </row>
    <row r="2371" spans="1:20" ht="42.75" x14ac:dyDescent="0.45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>
        <f>E2371/D2371*100</f>
        <v>0.7142857142857143</v>
      </c>
      <c r="P2371" s="10">
        <f>E2371/L2371</f>
        <v>25</v>
      </c>
      <c r="Q2371" t="str">
        <f>LEFT(N2371,SEARCH("/",N2371)-1)</f>
        <v>publishing</v>
      </c>
      <c r="R2371" t="str">
        <f>RIGHT(N2371, LEN(N2371)-SEARCH("/",N2371))</f>
        <v>fiction</v>
      </c>
      <c r="S2371" s="11">
        <f>J2371/86400 + 25569 + (-5/24)</f>
        <v>42547.984664351847</v>
      </c>
      <c r="T2371" s="11">
        <f>I2371/86400 + 25569 + (-5/24)</f>
        <v>42572.984664351847</v>
      </c>
    </row>
    <row r="2372" spans="1:20" ht="42.75" x14ac:dyDescent="0.45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>
        <f>E2372/D2372*100</f>
        <v>102.62857142857142</v>
      </c>
      <c r="P2372" s="10">
        <f>E2372/L2372</f>
        <v>156.17391304347825</v>
      </c>
      <c r="Q2372" t="str">
        <f>LEFT(N2372,SEARCH("/",N2372)-1)</f>
        <v>photography</v>
      </c>
      <c r="R2372" t="str">
        <f>RIGHT(N2372, LEN(N2372)-SEARCH("/",N2372))</f>
        <v>photobooks</v>
      </c>
      <c r="S2372" s="11">
        <f>J2372/86400 + 25569 + (-5/24)</f>
        <v>41981.57372685185</v>
      </c>
      <c r="T2372" s="11">
        <f>I2372/86400 + 25569 + (-5/24)</f>
        <v>42026.57372685185</v>
      </c>
    </row>
    <row r="2373" spans="1:20" ht="28.5" x14ac:dyDescent="0.45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>
        <f>E2373/D2373*100</f>
        <v>145.85714285714286</v>
      </c>
      <c r="P2373" s="10">
        <f>E2373/L2373</f>
        <v>64.620253164556956</v>
      </c>
      <c r="Q2373" t="str">
        <f>LEFT(N2373,SEARCH("/",N2373)-1)</f>
        <v>music</v>
      </c>
      <c r="R2373" t="str">
        <f>RIGHT(N2373, LEN(N2373)-SEARCH("/",N2373))</f>
        <v>rock</v>
      </c>
      <c r="S2373" s="11">
        <f>J2373/86400 + 25569 + (-5/24)</f>
        <v>41546.455879629626</v>
      </c>
      <c r="T2373" s="11">
        <f>I2373/86400 + 25569 + (-5/24)</f>
        <v>41579.583333333328</v>
      </c>
    </row>
    <row r="2374" spans="1:20" ht="42.75" x14ac:dyDescent="0.45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>
        <f>E2374/D2374*100</f>
        <v>0</v>
      </c>
      <c r="P2374" s="10" t="e">
        <f>E2374/L2374</f>
        <v>#DIV/0!</v>
      </c>
      <c r="Q2374" t="str">
        <f>LEFT(N2374,SEARCH("/",N2374)-1)</f>
        <v>music</v>
      </c>
      <c r="R2374" t="str">
        <f>RIGHT(N2374, LEN(N2374)-SEARCH("/",N2374))</f>
        <v>faith</v>
      </c>
      <c r="S2374" s="11">
        <f>J2374/86400 + 25569 + (-5/24)</f>
        <v>42451.658634259256</v>
      </c>
      <c r="T2374" s="11">
        <f>I2374/86400 + 25569 + (-5/24)</f>
        <v>42491.658634259256</v>
      </c>
    </row>
    <row r="2375" spans="1:20" ht="42.75" x14ac:dyDescent="0.45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>
        <f>E2375/D2375*100</f>
        <v>114.01428571428571</v>
      </c>
      <c r="P2375" s="10">
        <f>E2375/L2375</f>
        <v>89.674157303370791</v>
      </c>
      <c r="Q2375" t="str">
        <f>LEFT(N2375,SEARCH("/",N2375)-1)</f>
        <v>photography</v>
      </c>
      <c r="R2375" t="str">
        <f>RIGHT(N2375, LEN(N2375)-SEARCH("/",N2375))</f>
        <v>photobooks</v>
      </c>
      <c r="S2375" s="11">
        <f>J2375/86400 + 25569 + (-5/24)</f>
        <v>42690.051365740735</v>
      </c>
      <c r="T2375" s="11">
        <f>I2375/86400 + 25569 + (-5/24)</f>
        <v>42725.874999999993</v>
      </c>
    </row>
    <row r="2376" spans="1:20" ht="42.75" x14ac:dyDescent="0.45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>
        <f>E2376/D2376*100</f>
        <v>1435.5717142857143</v>
      </c>
      <c r="P2376" s="10">
        <f>E2376/L2376</f>
        <v>74.107684365781708</v>
      </c>
      <c r="Q2376" t="str">
        <f>LEFT(N2376,SEARCH("/",N2376)-1)</f>
        <v>technology</v>
      </c>
      <c r="R2376" t="str">
        <f>RIGHT(N2376, LEN(N2376)-SEARCH("/",N2376))</f>
        <v>hardware</v>
      </c>
      <c r="S2376" s="11">
        <f>J2376/86400 + 25569 + (-5/24)</f>
        <v>41326.779641203699</v>
      </c>
      <c r="T2376" s="11">
        <f>I2376/86400 + 25569 + (-5/24)</f>
        <v>41356.737974537034</v>
      </c>
    </row>
    <row r="2377" spans="1:20" ht="28.5" x14ac:dyDescent="0.45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>
        <f>E2377/D2377*100</f>
        <v>104.85714285714285</v>
      </c>
      <c r="P2377" s="10">
        <f>E2377/L2377</f>
        <v>68.598130841121488</v>
      </c>
      <c r="Q2377" t="str">
        <f>LEFT(N2377,SEARCH("/",N2377)-1)</f>
        <v>music</v>
      </c>
      <c r="R2377" t="str">
        <f>RIGHT(N2377, LEN(N2377)-SEARCH("/",N2377))</f>
        <v>indie rock</v>
      </c>
      <c r="S2377" s="11">
        <f>J2377/86400 + 25569 + (-5/24)</f>
        <v>41870.657129629624</v>
      </c>
      <c r="T2377" s="11">
        <f>I2377/86400 + 25569 + (-5/24)</f>
        <v>41905.657129629624</v>
      </c>
    </row>
    <row r="2378" spans="1:20" ht="42.75" x14ac:dyDescent="0.45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>
        <f>E2378/D2378*100</f>
        <v>107.21428571428571</v>
      </c>
      <c r="P2378" s="10">
        <f>E2378/L2378</f>
        <v>58.6328125</v>
      </c>
      <c r="Q2378" t="str">
        <f>LEFT(N2378,SEARCH("/",N2378)-1)</f>
        <v>games</v>
      </c>
      <c r="R2378" t="str">
        <f>RIGHT(N2378, LEN(N2378)-SEARCH("/",N2378))</f>
        <v>tabletop games</v>
      </c>
      <c r="S2378" s="11">
        <f>J2378/86400 + 25569 + (-5/24)</f>
        <v>42688.667569444442</v>
      </c>
      <c r="T2378" s="11">
        <f>I2378/86400 + 25569 + (-5/24)</f>
        <v>42718.667569444442</v>
      </c>
    </row>
    <row r="2379" spans="1:20" ht="42.75" x14ac:dyDescent="0.45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>
        <f>E2379/D2379*100</f>
        <v>149.07142857142856</v>
      </c>
      <c r="P2379" s="10">
        <f>E2379/L2379</f>
        <v>71.965517241379317</v>
      </c>
      <c r="Q2379" t="str">
        <f>LEFT(N2379,SEARCH("/",N2379)-1)</f>
        <v>music</v>
      </c>
      <c r="R2379" t="str">
        <f>RIGHT(N2379, LEN(N2379)-SEARCH("/",N2379))</f>
        <v>rock</v>
      </c>
      <c r="S2379" s="11">
        <f>J2379/86400 + 25569 + (-5/24)</f>
        <v>40927.52344907407</v>
      </c>
      <c r="T2379" s="11">
        <f>I2379/86400 + 25569 + (-5/24)</f>
        <v>40962.52344907407</v>
      </c>
    </row>
    <row r="2380" spans="1:20" ht="57" x14ac:dyDescent="0.45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>
        <f>E2380/D2380*100</f>
        <v>0</v>
      </c>
      <c r="P2380" s="10" t="e">
        <f>E2380/L2380</f>
        <v>#DIV/0!</v>
      </c>
      <c r="Q2380" t="str">
        <f>LEFT(N2380,SEARCH("/",N2380)-1)</f>
        <v>food</v>
      </c>
      <c r="R2380" t="str">
        <f>RIGHT(N2380, LEN(N2380)-SEARCH("/",N2380))</f>
        <v>restaurants</v>
      </c>
      <c r="S2380" s="11">
        <f>J2380/86400 + 25569 + (-5/24)</f>
        <v>42046.847407407404</v>
      </c>
      <c r="T2380" s="11">
        <f>I2380/86400 + 25569 + (-5/24)</f>
        <v>42076.80574074074</v>
      </c>
    </row>
    <row r="2381" spans="1:20" ht="42.75" x14ac:dyDescent="0.45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>
        <f>E2381/D2381*100</f>
        <v>0.84285714285714297</v>
      </c>
      <c r="P2381" s="10">
        <f>E2381/L2381</f>
        <v>29.5</v>
      </c>
      <c r="Q2381" t="str">
        <f>LEFT(N2381,SEARCH("/",N2381)-1)</f>
        <v>food</v>
      </c>
      <c r="R2381" t="str">
        <f>RIGHT(N2381, LEN(N2381)-SEARCH("/",N2381))</f>
        <v>food trucks</v>
      </c>
      <c r="S2381" s="11">
        <f>J2381/86400 + 25569 + (-5/24)</f>
        <v>42744.694849537038</v>
      </c>
      <c r="T2381" s="11">
        <f>I2381/86400 + 25569 + (-5/24)</f>
        <v>42774.694849537038</v>
      </c>
    </row>
    <row r="2382" spans="1:20" ht="42.75" x14ac:dyDescent="0.45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>
        <f>E2382/D2382*100</f>
        <v>14.314285714285715</v>
      </c>
      <c r="P2382" s="10">
        <f>E2382/L2382</f>
        <v>29.470588235294116</v>
      </c>
      <c r="Q2382" t="str">
        <f>LEFT(N2382,SEARCH("/",N2382)-1)</f>
        <v>publishing</v>
      </c>
      <c r="R2382" t="str">
        <f>RIGHT(N2382, LEN(N2382)-SEARCH("/",N2382))</f>
        <v>children's books</v>
      </c>
      <c r="S2382" s="11">
        <f>J2382/86400 + 25569 + (-5/24)</f>
        <v>40967.4065162037</v>
      </c>
      <c r="T2382" s="11">
        <f>I2382/86400 + 25569 + (-5/24)</f>
        <v>40997.364849537036</v>
      </c>
    </row>
    <row r="2383" spans="1:20" ht="28.5" x14ac:dyDescent="0.45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>
        <f>E2383/D2383*100</f>
        <v>108.50614285714286</v>
      </c>
      <c r="P2383" s="10">
        <f>E2383/L2383</f>
        <v>73.032980769230775</v>
      </c>
      <c r="Q2383" t="str">
        <f>LEFT(N2383,SEARCH("/",N2383)-1)</f>
        <v>theater</v>
      </c>
      <c r="R2383" t="str">
        <f>RIGHT(N2383, LEN(N2383)-SEARCH("/",N2383))</f>
        <v>spaces</v>
      </c>
      <c r="S2383" s="11">
        <f>J2383/86400 + 25569 + (-5/24)</f>
        <v>41239.627916666665</v>
      </c>
      <c r="T2383" s="11">
        <f>I2383/86400 + 25569 + (-5/24)</f>
        <v>41269.627916666665</v>
      </c>
    </row>
    <row r="2384" spans="1:20" ht="42.75" x14ac:dyDescent="0.45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>
        <f>E2384/D2384*100</f>
        <v>100.57142857142858</v>
      </c>
      <c r="P2384" s="10">
        <f>E2384/L2384</f>
        <v>234.66666666666666</v>
      </c>
      <c r="Q2384" t="str">
        <f>LEFT(N2384,SEARCH("/",N2384)-1)</f>
        <v>theater</v>
      </c>
      <c r="R2384" t="str">
        <f>RIGHT(N2384, LEN(N2384)-SEARCH("/",N2384))</f>
        <v>spaces</v>
      </c>
      <c r="S2384" s="11">
        <f>J2384/86400 + 25569 + (-5/24)</f>
        <v>42170.638113425921</v>
      </c>
      <c r="T2384" s="11">
        <f>I2384/86400 + 25569 + (-5/24)</f>
        <v>42230.638113425921</v>
      </c>
    </row>
    <row r="2385" spans="1:20" ht="42.75" x14ac:dyDescent="0.45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>
        <f>E2385/D2385*100</f>
        <v>112.92857142857142</v>
      </c>
      <c r="P2385" s="10">
        <f>E2385/L2385</f>
        <v>64.268292682926827</v>
      </c>
      <c r="Q2385" t="str">
        <f>LEFT(N2385,SEARCH("/",N2385)-1)</f>
        <v>theater</v>
      </c>
      <c r="R2385" t="str">
        <f>RIGHT(N2385, LEN(N2385)-SEARCH("/",N2385))</f>
        <v>plays</v>
      </c>
      <c r="S2385" s="11">
        <f>J2385/86400 + 25569 + (-5/24)</f>
        <v>40970.667337962957</v>
      </c>
      <c r="T2385" s="11">
        <f>I2385/86400 + 25569 + (-5/24)</f>
        <v>41000.625671296293</v>
      </c>
    </row>
    <row r="2386" spans="1:20" ht="42.75" x14ac:dyDescent="0.45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>
        <f>E2386/D2386*100</f>
        <v>108.8142857142857</v>
      </c>
      <c r="P2386" s="10">
        <f>E2386/L2386</f>
        <v>65.102564102564102</v>
      </c>
      <c r="Q2386" t="str">
        <f>LEFT(N2386,SEARCH("/",N2386)-1)</f>
        <v>theater</v>
      </c>
      <c r="R2386" t="str">
        <f>RIGHT(N2386, LEN(N2386)-SEARCH("/",N2386))</f>
        <v>plays</v>
      </c>
      <c r="S2386" s="11">
        <f>J2386/86400 + 25569 + (-5/24)</f>
        <v>42466.399976851848</v>
      </c>
      <c r="T2386" s="11">
        <f>I2386/86400 + 25569 + (-5/24)</f>
        <v>42496.399976851848</v>
      </c>
    </row>
    <row r="2387" spans="1:20" ht="57" x14ac:dyDescent="0.45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>
        <f>E2387/D2387*100</f>
        <v>100.88571428571429</v>
      </c>
      <c r="P2387" s="10">
        <f>E2387/L2387</f>
        <v>46.768211920529801</v>
      </c>
      <c r="Q2387" t="str">
        <f>LEFT(N2387,SEARCH("/",N2387)-1)</f>
        <v>theater</v>
      </c>
      <c r="R2387" t="str">
        <f>RIGHT(N2387, LEN(N2387)-SEARCH("/",N2387))</f>
        <v>plays</v>
      </c>
      <c r="S2387" s="11">
        <f>J2387/86400 + 25569 + (-5/24)</f>
        <v>40883.740983796291</v>
      </c>
      <c r="T2387" s="11">
        <f>I2387/86400 + 25569 + (-5/24)</f>
        <v>40939.5</v>
      </c>
    </row>
    <row r="2388" spans="1:20" ht="28.5" x14ac:dyDescent="0.45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>
        <f>E2388/D2388*100</f>
        <v>102.34285714285714</v>
      </c>
      <c r="P2388" s="10">
        <f>E2388/L2388</f>
        <v>193.62162162162161</v>
      </c>
      <c r="Q2388" t="str">
        <f>LEFT(N2388,SEARCH("/",N2388)-1)</f>
        <v>theater</v>
      </c>
      <c r="R2388" t="str">
        <f>RIGHT(N2388, LEN(N2388)-SEARCH("/",N2388))</f>
        <v>plays</v>
      </c>
      <c r="S2388" s="11">
        <f>J2388/86400 + 25569 + (-5/24)</f>
        <v>42323.500972222224</v>
      </c>
      <c r="T2388" s="11">
        <f>I2388/86400 + 25569 + (-5/24)</f>
        <v>42354.999305555553</v>
      </c>
    </row>
    <row r="2389" spans="1:20" ht="28.5" x14ac:dyDescent="0.45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>
        <f>E2389/D2389*100</f>
        <v>105.21428571428571</v>
      </c>
      <c r="P2389" s="10">
        <f>E2389/L2389</f>
        <v>98.2</v>
      </c>
      <c r="Q2389" t="str">
        <f>LEFT(N2389,SEARCH("/",N2389)-1)</f>
        <v>theater</v>
      </c>
      <c r="R2389" t="str">
        <f>RIGHT(N2389, LEN(N2389)-SEARCH("/",N2389))</f>
        <v>plays</v>
      </c>
      <c r="S2389" s="11">
        <f>J2389/86400 + 25569 + (-5/24)</f>
        <v>41982.678946759253</v>
      </c>
      <c r="T2389" s="11">
        <f>I2389/86400 + 25569 + (-5/24)</f>
        <v>42012.678946759253</v>
      </c>
    </row>
    <row r="2390" spans="1:20" ht="42.75" x14ac:dyDescent="0.45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>
        <f>E2390/D2390*100</f>
        <v>113.45714285714286</v>
      </c>
      <c r="P2390" s="10">
        <f>E2390/L2390</f>
        <v>74.224299065420567</v>
      </c>
      <c r="Q2390" t="str">
        <f>LEFT(N2390,SEARCH("/",N2390)-1)</f>
        <v>theater</v>
      </c>
      <c r="R2390" t="str">
        <f>RIGHT(N2390, LEN(N2390)-SEARCH("/",N2390))</f>
        <v>musical</v>
      </c>
      <c r="S2390" s="11">
        <f>J2390/86400 + 25569 + (-5/24)</f>
        <v>41820.568078703705</v>
      </c>
      <c r="T2390" s="11">
        <f>I2390/86400 + 25569 + (-5/24)</f>
        <v>41850.568078703705</v>
      </c>
    </row>
    <row r="2391" spans="1:20" ht="42.75" x14ac:dyDescent="0.45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>
        <f>E2391/D2391*100</f>
        <v>59.657142857142851</v>
      </c>
      <c r="P2391" s="10">
        <f>E2391/L2391</f>
        <v>174</v>
      </c>
      <c r="Q2391" t="str">
        <f>LEFT(N2391,SEARCH("/",N2391)-1)</f>
        <v>theater</v>
      </c>
      <c r="R2391" t="str">
        <f>RIGHT(N2391, LEN(N2391)-SEARCH("/",N2391))</f>
        <v>musical</v>
      </c>
      <c r="S2391" s="11">
        <f>J2391/86400 + 25569 + (-5/24)</f>
        <v>41968.73065972222</v>
      </c>
      <c r="T2391" s="11">
        <f>I2391/86400 + 25569 + (-5/24)</f>
        <v>41989.73065972222</v>
      </c>
    </row>
    <row r="2392" spans="1:20" ht="42.75" x14ac:dyDescent="0.45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>
        <f>E2392/D2392*100</f>
        <v>2.7</v>
      </c>
      <c r="P2392" s="10">
        <f>E2392/L2392</f>
        <v>23.625</v>
      </c>
      <c r="Q2392" t="str">
        <f>LEFT(N2392,SEARCH("/",N2392)-1)</f>
        <v>theater</v>
      </c>
      <c r="R2392" t="str">
        <f>RIGHT(N2392, LEN(N2392)-SEARCH("/",N2392))</f>
        <v>plays</v>
      </c>
      <c r="S2392" s="11">
        <f>J2392/86400 + 25569 + (-5/24)</f>
        <v>41885.01321759259</v>
      </c>
      <c r="T2392" s="11">
        <f>I2392/86400 + 25569 + (-5/24)</f>
        <v>41916.082638888889</v>
      </c>
    </row>
    <row r="2393" spans="1:20" ht="42.75" x14ac:dyDescent="0.45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>
        <f>E2393/D2393*100</f>
        <v>15.742857142857142</v>
      </c>
      <c r="P2393" s="10">
        <f>E2393/L2393</f>
        <v>91.833333333333329</v>
      </c>
      <c r="Q2393" t="str">
        <f>LEFT(N2393,SEARCH("/",N2393)-1)</f>
        <v>theater</v>
      </c>
      <c r="R2393" t="str">
        <f>RIGHT(N2393, LEN(N2393)-SEARCH("/",N2393))</f>
        <v>plays</v>
      </c>
      <c r="S2393" s="11">
        <f>J2393/86400 + 25569 + (-5/24)</f>
        <v>42538.759976851848</v>
      </c>
      <c r="T2393" s="11">
        <f>I2393/86400 + 25569 + (-5/24)</f>
        <v>42567.821527777771</v>
      </c>
    </row>
    <row r="2394" spans="1:20" ht="42.75" x14ac:dyDescent="0.45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>
        <f>E2394/D2394*100</f>
        <v>16.514285714285716</v>
      </c>
      <c r="P2394" s="10">
        <f>E2394/L2394</f>
        <v>82.571428571428569</v>
      </c>
      <c r="Q2394" t="str">
        <f>LEFT(N2394,SEARCH("/",N2394)-1)</f>
        <v>theater</v>
      </c>
      <c r="R2394" t="str">
        <f>RIGHT(N2394, LEN(N2394)-SEARCH("/",N2394))</f>
        <v>plays</v>
      </c>
      <c r="S2394" s="11">
        <f>J2394/86400 + 25569 + (-5/24)</f>
        <v>41842.620347222219</v>
      </c>
      <c r="T2394" s="11">
        <f>I2394/86400 + 25569 + (-5/24)</f>
        <v>41882.619317129625</v>
      </c>
    </row>
    <row r="2395" spans="1:20" ht="42.75" x14ac:dyDescent="0.45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>
        <f>E2395/D2395*100</f>
        <v>1.4285714285714287E-2</v>
      </c>
      <c r="P2395" s="10">
        <f>E2395/L2395</f>
        <v>1</v>
      </c>
      <c r="Q2395" t="str">
        <f>LEFT(N2395,SEARCH("/",N2395)-1)</f>
        <v>theater</v>
      </c>
      <c r="R2395" t="str">
        <f>RIGHT(N2395, LEN(N2395)-SEARCH("/",N2395))</f>
        <v>plays</v>
      </c>
      <c r="S2395" s="11">
        <f>J2395/86400 + 25569 + (-5/24)</f>
        <v>42174.572488425925</v>
      </c>
      <c r="T2395" s="11">
        <f>I2395/86400 + 25569 + (-5/24)</f>
        <v>42204.572488425925</v>
      </c>
    </row>
    <row r="2396" spans="1:20" ht="42.75" x14ac:dyDescent="0.45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>
        <f>E2396/D2396*100</f>
        <v>0</v>
      </c>
      <c r="P2396" s="10" t="e">
        <f>E2396/L2396</f>
        <v>#DIV/0!</v>
      </c>
      <c r="Q2396" t="str">
        <f>LEFT(N2396,SEARCH("/",N2396)-1)</f>
        <v>theater</v>
      </c>
      <c r="R2396" t="str">
        <f>RIGHT(N2396, LEN(N2396)-SEARCH("/",N2396))</f>
        <v>plays</v>
      </c>
      <c r="S2396" s="11">
        <f>J2396/86400 + 25569 + (-5/24)</f>
        <v>42408.791238425925</v>
      </c>
      <c r="T2396" s="11">
        <f>I2396/86400 + 25569 + (-5/24)</f>
        <v>42453.749571759261</v>
      </c>
    </row>
    <row r="2397" spans="1:20" ht="42.75" x14ac:dyDescent="0.4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>
        <f>E2397/D2397*100</f>
        <v>0</v>
      </c>
      <c r="P2397" s="10" t="e">
        <f>E2397/L2397</f>
        <v>#DIV/0!</v>
      </c>
      <c r="Q2397" t="str">
        <f>LEFT(N2397,SEARCH("/",N2397)-1)</f>
        <v>film &amp; video</v>
      </c>
      <c r="R2397" t="str">
        <f>RIGHT(N2397, LEN(N2397)-SEARCH("/",N2397))</f>
        <v>animation</v>
      </c>
      <c r="S2397" s="11">
        <f>J2397/86400 + 25569 + (-5/24)</f>
        <v>42223.407685185179</v>
      </c>
      <c r="T2397" s="11">
        <f>I2397/86400 + 25569 + (-5/24)</f>
        <v>42253.406944444439</v>
      </c>
    </row>
    <row r="2398" spans="1:20" ht="42.75" x14ac:dyDescent="0.45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>
        <f>E2398/D2398*100</f>
        <v>113.00013888888888</v>
      </c>
      <c r="P2398" s="10">
        <f>E2398/L2398</f>
        <v>50.222283950617282</v>
      </c>
      <c r="Q2398" t="str">
        <f>LEFT(N2398,SEARCH("/",N2398)-1)</f>
        <v>technology</v>
      </c>
      <c r="R2398" t="str">
        <f>RIGHT(N2398, LEN(N2398)-SEARCH("/",N2398))</f>
        <v>hardware</v>
      </c>
      <c r="S2398" s="11">
        <f>J2398/86400 + 25569 + (-5/24)</f>
        <v>40765.668553240735</v>
      </c>
      <c r="T2398" s="11">
        <f>I2398/86400 + 25569 + (-5/24)</f>
        <v>40795.668553240735</v>
      </c>
    </row>
    <row r="2399" spans="1:20" ht="42.75" x14ac:dyDescent="0.45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>
        <f>E2399/D2399*100</f>
        <v>24.194444444444443</v>
      </c>
      <c r="P2399" s="10">
        <f>E2399/L2399</f>
        <v>45.842105263157897</v>
      </c>
      <c r="Q2399" t="str">
        <f>LEFT(N2399,SEARCH("/",N2399)-1)</f>
        <v>theater</v>
      </c>
      <c r="R2399" t="str">
        <f>RIGHT(N2399, LEN(N2399)-SEARCH("/",N2399))</f>
        <v>plays</v>
      </c>
      <c r="S2399" s="11">
        <f>J2399/86400 + 25569 + (-5/24)</f>
        <v>41921.562106481477</v>
      </c>
      <c r="T2399" s="11">
        <f>I2399/86400 + 25569 + (-5/24)</f>
        <v>41938.562106481477</v>
      </c>
    </row>
    <row r="2400" spans="1:20" ht="42.75" x14ac:dyDescent="0.4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>
        <f>E2400/D2400*100</f>
        <v>318.69988910451895</v>
      </c>
      <c r="P2400" s="10">
        <f>E2400/L2400</f>
        <v>131.37719999999999</v>
      </c>
      <c r="Q2400" t="str">
        <f>LEFT(N2400,SEARCH("/",N2400)-1)</f>
        <v>theater</v>
      </c>
      <c r="R2400" t="str">
        <f>RIGHT(N2400, LEN(N2400)-SEARCH("/",N2400))</f>
        <v>spaces</v>
      </c>
      <c r="S2400" s="11">
        <f>J2400/86400 + 25569 + (-5/24)</f>
        <v>42534.687291666669</v>
      </c>
      <c r="T2400" s="11">
        <f>I2400/86400 + 25569 + (-5/24)</f>
        <v>42564.687291666669</v>
      </c>
    </row>
    <row r="2401" spans="1:20" ht="42.75" x14ac:dyDescent="0.45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>
        <f>E2401/D2401*100</f>
        <v>102.46666666666667</v>
      </c>
      <c r="P2401" s="10">
        <f>E2401/L2401</f>
        <v>111.37681159420291</v>
      </c>
      <c r="Q2401" t="str">
        <f>LEFT(N2401,SEARCH("/",N2401)-1)</f>
        <v>film &amp; video</v>
      </c>
      <c r="R2401" t="str">
        <f>RIGHT(N2401, LEN(N2401)-SEARCH("/",N2401))</f>
        <v>shorts</v>
      </c>
      <c r="S2401" s="11">
        <f>J2401/86400 + 25569 + (-5/24)</f>
        <v>40635.774155092593</v>
      </c>
      <c r="T2401" s="11">
        <f>I2401/86400 + 25569 + (-5/24)</f>
        <v>40657.774155092593</v>
      </c>
    </row>
    <row r="2402" spans="1:20" ht="42.75" x14ac:dyDescent="0.45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>
        <f>E2402/D2402*100</f>
        <v>27.6</v>
      </c>
      <c r="P2402" s="10">
        <f>E2402/L2402</f>
        <v>55.945945945945944</v>
      </c>
      <c r="Q2402" t="str">
        <f>LEFT(N2402,SEARCH("/",N2402)-1)</f>
        <v>film &amp; video</v>
      </c>
      <c r="R2402" t="str">
        <f>RIGHT(N2402, LEN(N2402)-SEARCH("/",N2402))</f>
        <v>science fiction</v>
      </c>
      <c r="S2402" s="11">
        <f>J2402/86400 + 25569 + (-5/24)</f>
        <v>42047.554074074076</v>
      </c>
      <c r="T2402" s="11">
        <f>I2402/86400 + 25569 + (-5/24)</f>
        <v>42107.512407407405</v>
      </c>
    </row>
    <row r="2403" spans="1:20" ht="42.75" x14ac:dyDescent="0.45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>
        <f>E2403/D2403*100</f>
        <v>130.33333333333331</v>
      </c>
      <c r="P2403" s="10">
        <f>E2403/L2403</f>
        <v>51.719576719576722</v>
      </c>
      <c r="Q2403" t="str">
        <f>LEFT(N2403,SEARCH("/",N2403)-1)</f>
        <v>film &amp; video</v>
      </c>
      <c r="R2403" t="str">
        <f>RIGHT(N2403, LEN(N2403)-SEARCH("/",N2403))</f>
        <v>documentary</v>
      </c>
      <c r="S2403" s="11">
        <f>J2403/86400 + 25569 + (-5/24)</f>
        <v>40948.421863425923</v>
      </c>
      <c r="T2403" s="11">
        <f>I2403/86400 + 25569 + (-5/24)</f>
        <v>40978.421863425923</v>
      </c>
    </row>
    <row r="2404" spans="1:20" ht="28.5" x14ac:dyDescent="0.45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>
        <f>E2404/D2404*100</f>
        <v>102.69239999999999</v>
      </c>
      <c r="P2404" s="10">
        <f>E2404/L2404</f>
        <v>79.401340206185566</v>
      </c>
      <c r="Q2404" t="str">
        <f>LEFT(N2404,SEARCH("/",N2404)-1)</f>
        <v>film &amp; video</v>
      </c>
      <c r="R2404" t="str">
        <f>RIGHT(N2404, LEN(N2404)-SEARCH("/",N2404))</f>
        <v>documentary</v>
      </c>
      <c r="S2404" s="11">
        <f>J2404/86400 + 25569 + (-5/24)</f>
        <v>42415.594826388886</v>
      </c>
      <c r="T2404" s="11">
        <f>I2404/86400 + 25569 + (-5/24)</f>
        <v>42445.553159722222</v>
      </c>
    </row>
    <row r="2405" spans="1:20" ht="42.75" x14ac:dyDescent="0.45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>
        <f>E2405/D2405*100</f>
        <v>106.66666666666667</v>
      </c>
      <c r="P2405" s="10">
        <f>E2405/L2405</f>
        <v>89.887640449438209</v>
      </c>
      <c r="Q2405" t="str">
        <f>LEFT(N2405,SEARCH("/",N2405)-1)</f>
        <v>film &amp; video</v>
      </c>
      <c r="R2405" t="str">
        <f>RIGHT(N2405, LEN(N2405)-SEARCH("/",N2405))</f>
        <v>documentary</v>
      </c>
      <c r="S2405" s="11">
        <f>J2405/86400 + 25569 + (-5/24)</f>
        <v>41078.703680555554</v>
      </c>
      <c r="T2405" s="11">
        <f>I2405/86400 + 25569 + (-5/24)</f>
        <v>41108.703680555554</v>
      </c>
    </row>
    <row r="2406" spans="1:20" ht="42.75" x14ac:dyDescent="0.45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>
        <f>E2406/D2406*100</f>
        <v>125.16000000000001</v>
      </c>
      <c r="P2406" s="10">
        <f>E2406/L2406</f>
        <v>140.1044776119403</v>
      </c>
      <c r="Q2406" t="str">
        <f>LEFT(N2406,SEARCH("/",N2406)-1)</f>
        <v>film &amp; video</v>
      </c>
      <c r="R2406" t="str">
        <f>RIGHT(N2406, LEN(N2406)-SEARCH("/",N2406))</f>
        <v>documentary</v>
      </c>
      <c r="S2406" s="11">
        <f>J2406/86400 + 25569 + (-5/24)</f>
        <v>42078.584791666661</v>
      </c>
      <c r="T2406" s="11">
        <f>I2406/86400 + 25569 + (-5/24)</f>
        <v>42123.584791666661</v>
      </c>
    </row>
    <row r="2407" spans="1:20" ht="42.75" x14ac:dyDescent="0.45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>
        <f>E2407/D2407*100</f>
        <v>0</v>
      </c>
      <c r="P2407" s="10" t="e">
        <f>E2407/L2407</f>
        <v>#DIV/0!</v>
      </c>
      <c r="Q2407" t="str">
        <f>LEFT(N2407,SEARCH("/",N2407)-1)</f>
        <v>film &amp; video</v>
      </c>
      <c r="R2407" t="str">
        <f>RIGHT(N2407, LEN(N2407)-SEARCH("/",N2407))</f>
        <v>animation</v>
      </c>
      <c r="S2407" s="11">
        <f>J2407/86400 + 25569 + (-5/24)</f>
        <v>41040.959293981483</v>
      </c>
      <c r="T2407" s="11">
        <f>I2407/86400 + 25569 + (-5/24)</f>
        <v>41100.952141203699</v>
      </c>
    </row>
    <row r="2408" spans="1:20" ht="42.75" x14ac:dyDescent="0.45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>
        <f>E2408/D2408*100</f>
        <v>0</v>
      </c>
      <c r="P2408" s="10" t="e">
        <f>E2408/L2408</f>
        <v>#DIV/0!</v>
      </c>
      <c r="Q2408" t="str">
        <f>LEFT(N2408,SEARCH("/",N2408)-1)</f>
        <v>technology</v>
      </c>
      <c r="R2408" t="str">
        <f>RIGHT(N2408, LEN(N2408)-SEARCH("/",N2408))</f>
        <v>web</v>
      </c>
      <c r="S2408" s="11">
        <f>J2408/86400 + 25569 + (-5/24)</f>
        <v>42380.488009259258</v>
      </c>
      <c r="T2408" s="11">
        <f>I2408/86400 + 25569 + (-5/24)</f>
        <v>42410.488009259258</v>
      </c>
    </row>
    <row r="2409" spans="1:20" ht="42.75" x14ac:dyDescent="0.45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>
        <f>E2409/D2409*100</f>
        <v>0</v>
      </c>
      <c r="P2409" s="10" t="e">
        <f>E2409/L2409</f>
        <v>#DIV/0!</v>
      </c>
      <c r="Q2409" t="str">
        <f>LEFT(N2409,SEARCH("/",N2409)-1)</f>
        <v>technology</v>
      </c>
      <c r="R2409" t="str">
        <f>RIGHT(N2409, LEN(N2409)-SEARCH("/",N2409))</f>
        <v>web</v>
      </c>
      <c r="S2409" s="11">
        <f>J2409/86400 + 25569 + (-5/24)</f>
        <v>42503.145173611112</v>
      </c>
      <c r="T2409" s="11">
        <f>I2409/86400 + 25569 + (-5/24)</f>
        <v>42533.145173611112</v>
      </c>
    </row>
    <row r="2410" spans="1:20" x14ac:dyDescent="0.45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>
        <f>E2410/D2410*100</f>
        <v>1.3333333333333334E-2</v>
      </c>
      <c r="P2410" s="10">
        <f>E2410/L2410</f>
        <v>1</v>
      </c>
      <c r="Q2410" t="str">
        <f>LEFT(N2410,SEARCH("/",N2410)-1)</f>
        <v>technology</v>
      </c>
      <c r="R2410" t="str">
        <f>RIGHT(N2410, LEN(N2410)-SEARCH("/",N2410))</f>
        <v>web</v>
      </c>
      <c r="S2410" s="11">
        <f>J2410/86400 + 25569 + (-5/24)</f>
        <v>42178.406238425923</v>
      </c>
      <c r="T2410" s="11">
        <f>I2410/86400 + 25569 + (-5/24)</f>
        <v>42193.406238425923</v>
      </c>
    </row>
    <row r="2411" spans="1:20" ht="42.75" x14ac:dyDescent="0.45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>
        <f>E2411/D2411*100</f>
        <v>3.3333333333333335</v>
      </c>
      <c r="P2411" s="10">
        <f>E2411/L2411</f>
        <v>250</v>
      </c>
      <c r="Q2411" t="str">
        <f>LEFT(N2411,SEARCH("/",N2411)-1)</f>
        <v>technology</v>
      </c>
      <c r="R2411" t="str">
        <f>RIGHT(N2411, LEN(N2411)-SEARCH("/",N2411))</f>
        <v>web</v>
      </c>
      <c r="S2411" s="11">
        <f>J2411/86400 + 25569 + (-5/24)</f>
        <v>41946.023842592593</v>
      </c>
      <c r="T2411" s="11">
        <f>I2411/86400 + 25569 + (-5/24)</f>
        <v>41976.023842592585</v>
      </c>
    </row>
    <row r="2412" spans="1:20" ht="42.75" x14ac:dyDescent="0.45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>
        <f>E2412/D2412*100</f>
        <v>0.26666666666666666</v>
      </c>
      <c r="P2412" s="10">
        <f>E2412/L2412</f>
        <v>10</v>
      </c>
      <c r="Q2412" t="str">
        <f>LEFT(N2412,SEARCH("/",N2412)-1)</f>
        <v>technology</v>
      </c>
      <c r="R2412" t="str">
        <f>RIGHT(N2412, LEN(N2412)-SEARCH("/",N2412))</f>
        <v>web</v>
      </c>
      <c r="S2412" s="11">
        <f>J2412/86400 + 25569 + (-5/24)</f>
        <v>42545.496932870366</v>
      </c>
      <c r="T2412" s="11">
        <f>I2412/86400 + 25569 + (-5/24)</f>
        <v>42582.458333333336</v>
      </c>
    </row>
    <row r="2413" spans="1:20" ht="42.75" x14ac:dyDescent="0.45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>
        <f>E2413/D2413*100</f>
        <v>105.566</v>
      </c>
      <c r="P2413" s="10">
        <f>E2413/L2413</f>
        <v>60.903461538461535</v>
      </c>
      <c r="Q2413" t="str">
        <f>LEFT(N2413,SEARCH("/",N2413)-1)</f>
        <v>publishing</v>
      </c>
      <c r="R2413" t="str">
        <f>RIGHT(N2413, LEN(N2413)-SEARCH("/",N2413))</f>
        <v>nonfiction</v>
      </c>
      <c r="S2413" s="11">
        <f>J2413/86400 + 25569 + (-5/24)</f>
        <v>40731.629131944443</v>
      </c>
      <c r="T2413" s="11">
        <f>I2413/86400 + 25569 + (-5/24)</f>
        <v>40776.629131944443</v>
      </c>
    </row>
    <row r="2414" spans="1:20" ht="42.75" x14ac:dyDescent="0.45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>
        <f>E2414/D2414*100</f>
        <v>103.86666666666666</v>
      </c>
      <c r="P2414" s="10">
        <f>E2414/L2414</f>
        <v>60.859375</v>
      </c>
      <c r="Q2414" t="str">
        <f>LEFT(N2414,SEARCH("/",N2414)-1)</f>
        <v>music</v>
      </c>
      <c r="R2414" t="str">
        <f>RIGHT(N2414, LEN(N2414)-SEARCH("/",N2414))</f>
        <v>rock</v>
      </c>
      <c r="S2414" s="11">
        <f>J2414/86400 + 25569 + (-5/24)</f>
        <v>41557.572291666664</v>
      </c>
      <c r="T2414" s="11">
        <f>I2414/86400 + 25569 + (-5/24)</f>
        <v>41591.040972222218</v>
      </c>
    </row>
    <row r="2415" spans="1:20" ht="42.75" x14ac:dyDescent="0.45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>
        <f>E2415/D2415*100</f>
        <v>8.9066666666666663</v>
      </c>
      <c r="P2415" s="10">
        <f>E2415/L2415</f>
        <v>41.75</v>
      </c>
      <c r="Q2415" t="str">
        <f>LEFT(N2415,SEARCH("/",N2415)-1)</f>
        <v>technology</v>
      </c>
      <c r="R2415" t="str">
        <f>RIGHT(N2415, LEN(N2415)-SEARCH("/",N2415))</f>
        <v>wearables</v>
      </c>
      <c r="S2415" s="11">
        <f>J2415/86400 + 25569 + (-5/24)</f>
        <v>42382.634953703702</v>
      </c>
      <c r="T2415" s="11">
        <f>I2415/86400 + 25569 + (-5/24)</f>
        <v>42418.634953703702</v>
      </c>
    </row>
    <row r="2416" spans="1:20" ht="42.75" x14ac:dyDescent="0.45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>
        <f>E2416/D2416*100</f>
        <v>0.46666666666666673</v>
      </c>
      <c r="P2416" s="10">
        <f>E2416/L2416</f>
        <v>11.666666666666666</v>
      </c>
      <c r="Q2416" t="str">
        <f>LEFT(N2416,SEARCH("/",N2416)-1)</f>
        <v>food</v>
      </c>
      <c r="R2416" t="str">
        <f>RIGHT(N2416, LEN(N2416)-SEARCH("/",N2416))</f>
        <v>food trucks</v>
      </c>
      <c r="S2416" s="11">
        <f>J2416/86400 + 25569 + (-5/24)</f>
        <v>41951.883425925924</v>
      </c>
      <c r="T2416" s="11">
        <f>I2416/86400 + 25569 + (-5/24)</f>
        <v>41981.883425925924</v>
      </c>
    </row>
    <row r="2417" spans="1:20" ht="42.75" x14ac:dyDescent="0.45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>
        <f>E2417/D2417*100</f>
        <v>106.73333333333332</v>
      </c>
      <c r="P2417" s="10">
        <f>E2417/L2417</f>
        <v>65.081300813008127</v>
      </c>
      <c r="Q2417" t="str">
        <f>LEFT(N2417,SEARCH("/",N2417)-1)</f>
        <v>photography</v>
      </c>
      <c r="R2417" t="str">
        <f>RIGHT(N2417, LEN(N2417)-SEARCH("/",N2417))</f>
        <v>photobooks</v>
      </c>
      <c r="S2417" s="11">
        <f>J2417/86400 + 25569 + (-5/24)</f>
        <v>42123.655034722215</v>
      </c>
      <c r="T2417" s="11">
        <f>I2417/86400 + 25569 + (-5/24)</f>
        <v>42156.737499999996</v>
      </c>
    </row>
    <row r="2418" spans="1:20" ht="42.75" x14ac:dyDescent="0.45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>
        <f>E2418/D2418*100</f>
        <v>101.8</v>
      </c>
      <c r="P2418" s="10">
        <f>E2418/L2418</f>
        <v>246.29032258064515</v>
      </c>
      <c r="Q2418" t="str">
        <f>LEFT(N2418,SEARCH("/",N2418)-1)</f>
        <v>music</v>
      </c>
      <c r="R2418" t="str">
        <f>RIGHT(N2418, LEN(N2418)-SEARCH("/",N2418))</f>
        <v>rock</v>
      </c>
      <c r="S2418" s="11">
        <f>J2418/86400 + 25569 + (-5/24)</f>
        <v>41561.475219907406</v>
      </c>
      <c r="T2418" s="11">
        <f>I2418/86400 + 25569 + (-5/24)</f>
        <v>41591.516886574071</v>
      </c>
    </row>
    <row r="2419" spans="1:20" ht="42.75" x14ac:dyDescent="0.45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>
        <f>E2419/D2419*100</f>
        <v>100.26666666666667</v>
      </c>
      <c r="P2419" s="10">
        <f>E2419/L2419</f>
        <v>81.739130434782609</v>
      </c>
      <c r="Q2419" t="str">
        <f>LEFT(N2419,SEARCH("/",N2419)-1)</f>
        <v>music</v>
      </c>
      <c r="R2419" t="str">
        <f>RIGHT(N2419, LEN(N2419)-SEARCH("/",N2419))</f>
        <v>rock</v>
      </c>
      <c r="S2419" s="11">
        <f>J2419/86400 + 25569 + (-5/24)</f>
        <v>42049.524907407402</v>
      </c>
      <c r="T2419" s="11">
        <f>I2419/86400 + 25569 + (-5/24)</f>
        <v>42079.483240740738</v>
      </c>
    </row>
    <row r="2420" spans="1:20" x14ac:dyDescent="0.45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>
        <f>E2420/D2420*100</f>
        <v>126.48920000000001</v>
      </c>
      <c r="P2420" s="10">
        <f>E2420/L2420</f>
        <v>64.535306122448986</v>
      </c>
      <c r="Q2420" t="str">
        <f>LEFT(N2420,SEARCH("/",N2420)-1)</f>
        <v>music</v>
      </c>
      <c r="R2420" t="str">
        <f>RIGHT(N2420, LEN(N2420)-SEARCH("/",N2420))</f>
        <v>rock</v>
      </c>
      <c r="S2420" s="11">
        <f>J2420/86400 + 25569 + (-5/24)</f>
        <v>41924.787766203699</v>
      </c>
      <c r="T2420" s="11">
        <f>I2420/86400 + 25569 + (-5/24)</f>
        <v>41969.829432870371</v>
      </c>
    </row>
    <row r="2421" spans="1:20" ht="42.75" x14ac:dyDescent="0.45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>
        <f>E2421/D2421*100</f>
        <v>20.36</v>
      </c>
      <c r="P2421" s="10">
        <f>E2421/L2421</f>
        <v>109.07142857142857</v>
      </c>
      <c r="Q2421" t="str">
        <f>LEFT(N2421,SEARCH("/",N2421)-1)</f>
        <v>publishing</v>
      </c>
      <c r="R2421" t="str">
        <f>RIGHT(N2421, LEN(N2421)-SEARCH("/",N2421))</f>
        <v>translations</v>
      </c>
      <c r="S2421" s="11">
        <f>J2421/86400 + 25569 + (-5/24)</f>
        <v>42676.509282407402</v>
      </c>
      <c r="T2421" s="11">
        <f>I2421/86400 + 25569 + (-5/24)</f>
        <v>42689.550949074073</v>
      </c>
    </row>
    <row r="2422" spans="1:20" ht="42.75" x14ac:dyDescent="0.45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>
        <f>E2422/D2422*100</f>
        <v>417.73333333333335</v>
      </c>
      <c r="P2422" s="10">
        <f>E2422/L2422</f>
        <v>84.905149051490511</v>
      </c>
      <c r="Q2422" t="str">
        <f>LEFT(N2422,SEARCH("/",N2422)-1)</f>
        <v>photography</v>
      </c>
      <c r="R2422" t="str">
        <f>RIGHT(N2422, LEN(N2422)-SEARCH("/",N2422))</f>
        <v>photobooks</v>
      </c>
      <c r="S2422" s="11">
        <f>J2422/86400 + 25569 + (-5/24)</f>
        <v>42221.465995370367</v>
      </c>
      <c r="T2422" s="11">
        <f>I2422/86400 + 25569 + (-5/24)</f>
        <v>42251.465995370367</v>
      </c>
    </row>
    <row r="2423" spans="1:20" ht="42.75" x14ac:dyDescent="0.45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>
        <f>E2423/D2423*100</f>
        <v>1.3333333333333334E-2</v>
      </c>
      <c r="P2423" s="10">
        <f>E2423/L2423</f>
        <v>1</v>
      </c>
      <c r="Q2423" t="str">
        <f>LEFT(N2423,SEARCH("/",N2423)-1)</f>
        <v>photography</v>
      </c>
      <c r="R2423" t="str">
        <f>RIGHT(N2423, LEN(N2423)-SEARCH("/",N2423))</f>
        <v>places</v>
      </c>
      <c r="S2423" s="11">
        <f>J2423/86400 + 25569 + (-5/24)</f>
        <v>41956.742650462962</v>
      </c>
      <c r="T2423" s="11">
        <f>I2423/86400 + 25569 + (-5/24)</f>
        <v>41986.742650462962</v>
      </c>
    </row>
    <row r="2424" spans="1:20" ht="42.75" x14ac:dyDescent="0.45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>
        <f>E2424/D2424*100</f>
        <v>155.33333333333331</v>
      </c>
      <c r="P2424" s="10">
        <f>E2424/L2424</f>
        <v>112.01923076923077</v>
      </c>
      <c r="Q2424" t="str">
        <f>LEFT(N2424,SEARCH("/",N2424)-1)</f>
        <v>music</v>
      </c>
      <c r="R2424" t="str">
        <f>RIGHT(N2424, LEN(N2424)-SEARCH("/",N2424))</f>
        <v>rock</v>
      </c>
      <c r="S2424" s="11">
        <f>J2424/86400 + 25569 + (-5/24)</f>
        <v>41135.491354166668</v>
      </c>
      <c r="T2424" s="11">
        <f>I2424/86400 + 25569 + (-5/24)</f>
        <v>41163.491354166668</v>
      </c>
    </row>
    <row r="2425" spans="1:20" ht="57" x14ac:dyDescent="0.45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>
        <f>E2425/D2425*100</f>
        <v>100.33493333333334</v>
      </c>
      <c r="P2425" s="10">
        <f>E2425/L2425</f>
        <v>156.77333333333334</v>
      </c>
      <c r="Q2425" t="str">
        <f>LEFT(N2425,SEARCH("/",N2425)-1)</f>
        <v>music</v>
      </c>
      <c r="R2425" t="str">
        <f>RIGHT(N2425, LEN(N2425)-SEARCH("/",N2425))</f>
        <v>pop</v>
      </c>
      <c r="S2425" s="11">
        <f>J2425/86400 + 25569 + (-5/24)</f>
        <v>41226.720509259256</v>
      </c>
      <c r="T2425" s="11">
        <f>I2425/86400 + 25569 + (-5/24)</f>
        <v>41256.720509259256</v>
      </c>
    </row>
    <row r="2426" spans="1:20" ht="42.75" x14ac:dyDescent="0.45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>
        <f>E2426/D2426*100</f>
        <v>116.52013333333333</v>
      </c>
      <c r="P2426" s="10">
        <f>E2426/L2426</f>
        <v>60.26903448275862</v>
      </c>
      <c r="Q2426" t="str">
        <f>LEFT(N2426,SEARCH("/",N2426)-1)</f>
        <v>music</v>
      </c>
      <c r="R2426" t="str">
        <f>RIGHT(N2426, LEN(N2426)-SEARCH("/",N2426))</f>
        <v>indie rock</v>
      </c>
      <c r="S2426" s="11">
        <f>J2426/86400 + 25569 + (-5/24)</f>
        <v>40852.68136574074</v>
      </c>
      <c r="T2426" s="11">
        <f>I2426/86400 + 25569 + (-5/24)</f>
        <v>40883.040972222218</v>
      </c>
    </row>
    <row r="2427" spans="1:20" ht="42.75" x14ac:dyDescent="0.45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>
        <f>E2427/D2427*100</f>
        <v>149.74666666666667</v>
      </c>
      <c r="P2427" s="10">
        <f>E2427/L2427</f>
        <v>160.44285714285715</v>
      </c>
      <c r="Q2427" t="str">
        <f>LEFT(N2427,SEARCH("/",N2427)-1)</f>
        <v>technology</v>
      </c>
      <c r="R2427" t="str">
        <f>RIGHT(N2427, LEN(N2427)-SEARCH("/",N2427))</f>
        <v>hardware</v>
      </c>
      <c r="S2427" s="11">
        <f>J2427/86400 + 25569 + (-5/24)</f>
        <v>41688.941678240742</v>
      </c>
      <c r="T2427" s="11">
        <f>I2427/86400 + 25569 + (-5/24)</f>
        <v>41748.900011574071</v>
      </c>
    </row>
    <row r="2428" spans="1:20" ht="42.75" x14ac:dyDescent="0.45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>
        <f>E2428/D2428*100</f>
        <v>5.08</v>
      </c>
      <c r="P2428" s="10">
        <f>E2428/L2428</f>
        <v>31.75</v>
      </c>
      <c r="Q2428" t="str">
        <f>LEFT(N2428,SEARCH("/",N2428)-1)</f>
        <v>photography</v>
      </c>
      <c r="R2428" t="str">
        <f>RIGHT(N2428, LEN(N2428)-SEARCH("/",N2428))</f>
        <v>people</v>
      </c>
      <c r="S2428" s="11">
        <f>J2428/86400 + 25569 + (-5/24)</f>
        <v>41799.516956018517</v>
      </c>
      <c r="T2428" s="11">
        <f>I2428/86400 + 25569 + (-5/24)</f>
        <v>41829.516956018517</v>
      </c>
    </row>
    <row r="2429" spans="1:20" ht="42.75" x14ac:dyDescent="0.45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>
        <f>E2429/D2429*100</f>
        <v>108.11999999999999</v>
      </c>
      <c r="P2429" s="10">
        <f>E2429/L2429</f>
        <v>37.197247706422019</v>
      </c>
      <c r="Q2429" t="str">
        <f>LEFT(N2429,SEARCH("/",N2429)-1)</f>
        <v>games</v>
      </c>
      <c r="R2429" t="str">
        <f>RIGHT(N2429, LEN(N2429)-SEARCH("/",N2429))</f>
        <v>tabletop games</v>
      </c>
      <c r="S2429" s="11">
        <f>J2429/86400 + 25569 + (-5/24)</f>
        <v>42452.458437499998</v>
      </c>
      <c r="T2429" s="11">
        <f>I2429/86400 + 25569 + (-5/24)</f>
        <v>42482.791666666664</v>
      </c>
    </row>
    <row r="2430" spans="1:20" ht="42.75" x14ac:dyDescent="0.45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>
        <f>E2430/D2430*100</f>
        <v>115.54666666666667</v>
      </c>
      <c r="P2430" s="10">
        <f>E2430/L2430</f>
        <v>144.43333333333334</v>
      </c>
      <c r="Q2430" t="str">
        <f>LEFT(N2430,SEARCH("/",N2430)-1)</f>
        <v>games</v>
      </c>
      <c r="R2430" t="str">
        <f>RIGHT(N2430, LEN(N2430)-SEARCH("/",N2430))</f>
        <v>tabletop games</v>
      </c>
      <c r="S2430" s="11">
        <f>J2430/86400 + 25569 + (-5/24)</f>
        <v>42014.623993055553</v>
      </c>
      <c r="T2430" s="11">
        <f>I2430/86400 + 25569 + (-5/24)</f>
        <v>42035.623993055553</v>
      </c>
    </row>
    <row r="2431" spans="1:20" ht="28.5" x14ac:dyDescent="0.45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>
        <f>E2431/D2431*100</f>
        <v>20.733333333333334</v>
      </c>
      <c r="P2431" s="10">
        <f>E2431/L2431</f>
        <v>25.491803278688526</v>
      </c>
      <c r="Q2431" t="str">
        <f>LEFT(N2431,SEARCH("/",N2431)-1)</f>
        <v>food</v>
      </c>
      <c r="R2431" t="str">
        <f>RIGHT(N2431, LEN(N2431)-SEARCH("/",N2431))</f>
        <v>small batch</v>
      </c>
      <c r="S2431" s="11">
        <f>J2431/86400 + 25569 + (-5/24)</f>
        <v>42790.67690972222</v>
      </c>
      <c r="T2431" s="11">
        <f>I2431/86400 + 25569 + (-5/24)</f>
        <v>42820.635243055549</v>
      </c>
    </row>
    <row r="2432" spans="1:20" ht="42.75" x14ac:dyDescent="0.45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>
        <f>E2432/D2432*100</f>
        <v>14.680000000000001</v>
      </c>
      <c r="P2432" s="10">
        <f>E2432/L2432</f>
        <v>367</v>
      </c>
      <c r="Q2432" t="str">
        <f>LEFT(N2432,SEARCH("/",N2432)-1)</f>
        <v>technology</v>
      </c>
      <c r="R2432" t="str">
        <f>RIGHT(N2432, LEN(N2432)-SEARCH("/",N2432))</f>
        <v>web</v>
      </c>
      <c r="S2432" s="11">
        <f>J2432/86400 + 25569 + (-5/24)</f>
        <v>42159.441249999996</v>
      </c>
      <c r="T2432" s="11">
        <f>I2432/86400 + 25569 + (-5/24)</f>
        <v>42219.441249999996</v>
      </c>
    </row>
    <row r="2433" spans="1:20" ht="28.5" x14ac:dyDescent="0.45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>
        <f>E2433/D2433*100</f>
        <v>107.88</v>
      </c>
      <c r="P2433" s="10">
        <f>E2433/L2433</f>
        <v>74.22935779816514</v>
      </c>
      <c r="Q2433" t="str">
        <f>LEFT(N2433,SEARCH("/",N2433)-1)</f>
        <v>food</v>
      </c>
      <c r="R2433" t="str">
        <f>RIGHT(N2433, LEN(N2433)-SEARCH("/",N2433))</f>
        <v>small batch</v>
      </c>
      <c r="S2433" s="11">
        <f>J2433/86400 + 25569 + (-5/24)</f>
        <v>42186.917291666665</v>
      </c>
      <c r="T2433" s="11">
        <f>I2433/86400 + 25569 + (-5/24)</f>
        <v>42207.999305555553</v>
      </c>
    </row>
    <row r="2434" spans="1:20" ht="42.75" x14ac:dyDescent="0.45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>
        <f>E2434/D2434*100</f>
        <v>103.8</v>
      </c>
      <c r="P2434" s="10">
        <f>E2434/L2434</f>
        <v>90.523255813953483</v>
      </c>
      <c r="Q2434" t="str">
        <f>LEFT(N2434,SEARCH("/",N2434)-1)</f>
        <v>music</v>
      </c>
      <c r="R2434" t="str">
        <f>RIGHT(N2434, LEN(N2434)-SEARCH("/",N2434))</f>
        <v>indie rock</v>
      </c>
      <c r="S2434" s="11">
        <f>J2434/86400 + 25569 + (-5/24)</f>
        <v>40783.804363425923</v>
      </c>
      <c r="T2434" s="11">
        <f>I2434/86400 + 25569 + (-5/24)</f>
        <v>40816.916666666664</v>
      </c>
    </row>
    <row r="2435" spans="1:20" ht="57" x14ac:dyDescent="0.45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>
        <f>E2435/D2435*100</f>
        <v>135.76026666666667</v>
      </c>
      <c r="P2435" s="10">
        <f>E2435/L2435</f>
        <v>97.904038461538462</v>
      </c>
      <c r="Q2435" t="str">
        <f>LEFT(N2435,SEARCH("/",N2435)-1)</f>
        <v>music</v>
      </c>
      <c r="R2435" t="str">
        <f>RIGHT(N2435, LEN(N2435)-SEARCH("/",N2435))</f>
        <v>indie rock</v>
      </c>
      <c r="S2435" s="11">
        <f>J2435/86400 + 25569 + (-5/24)</f>
        <v>40353.907175925924</v>
      </c>
      <c r="T2435" s="11">
        <f>I2435/86400 + 25569 + (-5/24)</f>
        <v>40424.835416666661</v>
      </c>
    </row>
    <row r="2436" spans="1:20" ht="28.5" x14ac:dyDescent="0.45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>
        <f>E2436/D2436*100</f>
        <v>101.6</v>
      </c>
      <c r="P2436" s="10">
        <f>E2436/L2436</f>
        <v>177.2093023255814</v>
      </c>
      <c r="Q2436" t="str">
        <f>LEFT(N2436,SEARCH("/",N2436)-1)</f>
        <v>music</v>
      </c>
      <c r="R2436" t="str">
        <f>RIGHT(N2436, LEN(N2436)-SEARCH("/",N2436))</f>
        <v>classical music</v>
      </c>
      <c r="S2436" s="11">
        <f>J2436/86400 + 25569 + (-5/24)</f>
        <v>41961.599039351851</v>
      </c>
      <c r="T2436" s="11">
        <f>I2436/86400 + 25569 + (-5/24)</f>
        <v>41993.979166666664</v>
      </c>
    </row>
    <row r="2437" spans="1:20" ht="42.75" x14ac:dyDescent="0.45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>
        <f>E2437/D2437*100</f>
        <v>110.66666666666667</v>
      </c>
      <c r="P2437" s="10">
        <f>E2437/L2437</f>
        <v>61.029411764705884</v>
      </c>
      <c r="Q2437" t="str">
        <f>LEFT(N2437,SEARCH("/",N2437)-1)</f>
        <v>music</v>
      </c>
      <c r="R2437" t="str">
        <f>RIGHT(N2437, LEN(N2437)-SEARCH("/",N2437))</f>
        <v>classical music</v>
      </c>
      <c r="S2437" s="11">
        <f>J2437/86400 + 25569 + (-5/24)</f>
        <v>41304.542951388888</v>
      </c>
      <c r="T2437" s="11">
        <f>I2437/86400 + 25569 + (-5/24)</f>
        <v>41334.542453703703</v>
      </c>
    </row>
    <row r="2438" spans="1:20" ht="42.75" x14ac:dyDescent="0.45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>
        <f>E2438/D2438*100</f>
        <v>101.01333333333334</v>
      </c>
      <c r="P2438" s="10">
        <f>E2438/L2438</f>
        <v>270.57142857142856</v>
      </c>
      <c r="Q2438" t="str">
        <f>LEFT(N2438,SEARCH("/",N2438)-1)</f>
        <v>technology</v>
      </c>
      <c r="R2438" t="str">
        <f>RIGHT(N2438, LEN(N2438)-SEARCH("/",N2438))</f>
        <v>space exploration</v>
      </c>
      <c r="S2438" s="11">
        <f>J2438/86400 + 25569 + (-5/24)</f>
        <v>41143.609884259255</v>
      </c>
      <c r="T2438" s="11">
        <f>I2438/86400 + 25569 + (-5/24)</f>
        <v>41173.609884259255</v>
      </c>
    </row>
    <row r="2439" spans="1:20" ht="28.5" x14ac:dyDescent="0.45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>
        <f>E2439/D2439*100</f>
        <v>104.44</v>
      </c>
      <c r="P2439" s="10">
        <f>E2439/L2439</f>
        <v>340.56521739130437</v>
      </c>
      <c r="Q2439" t="str">
        <f>LEFT(N2439,SEARCH("/",N2439)-1)</f>
        <v>technology</v>
      </c>
      <c r="R2439" t="str">
        <f>RIGHT(N2439, LEN(N2439)-SEARCH("/",N2439))</f>
        <v>hardware</v>
      </c>
      <c r="S2439" s="11">
        <f>J2439/86400 + 25569 + (-5/24)</f>
        <v>42095.032372685186</v>
      </c>
      <c r="T2439" s="11">
        <f>I2439/86400 + 25569 + (-5/24)</f>
        <v>42125.032372685186</v>
      </c>
    </row>
    <row r="2440" spans="1:20" ht="42.75" x14ac:dyDescent="0.45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>
        <f>E2440/D2440*100</f>
        <v>31.546666666666667</v>
      </c>
      <c r="P2440" s="10">
        <f>E2440/L2440</f>
        <v>60.666666666666664</v>
      </c>
      <c r="Q2440" t="str">
        <f>LEFT(N2440,SEARCH("/",N2440)-1)</f>
        <v>theater</v>
      </c>
      <c r="R2440" t="str">
        <f>RIGHT(N2440, LEN(N2440)-SEARCH("/",N2440))</f>
        <v>plays</v>
      </c>
      <c r="S2440" s="11">
        <f>J2440/86400 + 25569 + (-5/24)</f>
        <v>42102.808252314811</v>
      </c>
      <c r="T2440" s="11">
        <f>I2440/86400 + 25569 + (-5/24)</f>
        <v>42162.808252314811</v>
      </c>
    </row>
    <row r="2441" spans="1:20" ht="42.75" x14ac:dyDescent="0.45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>
        <f>E2441/D2441*100</f>
        <v>4.2133333333333338</v>
      </c>
      <c r="P2441" s="10">
        <f>E2441/L2441</f>
        <v>26.333333333333332</v>
      </c>
      <c r="Q2441" t="str">
        <f>LEFT(N2441,SEARCH("/",N2441)-1)</f>
        <v>theater</v>
      </c>
      <c r="R2441" t="str">
        <f>RIGHT(N2441, LEN(N2441)-SEARCH("/",N2441))</f>
        <v>plays</v>
      </c>
      <c r="S2441" s="11">
        <f>J2441/86400 + 25569 + (-5/24)</f>
        <v>42278.456631944442</v>
      </c>
      <c r="T2441" s="11">
        <f>I2441/86400 + 25569 + (-5/24)</f>
        <v>42308.456631944442</v>
      </c>
    </row>
    <row r="2442" spans="1:20" x14ac:dyDescent="0.45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>
        <f>E2442/D2442*100</f>
        <v>109.42666666666668</v>
      </c>
      <c r="P2442" s="10">
        <f>E2442/L2442</f>
        <v>151.9814814814815</v>
      </c>
      <c r="Q2442" t="str">
        <f>LEFT(N2442,SEARCH("/",N2442)-1)</f>
        <v>theater</v>
      </c>
      <c r="R2442" t="str">
        <f>RIGHT(N2442, LEN(N2442)-SEARCH("/",N2442))</f>
        <v>plays</v>
      </c>
      <c r="S2442" s="11">
        <f>J2442/86400 + 25569 + (-5/24)</f>
        <v>42576.489236111105</v>
      </c>
      <c r="T2442" s="11">
        <f>I2442/86400 + 25569 + (-5/24)</f>
        <v>42636.489236111105</v>
      </c>
    </row>
    <row r="2443" spans="1:20" ht="42.75" x14ac:dyDescent="0.45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>
        <f>E2443/D2443*100</f>
        <v>153.73333333333335</v>
      </c>
      <c r="P2443" s="10">
        <f>E2443/L2443</f>
        <v>110.86538461538461</v>
      </c>
      <c r="Q2443" t="str">
        <f>LEFT(N2443,SEARCH("/",N2443)-1)</f>
        <v>theater</v>
      </c>
      <c r="R2443" t="str">
        <f>RIGHT(N2443, LEN(N2443)-SEARCH("/",N2443))</f>
        <v>plays</v>
      </c>
      <c r="S2443" s="11">
        <f>J2443/86400 + 25569 + (-5/24)</f>
        <v>42133.963738425919</v>
      </c>
      <c r="T2443" s="11">
        <f>I2443/86400 + 25569 + (-5/24)</f>
        <v>42155.082638888889</v>
      </c>
    </row>
    <row r="2444" spans="1:20" ht="42.75" x14ac:dyDescent="0.45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>
        <f>E2444/D2444*100</f>
        <v>6.6666666666666666E-2</v>
      </c>
      <c r="P2444" s="10">
        <f>E2444/L2444</f>
        <v>5</v>
      </c>
      <c r="Q2444" t="str">
        <f>LEFT(N2444,SEARCH("/",N2444)-1)</f>
        <v>theater</v>
      </c>
      <c r="R2444" t="str">
        <f>RIGHT(N2444, LEN(N2444)-SEARCH("/",N2444))</f>
        <v>musical</v>
      </c>
      <c r="S2444" s="11">
        <f>J2444/86400 + 25569 + (-5/24)</f>
        <v>41799.050706018512</v>
      </c>
      <c r="T2444" s="11">
        <f>I2444/86400 + 25569 + (-5/24)</f>
        <v>41819.050706018512</v>
      </c>
    </row>
    <row r="2445" spans="1:20" ht="28.5" x14ac:dyDescent="0.45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>
        <f>E2445/D2445*100</f>
        <v>1.3333333333333334E-2</v>
      </c>
      <c r="P2445" s="10">
        <f>E2445/L2445</f>
        <v>1</v>
      </c>
      <c r="Q2445" t="str">
        <f>LEFT(N2445,SEARCH("/",N2445)-1)</f>
        <v>theater</v>
      </c>
      <c r="R2445" t="str">
        <f>RIGHT(N2445, LEN(N2445)-SEARCH("/",N2445))</f>
        <v>plays</v>
      </c>
      <c r="S2445" s="11">
        <f>J2445/86400 + 25569 + (-5/24)</f>
        <v>42611.052731481475</v>
      </c>
      <c r="T2445" s="11">
        <f>I2445/86400 + 25569 + (-5/24)</f>
        <v>42625.499305555553</v>
      </c>
    </row>
    <row r="2446" spans="1:20" ht="42.75" x14ac:dyDescent="0.45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>
        <f>E2446/D2446*100</f>
        <v>13.066666666666665</v>
      </c>
      <c r="P2446" s="10">
        <f>E2446/L2446</f>
        <v>57.647058823529413</v>
      </c>
      <c r="Q2446" t="str">
        <f>LEFT(N2446,SEARCH("/",N2446)-1)</f>
        <v>theater</v>
      </c>
      <c r="R2446" t="str">
        <f>RIGHT(N2446, LEN(N2446)-SEARCH("/",N2446))</f>
        <v>musical</v>
      </c>
      <c r="S2446" s="11">
        <f>J2446/86400 + 25569 + (-5/24)</f>
        <v>41815.606712962959</v>
      </c>
      <c r="T2446" s="11">
        <f>I2446/86400 + 25569 + (-5/24)</f>
        <v>41850.75</v>
      </c>
    </row>
    <row r="2447" spans="1:20" ht="42.75" x14ac:dyDescent="0.45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>
        <f>E2447/D2447*100</f>
        <v>0.6</v>
      </c>
      <c r="P2447" s="10">
        <f>E2447/L2447</f>
        <v>22.5</v>
      </c>
      <c r="Q2447" t="str">
        <f>LEFT(N2447,SEARCH("/",N2447)-1)</f>
        <v>theater</v>
      </c>
      <c r="R2447" t="str">
        <f>RIGHT(N2447, LEN(N2447)-SEARCH("/",N2447))</f>
        <v>plays</v>
      </c>
      <c r="S2447" s="11">
        <f>J2447/86400 + 25569 + (-5/24)</f>
        <v>41801.503217592588</v>
      </c>
      <c r="T2447" s="11">
        <f>I2447/86400 + 25569 + (-5/24)</f>
        <v>41843.915972222218</v>
      </c>
    </row>
    <row r="2448" spans="1:20" ht="42.75" x14ac:dyDescent="0.4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>
        <f>E2448/D2448*100</f>
        <v>103.09292094387415</v>
      </c>
      <c r="P2448" s="10">
        <f>E2448/L2448</f>
        <v>69.666666666666671</v>
      </c>
      <c r="Q2448" t="str">
        <f>LEFT(N2448,SEARCH("/",N2448)-1)</f>
        <v>music</v>
      </c>
      <c r="R2448" t="str">
        <f>RIGHT(N2448, LEN(N2448)-SEARCH("/",N2448))</f>
        <v>electronic music</v>
      </c>
      <c r="S2448" s="11">
        <f>J2448/86400 + 25569 + (-5/24)</f>
        <v>41904.825775462959</v>
      </c>
      <c r="T2448" s="11">
        <f>I2448/86400 + 25569 + (-5/24)</f>
        <v>41934.825775462959</v>
      </c>
    </row>
    <row r="2449" spans="1:20" ht="42.75" x14ac:dyDescent="0.4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>
        <f>E2449/D2449*100</f>
        <v>2.7873639500929119</v>
      </c>
      <c r="P2449" s="10">
        <f>E2449/L2449</f>
        <v>35</v>
      </c>
      <c r="Q2449" t="str">
        <f>LEFT(N2449,SEARCH("/",N2449)-1)</f>
        <v>music</v>
      </c>
      <c r="R2449" t="str">
        <f>RIGHT(N2449, LEN(N2449)-SEARCH("/",N2449))</f>
        <v>world music</v>
      </c>
      <c r="S2449" s="11">
        <f>J2449/86400 + 25569 + (-5/24)</f>
        <v>41582.927071759259</v>
      </c>
      <c r="T2449" s="11">
        <f>I2449/86400 + 25569 + (-5/24)</f>
        <v>41622.927071759259</v>
      </c>
    </row>
    <row r="2450" spans="1:20" ht="42.75" x14ac:dyDescent="0.4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>
        <f>E2450/D2450*100</f>
        <v>101.41935483870968</v>
      </c>
      <c r="P2450" s="10">
        <f>E2450/L2450</f>
        <v>302.30769230769232</v>
      </c>
      <c r="Q2450" t="str">
        <f>LEFT(N2450,SEARCH("/",N2450)-1)</f>
        <v>theater</v>
      </c>
      <c r="R2450" t="str">
        <f>RIGHT(N2450, LEN(N2450)-SEARCH("/",N2450))</f>
        <v>plays</v>
      </c>
      <c r="S2450" s="11">
        <f>J2450/86400 + 25569 + (-5/24)</f>
        <v>41851.563020833331</v>
      </c>
      <c r="T2450" s="11">
        <f>I2450/86400 + 25569 + (-5/24)</f>
        <v>41870.458333333328</v>
      </c>
    </row>
    <row r="2451" spans="1:20" ht="42.75" x14ac:dyDescent="0.45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>
        <f>E2451/D2451*100</f>
        <v>11.328275684711327</v>
      </c>
      <c r="P2451" s="10">
        <f>E2451/L2451</f>
        <v>51.823529411764703</v>
      </c>
      <c r="Q2451" t="str">
        <f>LEFT(N2451,SEARCH("/",N2451)-1)</f>
        <v>technology</v>
      </c>
      <c r="R2451" t="str">
        <f>RIGHT(N2451, LEN(N2451)-SEARCH("/",N2451))</f>
        <v>wearables</v>
      </c>
      <c r="S2451" s="11">
        <f>J2451/86400 + 25569 + (-5/24)</f>
        <v>42082.594479166662</v>
      </c>
      <c r="T2451" s="11">
        <f>I2451/86400 + 25569 + (-5/24)</f>
        <v>42103.999305555553</v>
      </c>
    </row>
    <row r="2452" spans="1:20" ht="28.5" x14ac:dyDescent="0.45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>
        <f>E2452/D2452*100</f>
        <v>146.12318374694613</v>
      </c>
      <c r="P2452" s="10">
        <f>E2452/L2452</f>
        <v>98.817391304347822</v>
      </c>
      <c r="Q2452" t="str">
        <f>LEFT(N2452,SEARCH("/",N2452)-1)</f>
        <v>music</v>
      </c>
      <c r="R2452" t="str">
        <f>RIGHT(N2452, LEN(N2452)-SEARCH("/",N2452))</f>
        <v>indie rock</v>
      </c>
      <c r="S2452" s="11">
        <f>J2452/86400 + 25569 + (-5/24)</f>
        <v>41192.546608796292</v>
      </c>
      <c r="T2452" s="11">
        <f>I2452/86400 + 25569 + (-5/24)</f>
        <v>41222.588275462964</v>
      </c>
    </row>
    <row r="2453" spans="1:20" ht="57" x14ac:dyDescent="0.45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>
        <f>E2453/D2453*100</f>
        <v>102.50632911392405</v>
      </c>
      <c r="P2453" s="10">
        <f>E2453/L2453</f>
        <v>80.178217821782184</v>
      </c>
      <c r="Q2453" t="str">
        <f>LEFT(N2453,SEARCH("/",N2453)-1)</f>
        <v>music</v>
      </c>
      <c r="R2453" t="str">
        <f>RIGHT(N2453, LEN(N2453)-SEARCH("/",N2453))</f>
        <v>pop</v>
      </c>
      <c r="S2453" s="11">
        <f>J2453/86400 + 25569 + (-5/24)</f>
        <v>42343.789710648147</v>
      </c>
      <c r="T2453" s="11">
        <f>I2453/86400 + 25569 + (-5/24)</f>
        <v>42386.666666666664</v>
      </c>
    </row>
    <row r="2454" spans="1:20" ht="42.75" x14ac:dyDescent="0.45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>
        <f>E2454/D2454*100</f>
        <v>16.734177215189874</v>
      </c>
      <c r="P2454" s="10">
        <f>E2454/L2454</f>
        <v>66.099999999999994</v>
      </c>
      <c r="Q2454" t="str">
        <f>LEFT(N2454,SEARCH("/",N2454)-1)</f>
        <v>theater</v>
      </c>
      <c r="R2454" t="str">
        <f>RIGHT(N2454, LEN(N2454)-SEARCH("/",N2454))</f>
        <v>spaces</v>
      </c>
      <c r="S2454" s="11">
        <f>J2454/86400 + 25569 + (-5/24)</f>
        <v>42464.750578703701</v>
      </c>
      <c r="T2454" s="11">
        <f>I2454/86400 + 25569 + (-5/24)</f>
        <v>42494.750578703701</v>
      </c>
    </row>
    <row r="2455" spans="1:20" ht="42.75" x14ac:dyDescent="0.45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>
        <f>E2455/D2455*100</f>
        <v>190.84810126582278</v>
      </c>
      <c r="P2455" s="10">
        <f>E2455/L2455</f>
        <v>259.94827586206895</v>
      </c>
      <c r="Q2455" t="str">
        <f>LEFT(N2455,SEARCH("/",N2455)-1)</f>
        <v>theater</v>
      </c>
      <c r="R2455" t="str">
        <f>RIGHT(N2455, LEN(N2455)-SEARCH("/",N2455))</f>
        <v>spaces</v>
      </c>
      <c r="S2455" s="11">
        <f>J2455/86400 + 25569 + (-5/24)</f>
        <v>41862.59474537037</v>
      </c>
      <c r="T2455" s="11">
        <f>I2455/86400 + 25569 + (-5/24)</f>
        <v>41891.994444444441</v>
      </c>
    </row>
    <row r="2456" spans="1:20" ht="42.75" x14ac:dyDescent="0.45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>
        <f>E2456/D2456*100</f>
        <v>106.4875</v>
      </c>
      <c r="P2456" s="10">
        <f>E2456/L2456</f>
        <v>146.87931034482759</v>
      </c>
      <c r="Q2456" t="str">
        <f>LEFT(N2456,SEARCH("/",N2456)-1)</f>
        <v>film &amp; video</v>
      </c>
      <c r="R2456" t="str">
        <f>RIGHT(N2456, LEN(N2456)-SEARCH("/",N2456))</f>
        <v>television</v>
      </c>
      <c r="S2456" s="11">
        <f>J2456/86400 + 25569 + (-5/24)</f>
        <v>41793.864004629628</v>
      </c>
      <c r="T2456" s="11">
        <f>I2456/86400 + 25569 + (-5/24)</f>
        <v>41803.864004629628</v>
      </c>
    </row>
    <row r="2457" spans="1:20" ht="28.5" x14ac:dyDescent="0.45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>
        <f>E2457/D2457*100</f>
        <v>107.26249999999999</v>
      </c>
      <c r="P2457" s="10">
        <f>E2457/L2457</f>
        <v>49.316091954022987</v>
      </c>
      <c r="Q2457" t="str">
        <f>LEFT(N2457,SEARCH("/",N2457)-1)</f>
        <v>film &amp; video</v>
      </c>
      <c r="R2457" t="str">
        <f>RIGHT(N2457, LEN(N2457)-SEARCH("/",N2457))</f>
        <v>television</v>
      </c>
      <c r="S2457" s="11">
        <f>J2457/86400 + 25569 + (-5/24)</f>
        <v>42149.340555555558</v>
      </c>
      <c r="T2457" s="11">
        <f>I2457/86400 + 25569 + (-5/24)</f>
        <v>42163.458333333336</v>
      </c>
    </row>
    <row r="2458" spans="1:20" ht="42.75" x14ac:dyDescent="0.45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>
        <f>E2458/D2458*100</f>
        <v>2.375</v>
      </c>
      <c r="P2458" s="10">
        <f>E2458/L2458</f>
        <v>47.5</v>
      </c>
      <c r="Q2458" t="str">
        <f>LEFT(N2458,SEARCH("/",N2458)-1)</f>
        <v>film &amp; video</v>
      </c>
      <c r="R2458" t="str">
        <f>RIGHT(N2458, LEN(N2458)-SEARCH("/",N2458))</f>
        <v>science fiction</v>
      </c>
      <c r="S2458" s="11">
        <f>J2458/86400 + 25569 + (-5/24)</f>
        <v>42067.415983796294</v>
      </c>
      <c r="T2458" s="11">
        <f>I2458/86400 + 25569 + (-5/24)</f>
        <v>42097.37431712963</v>
      </c>
    </row>
    <row r="2459" spans="1:20" ht="42.75" x14ac:dyDescent="0.45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>
        <f>E2459/D2459*100</f>
        <v>4.0625</v>
      </c>
      <c r="P2459" s="10">
        <f>E2459/L2459</f>
        <v>108.33333333333333</v>
      </c>
      <c r="Q2459" t="str">
        <f>LEFT(N2459,SEARCH("/",N2459)-1)</f>
        <v>film &amp; video</v>
      </c>
      <c r="R2459" t="str">
        <f>RIGHT(N2459, LEN(N2459)-SEARCH("/",N2459))</f>
        <v>drama</v>
      </c>
      <c r="S2459" s="11">
        <f>J2459/86400 + 25569 + (-5/24)</f>
        <v>42052.626967592594</v>
      </c>
      <c r="T2459" s="11">
        <f>I2459/86400 + 25569 + (-5/24)</f>
        <v>42082.585300925923</v>
      </c>
    </row>
    <row r="2460" spans="1:20" ht="42.75" x14ac:dyDescent="0.45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>
        <f>E2460/D2460*100</f>
        <v>16.25</v>
      </c>
      <c r="P2460" s="10">
        <f>E2460/L2460</f>
        <v>76.470588235294116</v>
      </c>
      <c r="Q2460" t="str">
        <f>LEFT(N2460,SEARCH("/",N2460)-1)</f>
        <v>film &amp; video</v>
      </c>
      <c r="R2460" t="str">
        <f>RIGHT(N2460, LEN(N2460)-SEARCH("/",N2460))</f>
        <v>drama</v>
      </c>
      <c r="S2460" s="11">
        <f>J2460/86400 + 25569 + (-5/24)</f>
        <v>42248.423865740733</v>
      </c>
      <c r="T2460" s="11">
        <f>I2460/86400 + 25569 + (-5/24)</f>
        <v>42283.423865740733</v>
      </c>
    </row>
    <row r="2461" spans="1:20" ht="28.5" x14ac:dyDescent="0.45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>
        <f>E2461/D2461*100</f>
        <v>0</v>
      </c>
      <c r="P2461" s="10" t="e">
        <f>E2461/L2461</f>
        <v>#DIV/0!</v>
      </c>
      <c r="Q2461" t="str">
        <f>LEFT(N2461,SEARCH("/",N2461)-1)</f>
        <v>film &amp; video</v>
      </c>
      <c r="R2461" t="str">
        <f>RIGHT(N2461, LEN(N2461)-SEARCH("/",N2461))</f>
        <v>drama</v>
      </c>
      <c r="S2461" s="11">
        <f>J2461/86400 + 25569 + (-5/24)</f>
        <v>42096.478067129625</v>
      </c>
      <c r="T2461" s="11">
        <f>I2461/86400 + 25569 + (-5/24)</f>
        <v>42156.478067129625</v>
      </c>
    </row>
    <row r="2462" spans="1:20" ht="28.5" x14ac:dyDescent="0.45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>
        <f>E2462/D2462*100</f>
        <v>106.73325</v>
      </c>
      <c r="P2462" s="10">
        <f>E2462/L2462</f>
        <v>45.418404255319146</v>
      </c>
      <c r="Q2462" t="str">
        <f>LEFT(N2462,SEARCH("/",N2462)-1)</f>
        <v>film &amp; video</v>
      </c>
      <c r="R2462" t="str">
        <f>RIGHT(N2462, LEN(N2462)-SEARCH("/",N2462))</f>
        <v>documentary</v>
      </c>
      <c r="S2462" s="11">
        <f>J2462/86400 + 25569 + (-5/24)</f>
        <v>40588.318078703705</v>
      </c>
      <c r="T2462" s="11">
        <f>I2462/86400 + 25569 + (-5/24)</f>
        <v>40618.276412037034</v>
      </c>
    </row>
    <row r="2463" spans="1:20" ht="42.75" x14ac:dyDescent="0.45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>
        <f>E2463/D2463*100</f>
        <v>111.87499999999999</v>
      </c>
      <c r="P2463" s="10">
        <f>E2463/L2463</f>
        <v>61.301369863013697</v>
      </c>
      <c r="Q2463" t="str">
        <f>LEFT(N2463,SEARCH("/",N2463)-1)</f>
        <v>film &amp; video</v>
      </c>
      <c r="R2463" t="str">
        <f>RIGHT(N2463, LEN(N2463)-SEARCH("/",N2463))</f>
        <v>documentary</v>
      </c>
      <c r="S2463" s="11">
        <f>J2463/86400 + 25569 + (-5/24)</f>
        <v>41348.669351851851</v>
      </c>
      <c r="T2463" s="11">
        <f>I2463/86400 + 25569 + (-5/24)</f>
        <v>41378.669351851851</v>
      </c>
    </row>
    <row r="2464" spans="1:20" ht="42.75" x14ac:dyDescent="0.45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>
        <f>E2464/D2464*100</f>
        <v>100.4375</v>
      </c>
      <c r="P2464" s="10">
        <f>E2464/L2464</f>
        <v>110.06849315068493</v>
      </c>
      <c r="Q2464" t="str">
        <f>LEFT(N2464,SEARCH("/",N2464)-1)</f>
        <v>film &amp; video</v>
      </c>
      <c r="R2464" t="str">
        <f>RIGHT(N2464, LEN(N2464)-SEARCH("/",N2464))</f>
        <v>documentary</v>
      </c>
      <c r="S2464" s="11">
        <f>J2464/86400 + 25569 + (-5/24)</f>
        <v>41394.634108796294</v>
      </c>
      <c r="T2464" s="11">
        <f>I2464/86400 + 25569 + (-5/24)</f>
        <v>41454.634108796294</v>
      </c>
    </row>
    <row r="2465" spans="1:20" ht="42.75" x14ac:dyDescent="0.45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>
        <f>E2465/D2465*100</f>
        <v>0.13749999999999998</v>
      </c>
      <c r="P2465" s="10">
        <f>E2465/L2465</f>
        <v>5.5</v>
      </c>
      <c r="Q2465" t="str">
        <f>LEFT(N2465,SEARCH("/",N2465)-1)</f>
        <v>film &amp; video</v>
      </c>
      <c r="R2465" t="str">
        <f>RIGHT(N2465, LEN(N2465)-SEARCH("/",N2465))</f>
        <v>animation</v>
      </c>
      <c r="S2465" s="11">
        <f>J2465/86400 + 25569 + (-5/24)</f>
        <v>42649.533877314818</v>
      </c>
      <c r="T2465" s="11">
        <f>I2465/86400 + 25569 + (-5/24)</f>
        <v>42694.575543981475</v>
      </c>
    </row>
    <row r="2466" spans="1:20" ht="28.5" x14ac:dyDescent="0.45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>
        <f>E2466/D2466*100</f>
        <v>2.5</v>
      </c>
      <c r="P2466" s="10">
        <f>E2466/L2466</f>
        <v>200</v>
      </c>
      <c r="Q2466" t="str">
        <f>LEFT(N2466,SEARCH("/",N2466)-1)</f>
        <v>technology</v>
      </c>
      <c r="R2466" t="str">
        <f>RIGHT(N2466, LEN(N2466)-SEARCH("/",N2466))</f>
        <v>web</v>
      </c>
      <c r="S2466" s="11">
        <f>J2466/86400 + 25569 + (-5/24)</f>
        <v>42345.651817129627</v>
      </c>
      <c r="T2466" s="11">
        <f>I2466/86400 + 25569 + (-5/24)</f>
        <v>42375.651817129627</v>
      </c>
    </row>
    <row r="2467" spans="1:20" ht="42.75" x14ac:dyDescent="0.45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>
        <f>E2467/D2467*100</f>
        <v>146.88749999999999</v>
      </c>
      <c r="P2467" s="10">
        <f>E2467/L2467</f>
        <v>42.886861313868614</v>
      </c>
      <c r="Q2467" t="str">
        <f>LEFT(N2467,SEARCH("/",N2467)-1)</f>
        <v>technology</v>
      </c>
      <c r="R2467" t="str">
        <f>RIGHT(N2467, LEN(N2467)-SEARCH("/",N2467))</f>
        <v>wearables</v>
      </c>
      <c r="S2467" s="11">
        <f>J2467/86400 + 25569 + (-5/24)</f>
        <v>42045.748981481483</v>
      </c>
      <c r="T2467" s="11">
        <f>I2467/86400 + 25569 + (-5/24)</f>
        <v>42075.707314814812</v>
      </c>
    </row>
    <row r="2468" spans="1:20" ht="42.75" x14ac:dyDescent="0.45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>
        <f>E2468/D2468*100</f>
        <v>105.31250000000001</v>
      </c>
      <c r="P2468" s="10">
        <f>E2468/L2468</f>
        <v>158.96226415094338</v>
      </c>
      <c r="Q2468" t="str">
        <f>LEFT(N2468,SEARCH("/",N2468)-1)</f>
        <v>music</v>
      </c>
      <c r="R2468" t="str">
        <f>RIGHT(N2468, LEN(N2468)-SEARCH("/",N2468))</f>
        <v>rock</v>
      </c>
      <c r="S2468" s="11">
        <f>J2468/86400 + 25569 + (-5/24)</f>
        <v>40735.906678240739</v>
      </c>
      <c r="T2468" s="11">
        <f>I2468/86400 + 25569 + (-5/24)</f>
        <v>40791.504166666666</v>
      </c>
    </row>
    <row r="2469" spans="1:20" x14ac:dyDescent="0.45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>
        <f>E2469/D2469*100</f>
        <v>104.4375</v>
      </c>
      <c r="P2469" s="10">
        <f>E2469/L2469</f>
        <v>117.67605633802818</v>
      </c>
      <c r="Q2469" t="str">
        <f>LEFT(N2469,SEARCH("/",N2469)-1)</f>
        <v>music</v>
      </c>
      <c r="R2469" t="str">
        <f>RIGHT(N2469, LEN(N2469)-SEARCH("/",N2469))</f>
        <v>rock</v>
      </c>
      <c r="S2469" s="11">
        <f>J2469/86400 + 25569 + (-5/24)</f>
        <v>40763.483090277776</v>
      </c>
      <c r="T2469" s="11">
        <f>I2469/86400 + 25569 + (-5/24)</f>
        <v>40793.483090277776</v>
      </c>
    </row>
    <row r="2470" spans="1:20" ht="42.75" x14ac:dyDescent="0.45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>
        <f>E2470/D2470*100</f>
        <v>0.8125</v>
      </c>
      <c r="P2470" s="10">
        <f>E2470/L2470</f>
        <v>32.5</v>
      </c>
      <c r="Q2470" t="str">
        <f>LEFT(N2470,SEARCH("/",N2470)-1)</f>
        <v>music</v>
      </c>
      <c r="R2470" t="str">
        <f>RIGHT(N2470, LEN(N2470)-SEARCH("/",N2470))</f>
        <v>jazz</v>
      </c>
      <c r="S2470" s="11">
        <f>J2470/86400 + 25569 + (-5/24)</f>
        <v>40567.617210648146</v>
      </c>
      <c r="T2470" s="11">
        <f>I2470/86400 + 25569 + (-5/24)</f>
        <v>40612.617210648146</v>
      </c>
    </row>
    <row r="2471" spans="1:20" ht="42.75" x14ac:dyDescent="0.45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>
        <f>E2471/D2471*100</f>
        <v>3.25</v>
      </c>
      <c r="P2471" s="10">
        <f>E2471/L2471</f>
        <v>28.888888888888889</v>
      </c>
      <c r="Q2471" t="str">
        <f>LEFT(N2471,SEARCH("/",N2471)-1)</f>
        <v>music</v>
      </c>
      <c r="R2471" t="str">
        <f>RIGHT(N2471, LEN(N2471)-SEARCH("/",N2471))</f>
        <v>indie rock</v>
      </c>
      <c r="S2471" s="11">
        <f>J2471/86400 + 25569 + (-5/24)</f>
        <v>41841.823263888888</v>
      </c>
      <c r="T2471" s="11">
        <f>I2471/86400 + 25569 + (-5/24)</f>
        <v>41871.823263888888</v>
      </c>
    </row>
    <row r="2472" spans="1:20" ht="42.75" x14ac:dyDescent="0.45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>
        <f>E2472/D2472*100</f>
        <v>2.4375</v>
      </c>
      <c r="P2472" s="10">
        <f>E2472/L2472</f>
        <v>27.857142857142858</v>
      </c>
      <c r="Q2472" t="str">
        <f>LEFT(N2472,SEARCH("/",N2472)-1)</f>
        <v>music</v>
      </c>
      <c r="R2472" t="str">
        <f>RIGHT(N2472, LEN(N2472)-SEARCH("/",N2472))</f>
        <v>indie rock</v>
      </c>
      <c r="S2472" s="11">
        <f>J2472/86400 + 25569 + (-5/24)</f>
        <v>40430.919317129628</v>
      </c>
      <c r="T2472" s="11">
        <f>I2472/86400 + 25569 + (-5/24)</f>
        <v>40475.919317129628</v>
      </c>
    </row>
    <row r="2473" spans="1:20" ht="42.75" x14ac:dyDescent="0.45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>
        <f>E2473/D2473*100</f>
        <v>40</v>
      </c>
      <c r="P2473" s="10">
        <f>E2473/L2473</f>
        <v>44.444444444444443</v>
      </c>
      <c r="Q2473" t="str">
        <f>LEFT(N2473,SEARCH("/",N2473)-1)</f>
        <v>music</v>
      </c>
      <c r="R2473" t="str">
        <f>RIGHT(N2473, LEN(N2473)-SEARCH("/",N2473))</f>
        <v>indie rock</v>
      </c>
      <c r="S2473" s="11">
        <f>J2473/86400 + 25569 + (-5/24)</f>
        <v>42218.66465277777</v>
      </c>
      <c r="T2473" s="11">
        <f>I2473/86400 + 25569 + (-5/24)</f>
        <v>42243.958333333336</v>
      </c>
    </row>
    <row r="2474" spans="1:20" ht="42.75" x14ac:dyDescent="0.45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>
        <f>E2474/D2474*100</f>
        <v>1.325</v>
      </c>
      <c r="P2474" s="10">
        <f>E2474/L2474</f>
        <v>26.5</v>
      </c>
      <c r="Q2474" t="str">
        <f>LEFT(N2474,SEARCH("/",N2474)-1)</f>
        <v>technology</v>
      </c>
      <c r="R2474" t="str">
        <f>RIGHT(N2474, LEN(N2474)-SEARCH("/",N2474))</f>
        <v>wearables</v>
      </c>
      <c r="S2474" s="11">
        <f>J2474/86400 + 25569 + (-5/24)</f>
        <v>41836.639282407406</v>
      </c>
      <c r="T2474" s="11">
        <f>I2474/86400 + 25569 + (-5/24)</f>
        <v>41866.639282407406</v>
      </c>
    </row>
    <row r="2475" spans="1:20" ht="42.75" x14ac:dyDescent="0.45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>
        <f>E2475/D2475*100</f>
        <v>5.3125</v>
      </c>
      <c r="P2475" s="10">
        <f>E2475/L2475</f>
        <v>17.708333333333332</v>
      </c>
      <c r="Q2475" t="str">
        <f>LEFT(N2475,SEARCH("/",N2475)-1)</f>
        <v>games</v>
      </c>
      <c r="R2475" t="str">
        <f>RIGHT(N2475, LEN(N2475)-SEARCH("/",N2475))</f>
        <v>video games</v>
      </c>
      <c r="S2475" s="11">
        <f>J2475/86400 + 25569 + (-5/24)</f>
        <v>41576.837094907409</v>
      </c>
      <c r="T2475" s="11">
        <f>I2475/86400 + 25569 + (-5/24)</f>
        <v>41617.040972222218</v>
      </c>
    </row>
    <row r="2476" spans="1:20" ht="42.75" x14ac:dyDescent="0.45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>
        <f>E2476/D2476*100</f>
        <v>6.25E-2</v>
      </c>
      <c r="P2476" s="10">
        <f>E2476/L2476</f>
        <v>5</v>
      </c>
      <c r="Q2476" t="str">
        <f>LEFT(N2476,SEARCH("/",N2476)-1)</f>
        <v>games</v>
      </c>
      <c r="R2476" t="str">
        <f>RIGHT(N2476, LEN(N2476)-SEARCH("/",N2476))</f>
        <v>mobile games</v>
      </c>
      <c r="S2476" s="11">
        <f>J2476/86400 + 25569 + (-5/24)</f>
        <v>41975.139189814814</v>
      </c>
      <c r="T2476" s="11">
        <f>I2476/86400 + 25569 + (-5/24)</f>
        <v>42005.139189814814</v>
      </c>
    </row>
    <row r="2477" spans="1:20" ht="28.5" x14ac:dyDescent="0.45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>
        <f>E2477/D2477*100</f>
        <v>0.625</v>
      </c>
      <c r="P2477" s="10">
        <f>E2477/L2477</f>
        <v>50</v>
      </c>
      <c r="Q2477" t="str">
        <f>LEFT(N2477,SEARCH("/",N2477)-1)</f>
        <v>food</v>
      </c>
      <c r="R2477" t="str">
        <f>RIGHT(N2477, LEN(N2477)-SEARCH("/",N2477))</f>
        <v>food trucks</v>
      </c>
      <c r="S2477" s="11">
        <f>J2477/86400 + 25569 + (-5/24)</f>
        <v>42143.505844907406</v>
      </c>
      <c r="T2477" s="11">
        <f>I2477/86400 + 25569 + (-5/24)</f>
        <v>42173.505844907406</v>
      </c>
    </row>
    <row r="2478" spans="1:20" ht="28.5" x14ac:dyDescent="0.45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>
        <f>E2478/D2478*100</f>
        <v>3.0124999999999997</v>
      </c>
      <c r="P2478" s="10">
        <f>E2478/L2478</f>
        <v>30.125</v>
      </c>
      <c r="Q2478" t="str">
        <f>LEFT(N2478,SEARCH("/",N2478)-1)</f>
        <v>music</v>
      </c>
      <c r="R2478" t="str">
        <f>RIGHT(N2478, LEN(N2478)-SEARCH("/",N2478))</f>
        <v>world music</v>
      </c>
      <c r="S2478" s="11">
        <f>J2478/86400 + 25569 + (-5/24)</f>
        <v>41408.831678240742</v>
      </c>
      <c r="T2478" s="11">
        <f>I2478/86400 + 25569 + (-5/24)</f>
        <v>41467.70208333333</v>
      </c>
    </row>
    <row r="2479" spans="1:20" ht="42.75" x14ac:dyDescent="0.45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>
        <f>E2479/D2479*100</f>
        <v>104.3625</v>
      </c>
      <c r="P2479" s="10">
        <f>E2479/L2479</f>
        <v>56.412162162162161</v>
      </c>
      <c r="Q2479" t="str">
        <f>LEFT(N2479,SEARCH("/",N2479)-1)</f>
        <v>music</v>
      </c>
      <c r="R2479" t="str">
        <f>RIGHT(N2479, LEN(N2479)-SEARCH("/",N2479))</f>
        <v>rock</v>
      </c>
      <c r="S2479" s="11">
        <f>J2479/86400 + 25569 + (-5/24)</f>
        <v>41370.591851851852</v>
      </c>
      <c r="T2479" s="11">
        <f>I2479/86400 + 25569 + (-5/24)</f>
        <v>41400.591851851852</v>
      </c>
    </row>
    <row r="2480" spans="1:20" ht="42.75" x14ac:dyDescent="0.45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>
        <f>E2480/D2480*100</f>
        <v>110.406125</v>
      </c>
      <c r="P2480" s="10">
        <f>E2480/L2480</f>
        <v>65.914104477611943</v>
      </c>
      <c r="Q2480" t="str">
        <f>LEFT(N2480,SEARCH("/",N2480)-1)</f>
        <v>music</v>
      </c>
      <c r="R2480" t="str">
        <f>RIGHT(N2480, LEN(N2480)-SEARCH("/",N2480))</f>
        <v>rock</v>
      </c>
      <c r="S2480" s="11">
        <f>J2480/86400 + 25569 + (-5/24)</f>
        <v>42433.480567129627</v>
      </c>
      <c r="T2480" s="11">
        <f>I2480/86400 + 25569 + (-5/24)</f>
        <v>42489.299305555549</v>
      </c>
    </row>
    <row r="2481" spans="1:20" ht="42.75" x14ac:dyDescent="0.45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>
        <f>E2481/D2481*100</f>
        <v>150.01875000000001</v>
      </c>
      <c r="P2481" s="10">
        <f>E2481/L2481</f>
        <v>55.82093023255814</v>
      </c>
      <c r="Q2481" t="str">
        <f>LEFT(N2481,SEARCH("/",N2481)-1)</f>
        <v>photography</v>
      </c>
      <c r="R2481" t="str">
        <f>RIGHT(N2481, LEN(N2481)-SEARCH("/",N2481))</f>
        <v>photobooks</v>
      </c>
      <c r="S2481" s="11">
        <f>J2481/86400 + 25569 + (-5/24)</f>
        <v>41806.42900462963</v>
      </c>
      <c r="T2481" s="11">
        <f>I2481/86400 + 25569 + (-5/24)</f>
        <v>41836.42900462963</v>
      </c>
    </row>
    <row r="2482" spans="1:20" ht="42.75" x14ac:dyDescent="0.45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>
        <f>E2482/D2482*100</f>
        <v>101.004125</v>
      </c>
      <c r="P2482" s="10">
        <f>E2482/L2482</f>
        <v>87.829673913043479</v>
      </c>
      <c r="Q2482" t="str">
        <f>LEFT(N2482,SEARCH("/",N2482)-1)</f>
        <v>music</v>
      </c>
      <c r="R2482" t="str">
        <f>RIGHT(N2482, LEN(N2482)-SEARCH("/",N2482))</f>
        <v>rock</v>
      </c>
      <c r="S2482" s="11">
        <f>J2482/86400 + 25569 + (-5/24)</f>
        <v>40535.903217592589</v>
      </c>
      <c r="T2482" s="11">
        <f>I2482/86400 + 25569 + (-5/24)</f>
        <v>40625.861550925925</v>
      </c>
    </row>
    <row r="2483" spans="1:20" ht="42.75" x14ac:dyDescent="0.45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>
        <f>E2483/D2483*100</f>
        <v>114.12500000000001</v>
      </c>
      <c r="P2483" s="10">
        <f>E2483/L2483</f>
        <v>67.132352941176464</v>
      </c>
      <c r="Q2483" t="str">
        <f>LEFT(N2483,SEARCH("/",N2483)-1)</f>
        <v>music</v>
      </c>
      <c r="R2483" t="str">
        <f>RIGHT(N2483, LEN(N2483)-SEARCH("/",N2483))</f>
        <v>rock</v>
      </c>
      <c r="S2483" s="11">
        <f>J2483/86400 + 25569 + (-5/24)</f>
        <v>40844.842546296291</v>
      </c>
      <c r="T2483" s="11">
        <f>I2483/86400 + 25569 + (-5/24)</f>
        <v>40889.884212962963</v>
      </c>
    </row>
    <row r="2484" spans="1:20" ht="42.75" x14ac:dyDescent="0.45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>
        <f>E2484/D2484*100</f>
        <v>101.18750000000001</v>
      </c>
      <c r="P2484" s="10">
        <f>E2484/L2484</f>
        <v>74.953703703703709</v>
      </c>
      <c r="Q2484" t="str">
        <f>LEFT(N2484,SEARCH("/",N2484)-1)</f>
        <v>music</v>
      </c>
      <c r="R2484" t="str">
        <f>RIGHT(N2484, LEN(N2484)-SEARCH("/",N2484))</f>
        <v>rock</v>
      </c>
      <c r="S2484" s="11">
        <f>J2484/86400 + 25569 + (-5/24)</f>
        <v>41579.639664351846</v>
      </c>
      <c r="T2484" s="11">
        <f>I2484/86400 + 25569 + (-5/24)</f>
        <v>41609.681331018517</v>
      </c>
    </row>
    <row r="2485" spans="1:20" ht="42.75" x14ac:dyDescent="0.45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>
        <f>E2485/D2485*100</f>
        <v>102.6375</v>
      </c>
      <c r="P2485" s="10">
        <f>E2485/L2485</f>
        <v>132.43548387096774</v>
      </c>
      <c r="Q2485" t="str">
        <f>LEFT(N2485,SEARCH("/",N2485)-1)</f>
        <v>music</v>
      </c>
      <c r="R2485" t="str">
        <f>RIGHT(N2485, LEN(N2485)-SEARCH("/",N2485))</f>
        <v>pop</v>
      </c>
      <c r="S2485" s="11">
        <f>J2485/86400 + 25569 + (-5/24)</f>
        <v>40847.99</v>
      </c>
      <c r="T2485" s="11">
        <f>I2485/86400 + 25569 + (-5/24)</f>
        <v>40908.031666666662</v>
      </c>
    </row>
    <row r="2486" spans="1:20" ht="42.75" x14ac:dyDescent="0.45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>
        <f>E2486/D2486*100</f>
        <v>102.6375</v>
      </c>
      <c r="P2486" s="10">
        <f>E2486/L2486</f>
        <v>70.784482758620683</v>
      </c>
      <c r="Q2486" t="str">
        <f>LEFT(N2486,SEARCH("/",N2486)-1)</f>
        <v>music</v>
      </c>
      <c r="R2486" t="str">
        <f>RIGHT(N2486, LEN(N2486)-SEARCH("/",N2486))</f>
        <v>pop</v>
      </c>
      <c r="S2486" s="11">
        <f>J2486/86400 + 25569 + (-5/24)</f>
        <v>40844.941423611112</v>
      </c>
      <c r="T2486" s="11">
        <f>I2486/86400 + 25569 + (-5/24)</f>
        <v>40874.983090277776</v>
      </c>
    </row>
    <row r="2487" spans="1:20" ht="28.5" x14ac:dyDescent="0.45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>
        <f>E2487/D2487*100</f>
        <v>109.125</v>
      </c>
      <c r="P2487" s="10">
        <f>E2487/L2487</f>
        <v>86.43564356435644</v>
      </c>
      <c r="Q2487" t="str">
        <f>LEFT(N2487,SEARCH("/",N2487)-1)</f>
        <v>music</v>
      </c>
      <c r="R2487" t="str">
        <f>RIGHT(N2487, LEN(N2487)-SEARCH("/",N2487))</f>
        <v>faith</v>
      </c>
      <c r="S2487" s="11">
        <f>J2487/86400 + 25569 + (-5/24)</f>
        <v>42783.606956018521</v>
      </c>
      <c r="T2487" s="11">
        <f>I2487/86400 + 25569 + (-5/24)</f>
        <v>42811.565289351849</v>
      </c>
    </row>
    <row r="2488" spans="1:20" ht="42.75" x14ac:dyDescent="0.45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>
        <f>E2488/D2488*100</f>
        <v>0.5</v>
      </c>
      <c r="P2488" s="10">
        <f>E2488/L2488</f>
        <v>10</v>
      </c>
      <c r="Q2488" t="str">
        <f>LEFT(N2488,SEARCH("/",N2488)-1)</f>
        <v>photography</v>
      </c>
      <c r="R2488" t="str">
        <f>RIGHT(N2488, LEN(N2488)-SEARCH("/",N2488))</f>
        <v>photobooks</v>
      </c>
      <c r="S2488" s="11">
        <f>J2488/86400 + 25569 + (-5/24)</f>
        <v>41956.041701388887</v>
      </c>
      <c r="T2488" s="11">
        <f>I2488/86400 + 25569 + (-5/24)</f>
        <v>42016.041701388887</v>
      </c>
    </row>
    <row r="2489" spans="1:20" ht="42.75" x14ac:dyDescent="0.45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>
        <f>E2489/D2489*100</f>
        <v>100.66250000000001</v>
      </c>
      <c r="P2489" s="10">
        <f>E2489/L2489</f>
        <v>83.885416666666671</v>
      </c>
      <c r="Q2489" t="str">
        <f>LEFT(N2489,SEARCH("/",N2489)-1)</f>
        <v>music</v>
      </c>
      <c r="R2489" t="str">
        <f>RIGHT(N2489, LEN(N2489)-SEARCH("/",N2489))</f>
        <v>rock</v>
      </c>
      <c r="S2489" s="11">
        <f>J2489/86400 + 25569 + (-5/24)</f>
        <v>40555.117604166662</v>
      </c>
      <c r="T2489" s="11">
        <f>I2489/86400 + 25569 + (-5/24)</f>
        <v>40605.117604166662</v>
      </c>
    </row>
    <row r="2490" spans="1:20" ht="42.75" x14ac:dyDescent="0.45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>
        <f>E2490/D2490*100</f>
        <v>0.44999999999999996</v>
      </c>
      <c r="P2490" s="10">
        <f>E2490/L2490</f>
        <v>18</v>
      </c>
      <c r="Q2490" t="str">
        <f>LEFT(N2490,SEARCH("/",N2490)-1)</f>
        <v>games</v>
      </c>
      <c r="R2490" t="str">
        <f>RIGHT(N2490, LEN(N2490)-SEARCH("/",N2490))</f>
        <v>mobile games</v>
      </c>
      <c r="S2490" s="11">
        <f>J2490/86400 + 25569 + (-5/24)</f>
        <v>42164.407523148147</v>
      </c>
      <c r="T2490" s="11">
        <f>I2490/86400 + 25569 + (-5/24)</f>
        <v>42193.489583333336</v>
      </c>
    </row>
    <row r="2491" spans="1:20" ht="42.75" x14ac:dyDescent="0.45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>
        <f>E2491/D2491*100</f>
        <v>0</v>
      </c>
      <c r="P2491" s="10" t="e">
        <f>E2491/L2491</f>
        <v>#DIV/0!</v>
      </c>
      <c r="Q2491" t="str">
        <f>LEFT(N2491,SEARCH("/",N2491)-1)</f>
        <v>games</v>
      </c>
      <c r="R2491" t="str">
        <f>RIGHT(N2491, LEN(N2491)-SEARCH("/",N2491))</f>
        <v>mobile games</v>
      </c>
      <c r="S2491" s="11">
        <f>J2491/86400 + 25569 + (-5/24)</f>
        <v>41772.800405092588</v>
      </c>
      <c r="T2491" s="11">
        <f>I2491/86400 + 25569 + (-5/24)</f>
        <v>41802.800405092588</v>
      </c>
    </row>
    <row r="2492" spans="1:20" ht="42.75" x14ac:dyDescent="0.45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>
        <f>E2492/D2492*100</f>
        <v>420.51249999999999</v>
      </c>
      <c r="P2492" s="10">
        <f>E2492/L2492</f>
        <v>164.90686274509804</v>
      </c>
      <c r="Q2492" t="str">
        <f>LEFT(N2492,SEARCH("/",N2492)-1)</f>
        <v>technology</v>
      </c>
      <c r="R2492" t="str">
        <f>RIGHT(N2492, LEN(N2492)-SEARCH("/",N2492))</f>
        <v>hardware</v>
      </c>
      <c r="S2492" s="11">
        <f>J2492/86400 + 25569 + (-5/24)</f>
        <v>41424.062743055554</v>
      </c>
      <c r="T2492" s="11">
        <f>I2492/86400 + 25569 + (-5/24)</f>
        <v>41456.541666666664</v>
      </c>
    </row>
    <row r="2493" spans="1:20" ht="42.75" x14ac:dyDescent="0.45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>
        <f>E2493/D2493*100</f>
        <v>130.36250000000001</v>
      </c>
      <c r="P2493" s="10">
        <f>E2493/L2493</f>
        <v>43.095041322314053</v>
      </c>
      <c r="Q2493" t="str">
        <f>LEFT(N2493,SEARCH("/",N2493)-1)</f>
        <v>technology</v>
      </c>
      <c r="R2493" t="str">
        <f>RIGHT(N2493, LEN(N2493)-SEARCH("/",N2493))</f>
        <v>hardware</v>
      </c>
      <c r="S2493" s="11">
        <f>J2493/86400 + 25569 + (-5/24)</f>
        <v>41603.814085648148</v>
      </c>
      <c r="T2493" s="11">
        <f>I2493/86400 + 25569 + (-5/24)</f>
        <v>41633.814085648148</v>
      </c>
    </row>
    <row r="2494" spans="1:20" ht="42.75" x14ac:dyDescent="0.45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>
        <f>E2494/D2494*100</f>
        <v>115.040375</v>
      </c>
      <c r="P2494" s="10">
        <f>E2494/L2494</f>
        <v>57.520187499999999</v>
      </c>
      <c r="Q2494" t="str">
        <f>LEFT(N2494,SEARCH("/",N2494)-1)</f>
        <v>music</v>
      </c>
      <c r="R2494" t="str">
        <f>RIGHT(N2494, LEN(N2494)-SEARCH("/",N2494))</f>
        <v>indie rock</v>
      </c>
      <c r="S2494" s="11">
        <f>J2494/86400 + 25569 + (-5/24)</f>
        <v>41299.173090277771</v>
      </c>
      <c r="T2494" s="11">
        <f>I2494/86400 + 25569 + (-5/24)</f>
        <v>41329.173090277771</v>
      </c>
    </row>
    <row r="2495" spans="1:20" ht="42.75" x14ac:dyDescent="0.45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>
        <f>E2495/D2495*100</f>
        <v>100.880375</v>
      </c>
      <c r="P2495" s="10">
        <f>E2495/L2495</f>
        <v>116.96275362318841</v>
      </c>
      <c r="Q2495" t="str">
        <f>LEFT(N2495,SEARCH("/",N2495)-1)</f>
        <v>music</v>
      </c>
      <c r="R2495" t="str">
        <f>RIGHT(N2495, LEN(N2495)-SEARCH("/",N2495))</f>
        <v>indie rock</v>
      </c>
      <c r="S2495" s="11">
        <f>J2495/86400 + 25569 + (-5/24)</f>
        <v>41591.756203703699</v>
      </c>
      <c r="T2495" s="11">
        <f>I2495/86400 + 25569 + (-5/24)</f>
        <v>41640.756203703699</v>
      </c>
    </row>
    <row r="2496" spans="1:20" ht="42.75" x14ac:dyDescent="0.45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>
        <f>E2496/D2496*100</f>
        <v>112.6875</v>
      </c>
      <c r="P2496" s="10">
        <f>E2496/L2496</f>
        <v>107.32142857142857</v>
      </c>
      <c r="Q2496" t="str">
        <f>LEFT(N2496,SEARCH("/",N2496)-1)</f>
        <v>games</v>
      </c>
      <c r="R2496" t="str">
        <f>RIGHT(N2496, LEN(N2496)-SEARCH("/",N2496))</f>
        <v>tabletop games</v>
      </c>
      <c r="S2496" s="11">
        <f>J2496/86400 + 25569 + (-5/24)</f>
        <v>42296.422997685186</v>
      </c>
      <c r="T2496" s="11">
        <f>I2496/86400 + 25569 + (-5/24)</f>
        <v>42326.46466435185</v>
      </c>
    </row>
    <row r="2497" spans="1:20" ht="42.75" x14ac:dyDescent="0.45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>
        <f>E2497/D2497*100</f>
        <v>144.31375</v>
      </c>
      <c r="P2497" s="10">
        <f>E2497/L2497</f>
        <v>40.795406360424032</v>
      </c>
      <c r="Q2497" t="str">
        <f>LEFT(N2497,SEARCH("/",N2497)-1)</f>
        <v>food</v>
      </c>
      <c r="R2497" t="str">
        <f>RIGHT(N2497, LEN(N2497)-SEARCH("/",N2497))</f>
        <v>small batch</v>
      </c>
      <c r="S2497" s="11">
        <f>J2497/86400 + 25569 + (-5/24)</f>
        <v>41838.797337962962</v>
      </c>
      <c r="T2497" s="11">
        <f>I2497/86400 + 25569 + (-5/24)</f>
        <v>41868.797337962962</v>
      </c>
    </row>
    <row r="2498" spans="1:20" ht="42.75" x14ac:dyDescent="0.45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>
        <f>E2498/D2498*100</f>
        <v>0.6875</v>
      </c>
      <c r="P2498" s="10">
        <f>E2498/L2498</f>
        <v>27.5</v>
      </c>
      <c r="Q2498" t="str">
        <f>LEFT(N2498,SEARCH("/",N2498)-1)</f>
        <v>technology</v>
      </c>
      <c r="R2498" t="str">
        <f>RIGHT(N2498, LEN(N2498)-SEARCH("/",N2498))</f>
        <v>web</v>
      </c>
      <c r="S2498" s="11">
        <f>J2498/86400 + 25569 + (-5/24)</f>
        <v>42096.709907407407</v>
      </c>
      <c r="T2498" s="11">
        <f>I2498/86400 + 25569 + (-5/24)</f>
        <v>42126.709907407407</v>
      </c>
    </row>
    <row r="2499" spans="1:20" ht="42.75" x14ac:dyDescent="0.45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>
        <f>E2499/D2499*100</f>
        <v>0</v>
      </c>
      <c r="P2499" s="10" t="e">
        <f>E2499/L2499</f>
        <v>#DIV/0!</v>
      </c>
      <c r="Q2499" t="str">
        <f>LEFT(N2499,SEARCH("/",N2499)-1)</f>
        <v>food</v>
      </c>
      <c r="R2499" t="str">
        <f>RIGHT(N2499, LEN(N2499)-SEARCH("/",N2499))</f>
        <v>food trucks</v>
      </c>
      <c r="S2499" s="11">
        <f>J2499/86400 + 25569 + (-5/24)</f>
        <v>42655.528622685182</v>
      </c>
      <c r="T2499" s="11">
        <f>I2499/86400 + 25569 + (-5/24)</f>
        <v>42700.570289351854</v>
      </c>
    </row>
    <row r="2500" spans="1:20" ht="42.75" x14ac:dyDescent="0.45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>
        <f>E2500/D2500*100</f>
        <v>0</v>
      </c>
      <c r="P2500" s="10" t="e">
        <f>E2500/L2500</f>
        <v>#DIV/0!</v>
      </c>
      <c r="Q2500" t="str">
        <f>LEFT(N2500,SEARCH("/",N2500)-1)</f>
        <v>food</v>
      </c>
      <c r="R2500" t="str">
        <f>RIGHT(N2500, LEN(N2500)-SEARCH("/",N2500))</f>
        <v>food trucks</v>
      </c>
      <c r="S2500" s="11">
        <f>J2500/86400 + 25569 + (-5/24)</f>
        <v>42031.756805555553</v>
      </c>
      <c r="T2500" s="11">
        <f>I2500/86400 + 25569 + (-5/24)</f>
        <v>42080.541666666664</v>
      </c>
    </row>
    <row r="2501" spans="1:20" ht="42.75" x14ac:dyDescent="0.45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>
        <f>E2501/D2501*100</f>
        <v>127.49999999999999</v>
      </c>
      <c r="P2501" s="10">
        <f>E2501/L2501</f>
        <v>129.1139240506329</v>
      </c>
      <c r="Q2501" t="str">
        <f>LEFT(N2501,SEARCH("/",N2501)-1)</f>
        <v>music</v>
      </c>
      <c r="R2501" t="str">
        <f>RIGHT(N2501, LEN(N2501)-SEARCH("/",N2501))</f>
        <v>indie rock</v>
      </c>
      <c r="S2501" s="11">
        <f>J2501/86400 + 25569 + (-5/24)</f>
        <v>41257.742048611108</v>
      </c>
      <c r="T2501" s="11">
        <f>I2501/86400 + 25569 + (-5/24)</f>
        <v>41287.742048611108</v>
      </c>
    </row>
    <row r="2502" spans="1:20" ht="42.75" x14ac:dyDescent="0.45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>
        <f>E2502/D2502*100</f>
        <v>100.325</v>
      </c>
      <c r="P2502" s="10">
        <f>E2502/L2502</f>
        <v>100.325</v>
      </c>
      <c r="Q2502" t="str">
        <f>LEFT(N2502,SEARCH("/",N2502)-1)</f>
        <v>music</v>
      </c>
      <c r="R2502" t="str">
        <f>RIGHT(N2502, LEN(N2502)-SEARCH("/",N2502))</f>
        <v>classical music</v>
      </c>
      <c r="S2502" s="11">
        <f>J2502/86400 + 25569 + (-5/24)</f>
        <v>41058.636238425919</v>
      </c>
      <c r="T2502" s="11">
        <f>I2502/86400 + 25569 + (-5/24)</f>
        <v>41088.636238425919</v>
      </c>
    </row>
    <row r="2503" spans="1:20" ht="42.75" x14ac:dyDescent="0.45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>
        <f>E2503/D2503*100</f>
        <v>0</v>
      </c>
      <c r="P2503" s="10" t="e">
        <f>E2503/L2503</f>
        <v>#DIV/0!</v>
      </c>
      <c r="Q2503" t="str">
        <f>LEFT(N2503,SEARCH("/",N2503)-1)</f>
        <v>food</v>
      </c>
      <c r="R2503" t="str">
        <f>RIGHT(N2503, LEN(N2503)-SEARCH("/",N2503))</f>
        <v>food trucks</v>
      </c>
      <c r="S2503" s="11">
        <f>J2503/86400 + 25569 + (-5/24)</f>
        <v>41829.383668981478</v>
      </c>
      <c r="T2503" s="11">
        <f>I2503/86400 + 25569 + (-5/24)</f>
        <v>41874.383668981478</v>
      </c>
    </row>
    <row r="2504" spans="1:20" ht="42.75" x14ac:dyDescent="0.45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>
        <f>E2504/D2504*100</f>
        <v>407.7</v>
      </c>
      <c r="P2504" s="10">
        <f>E2504/L2504</f>
        <v>81.949748743718587</v>
      </c>
      <c r="Q2504" t="str">
        <f>LEFT(N2504,SEARCH("/",N2504)-1)</f>
        <v>technology</v>
      </c>
      <c r="R2504" t="str">
        <f>RIGHT(N2504, LEN(N2504)-SEARCH("/",N2504))</f>
        <v>space exploration</v>
      </c>
      <c r="S2504" s="11">
        <f>J2504/86400 + 25569 + (-5/24)</f>
        <v>42184.666342592587</v>
      </c>
      <c r="T2504" s="11">
        <f>I2504/86400 + 25569 + (-5/24)</f>
        <v>42227.874999999993</v>
      </c>
    </row>
    <row r="2505" spans="1:20" ht="42.75" x14ac:dyDescent="0.45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>
        <f>E2505/D2505*100</f>
        <v>223.92500000000001</v>
      </c>
      <c r="P2505" s="10">
        <f>E2505/L2505</f>
        <v>58.92763157894737</v>
      </c>
      <c r="Q2505" t="str">
        <f>LEFT(N2505,SEARCH("/",N2505)-1)</f>
        <v>technology</v>
      </c>
      <c r="R2505" t="str">
        <f>RIGHT(N2505, LEN(N2505)-SEARCH("/",N2505))</f>
        <v>space exploration</v>
      </c>
      <c r="S2505" s="11">
        <f>J2505/86400 + 25569 + (-5/24)</f>
        <v>42767.593379629623</v>
      </c>
      <c r="T2505" s="11">
        <f>I2505/86400 + 25569 + (-5/24)</f>
        <v>42808.791666666664</v>
      </c>
    </row>
    <row r="2506" spans="1:20" ht="42.75" x14ac:dyDescent="0.45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>
        <f>E2506/D2506*100</f>
        <v>1379.4206249999997</v>
      </c>
      <c r="P2506" s="10">
        <f>E2506/L2506</f>
        <v>31.820544982698959</v>
      </c>
      <c r="Q2506" t="str">
        <f>LEFT(N2506,SEARCH("/",N2506)-1)</f>
        <v>technology</v>
      </c>
      <c r="R2506" t="str">
        <f>RIGHT(N2506, LEN(N2506)-SEARCH("/",N2506))</f>
        <v>space exploration</v>
      </c>
      <c r="S2506" s="11">
        <f>J2506/86400 + 25569 + (-5/24)</f>
        <v>41144.213217592587</v>
      </c>
      <c r="T2506" s="11">
        <f>I2506/86400 + 25569 + (-5/24)</f>
        <v>41165.213217592587</v>
      </c>
    </row>
    <row r="2507" spans="1:20" ht="42.75" x14ac:dyDescent="0.45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>
        <f>E2507/D2507*100</f>
        <v>0.6875</v>
      </c>
      <c r="P2507" s="10">
        <f>E2507/L2507</f>
        <v>27.5</v>
      </c>
      <c r="Q2507" t="str">
        <f>LEFT(N2507,SEARCH("/",N2507)-1)</f>
        <v>food</v>
      </c>
      <c r="R2507" t="str">
        <f>RIGHT(N2507, LEN(N2507)-SEARCH("/",N2507))</f>
        <v>food trucks</v>
      </c>
      <c r="S2507" s="11">
        <f>J2507/86400 + 25569 + (-5/24)</f>
        <v>41805.686921296292</v>
      </c>
      <c r="T2507" s="11">
        <f>I2507/86400 + 25569 + (-5/24)</f>
        <v>41830.686921296292</v>
      </c>
    </row>
    <row r="2508" spans="1:20" ht="42.75" x14ac:dyDescent="0.45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>
        <f>E2508/D2508*100</f>
        <v>0.325125</v>
      </c>
      <c r="P2508" s="10">
        <f>E2508/L2508</f>
        <v>13.005000000000001</v>
      </c>
      <c r="Q2508" t="str">
        <f>LEFT(N2508,SEARCH("/",N2508)-1)</f>
        <v>food</v>
      </c>
      <c r="R2508" t="str">
        <f>RIGHT(N2508, LEN(N2508)-SEARCH("/",N2508))</f>
        <v>food trucks</v>
      </c>
      <c r="S2508" s="11">
        <f>J2508/86400 + 25569 + (-5/24)</f>
        <v>41787.689907407403</v>
      </c>
      <c r="T2508" s="11">
        <f>I2508/86400 + 25569 + (-5/24)</f>
        <v>41817.689907407403</v>
      </c>
    </row>
    <row r="2509" spans="1:20" ht="42.75" x14ac:dyDescent="0.45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>
        <f>E2509/D2509*100</f>
        <v>350.84462500000001</v>
      </c>
      <c r="P2509" s="10">
        <f>E2509/L2509</f>
        <v>71.237487309644663</v>
      </c>
      <c r="Q2509" t="str">
        <f>LEFT(N2509,SEARCH("/",N2509)-1)</f>
        <v>theater</v>
      </c>
      <c r="R2509" t="str">
        <f>RIGHT(N2509, LEN(N2509)-SEARCH("/",N2509))</f>
        <v>spaces</v>
      </c>
      <c r="S2509" s="11">
        <f>J2509/86400 + 25569 + (-5/24)</f>
        <v>41391.574571759258</v>
      </c>
      <c r="T2509" s="11">
        <f>I2509/86400 + 25569 + (-5/24)</f>
        <v>41421.082638888889</v>
      </c>
    </row>
    <row r="2510" spans="1:20" ht="57" x14ac:dyDescent="0.45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>
        <f>E2510/D2510*100</f>
        <v>122.9</v>
      </c>
      <c r="P2510" s="10">
        <f>E2510/L2510</f>
        <v>169.51724137931035</v>
      </c>
      <c r="Q2510" t="str">
        <f>LEFT(N2510,SEARCH("/",N2510)-1)</f>
        <v>technology</v>
      </c>
      <c r="R2510" t="str">
        <f>RIGHT(N2510, LEN(N2510)-SEARCH("/",N2510))</f>
        <v>hardware</v>
      </c>
      <c r="S2510" s="11">
        <f>J2510/86400 + 25569 + (-5/24)</f>
        <v>41722.458020833328</v>
      </c>
      <c r="T2510" s="11">
        <f>I2510/86400 + 25569 + (-5/24)</f>
        <v>41752.458020833328</v>
      </c>
    </row>
    <row r="2511" spans="1:20" ht="28.5" x14ac:dyDescent="0.45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>
        <f>E2511/D2511*100</f>
        <v>0.43750000000000006</v>
      </c>
      <c r="P2511" s="10">
        <f>E2511/L2511</f>
        <v>8.75</v>
      </c>
      <c r="Q2511" t="str">
        <f>LEFT(N2511,SEARCH("/",N2511)-1)</f>
        <v>publishing</v>
      </c>
      <c r="R2511" t="str">
        <f>RIGHT(N2511, LEN(N2511)-SEARCH("/",N2511))</f>
        <v>children's books</v>
      </c>
      <c r="S2511" s="11">
        <f>J2511/86400 + 25569 + (-5/24)</f>
        <v>41911.449097222219</v>
      </c>
      <c r="T2511" s="11">
        <f>I2511/86400 + 25569 + (-5/24)</f>
        <v>41931.879861111105</v>
      </c>
    </row>
    <row r="2512" spans="1:20" ht="42.75" x14ac:dyDescent="0.45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>
        <f>E2512/D2512*100</f>
        <v>21.887499999999999</v>
      </c>
      <c r="P2512" s="10">
        <f>E2512/L2512</f>
        <v>35.734693877551024</v>
      </c>
      <c r="Q2512" t="str">
        <f>LEFT(N2512,SEARCH("/",N2512)-1)</f>
        <v>publishing</v>
      </c>
      <c r="R2512" t="str">
        <f>RIGHT(N2512, LEN(N2512)-SEARCH("/",N2512))</f>
        <v>children's books</v>
      </c>
      <c r="S2512" s="11">
        <f>J2512/86400 + 25569 + (-5/24)</f>
        <v>41044.779722222222</v>
      </c>
      <c r="T2512" s="11">
        <f>I2512/86400 + 25569 + (-5/24)</f>
        <v>41104.779722222222</v>
      </c>
    </row>
    <row r="2513" spans="1:20" ht="42.75" x14ac:dyDescent="0.45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>
        <f>E2513/D2513*100</f>
        <v>0</v>
      </c>
      <c r="P2513" s="10" t="e">
        <f>E2513/L2513</f>
        <v>#DIV/0!</v>
      </c>
      <c r="Q2513" t="str">
        <f>LEFT(N2513,SEARCH("/",N2513)-1)</f>
        <v>publishing</v>
      </c>
      <c r="R2513" t="str">
        <f>RIGHT(N2513, LEN(N2513)-SEARCH("/",N2513))</f>
        <v>children's books</v>
      </c>
      <c r="S2513" s="11">
        <f>J2513/86400 + 25569 + (-5/24)</f>
        <v>41537.660810185182</v>
      </c>
      <c r="T2513" s="11">
        <f>I2513/86400 + 25569 + (-5/24)</f>
        <v>41552.660810185182</v>
      </c>
    </row>
    <row r="2514" spans="1:20" ht="42.75" x14ac:dyDescent="0.45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>
        <f>E2514/D2514*100</f>
        <v>102.64512500000001</v>
      </c>
      <c r="P2514" s="10">
        <f>E2514/L2514</f>
        <v>87.357553191489373</v>
      </c>
      <c r="Q2514" t="str">
        <f>LEFT(N2514,SEARCH("/",N2514)-1)</f>
        <v>theater</v>
      </c>
      <c r="R2514" t="str">
        <f>RIGHT(N2514, LEN(N2514)-SEARCH("/",N2514))</f>
        <v>plays</v>
      </c>
      <c r="S2514" s="11">
        <f>J2514/86400 + 25569 + (-5/24)</f>
        <v>41798.731944444444</v>
      </c>
      <c r="T2514" s="11">
        <f>I2514/86400 + 25569 + (-5/24)</f>
        <v>41828.731944444444</v>
      </c>
    </row>
    <row r="2515" spans="1:20" ht="42.75" x14ac:dyDescent="0.45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>
        <f>E2515/D2515*100</f>
        <v>0</v>
      </c>
      <c r="P2515" s="10" t="e">
        <f>E2515/L2515</f>
        <v>#DIV/0!</v>
      </c>
      <c r="Q2515" t="str">
        <f>LEFT(N2515,SEARCH("/",N2515)-1)</f>
        <v>theater</v>
      </c>
      <c r="R2515" t="str">
        <f>RIGHT(N2515, LEN(N2515)-SEARCH("/",N2515))</f>
        <v>plays</v>
      </c>
      <c r="S2515" s="11">
        <f>J2515/86400 + 25569 + (-5/24)</f>
        <v>42108.483726851853</v>
      </c>
      <c r="T2515" s="11">
        <f>I2515/86400 + 25569 + (-5/24)</f>
        <v>42153.483726851853</v>
      </c>
    </row>
    <row r="2516" spans="1:20" ht="42.75" x14ac:dyDescent="0.45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>
        <f>E2516/D2516*100</f>
        <v>3.8875000000000002</v>
      </c>
      <c r="P2516" s="10">
        <f>E2516/L2516</f>
        <v>23.923076923076923</v>
      </c>
      <c r="Q2516" t="str">
        <f>LEFT(N2516,SEARCH("/",N2516)-1)</f>
        <v>theater</v>
      </c>
      <c r="R2516" t="str">
        <f>RIGHT(N2516, LEN(N2516)-SEARCH("/",N2516))</f>
        <v>plays</v>
      </c>
      <c r="S2516" s="11">
        <f>J2516/86400 + 25569 + (-5/24)</f>
        <v>41857.798738425925</v>
      </c>
      <c r="T2516" s="11">
        <f>I2516/86400 + 25569 + (-5/24)</f>
        <v>41887.798738425925</v>
      </c>
    </row>
    <row r="2517" spans="1:20" ht="42.75" x14ac:dyDescent="0.45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>
        <f>E2517/D2517*100</f>
        <v>102.06937499999999</v>
      </c>
      <c r="P2517" s="10">
        <f>E2517/L2517</f>
        <v>255.17343750000001</v>
      </c>
      <c r="Q2517" t="str">
        <f>LEFT(N2517,SEARCH("/",N2517)-1)</f>
        <v>theater</v>
      </c>
      <c r="R2517" t="str">
        <f>RIGHT(N2517, LEN(N2517)-SEARCH("/",N2517))</f>
        <v>musical</v>
      </c>
      <c r="S2517" s="11">
        <f>J2517/86400 + 25569 + (-5/24)</f>
        <v>41754.355995370366</v>
      </c>
      <c r="T2517" s="11">
        <f>I2517/86400 + 25569 + (-5/24)</f>
        <v>41784.355995370366</v>
      </c>
    </row>
    <row r="2518" spans="1:20" ht="42.75" x14ac:dyDescent="0.45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>
        <f>E2518/D2518*100</f>
        <v>102.875</v>
      </c>
      <c r="P2518" s="10">
        <f>E2518/L2518</f>
        <v>329.2</v>
      </c>
      <c r="Q2518" t="str">
        <f>LEFT(N2518,SEARCH("/",N2518)-1)</f>
        <v>theater</v>
      </c>
      <c r="R2518" t="str">
        <f>RIGHT(N2518, LEN(N2518)-SEARCH("/",N2518))</f>
        <v>musical</v>
      </c>
      <c r="S2518" s="11">
        <f>J2518/86400 + 25569 + (-5/24)</f>
        <v>41845.60083333333</v>
      </c>
      <c r="T2518" s="11">
        <f>I2518/86400 + 25569 + (-5/24)</f>
        <v>41878.833333333328</v>
      </c>
    </row>
    <row r="2519" spans="1:20" ht="42.75" x14ac:dyDescent="0.45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>
        <f>E2519/D2519*100</f>
        <v>100.125</v>
      </c>
      <c r="P2519" s="10">
        <f>E2519/L2519</f>
        <v>70.884955752212392</v>
      </c>
      <c r="Q2519" t="str">
        <f>LEFT(N2519,SEARCH("/",N2519)-1)</f>
        <v>theater</v>
      </c>
      <c r="R2519" t="str">
        <f>RIGHT(N2519, LEN(N2519)-SEARCH("/",N2519))</f>
        <v>plays</v>
      </c>
      <c r="S2519" s="11">
        <f>J2519/86400 + 25569 + (-5/24)</f>
        <v>41941.475532407407</v>
      </c>
      <c r="T2519" s="11">
        <f>I2519/86400 + 25569 + (-5/24)</f>
        <v>41969.916666666664</v>
      </c>
    </row>
    <row r="2520" spans="1:20" ht="28.5" x14ac:dyDescent="0.45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>
        <f>E2520/D2520*100</f>
        <v>107.74999999999999</v>
      </c>
      <c r="P2520" s="10">
        <f>E2520/L2520</f>
        <v>88.865979381443296</v>
      </c>
      <c r="Q2520" t="str">
        <f>LEFT(N2520,SEARCH("/",N2520)-1)</f>
        <v>theater</v>
      </c>
      <c r="R2520" t="str">
        <f>RIGHT(N2520, LEN(N2520)-SEARCH("/",N2520))</f>
        <v>spaces</v>
      </c>
      <c r="S2520" s="11">
        <f>J2520/86400 + 25569 + (-5/24)</f>
        <v>41957.54850694444</v>
      </c>
      <c r="T2520" s="11">
        <f>I2520/86400 + 25569 + (-5/24)</f>
        <v>41987.54850694444</v>
      </c>
    </row>
    <row r="2521" spans="1:20" ht="42.75" x14ac:dyDescent="0.45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>
        <f>E2521/D2521*100</f>
        <v>2.5</v>
      </c>
      <c r="P2521" s="10">
        <f>E2521/L2521</f>
        <v>200</v>
      </c>
      <c r="Q2521" t="str">
        <f>LEFT(N2521,SEARCH("/",N2521)-1)</f>
        <v>theater</v>
      </c>
      <c r="R2521" t="str">
        <f>RIGHT(N2521, LEN(N2521)-SEARCH("/",N2521))</f>
        <v>spaces</v>
      </c>
      <c r="S2521" s="11">
        <f>J2521/86400 + 25569 + (-5/24)</f>
        <v>42226.730081018519</v>
      </c>
      <c r="T2521" s="11">
        <f>I2521/86400 + 25569 + (-5/24)</f>
        <v>42256.730081018519</v>
      </c>
    </row>
    <row r="2522" spans="1:20" ht="28.5" x14ac:dyDescent="0.45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>
        <f>E2522/D2522*100</f>
        <v>103.01249999999999</v>
      </c>
      <c r="P2522" s="10">
        <f>E2522/L2522</f>
        <v>100.5</v>
      </c>
      <c r="Q2522" t="str">
        <f>LEFT(N2522,SEARCH("/",N2522)-1)</f>
        <v>theater</v>
      </c>
      <c r="R2522" t="str">
        <f>RIGHT(N2522, LEN(N2522)-SEARCH("/",N2522))</f>
        <v>plays</v>
      </c>
      <c r="S2522" s="11">
        <f>J2522/86400 + 25569 + (-5/24)</f>
        <v>41591.529641203699</v>
      </c>
      <c r="T2522" s="11">
        <f>I2522/86400 + 25569 + (-5/24)</f>
        <v>41620.999305555553</v>
      </c>
    </row>
    <row r="2523" spans="1:20" ht="42.75" x14ac:dyDescent="0.45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>
        <f>E2523/D2523*100</f>
        <v>3.4125000000000001</v>
      </c>
      <c r="P2523" s="10">
        <f>E2523/L2523</f>
        <v>22.75</v>
      </c>
      <c r="Q2523" t="str">
        <f>LEFT(N2523,SEARCH("/",N2523)-1)</f>
        <v>theater</v>
      </c>
      <c r="R2523" t="str">
        <f>RIGHT(N2523, LEN(N2523)-SEARCH("/",N2523))</f>
        <v>musical</v>
      </c>
      <c r="S2523" s="11">
        <f>J2523/86400 + 25569 + (-5/24)</f>
        <v>42095.166342592587</v>
      </c>
      <c r="T2523" s="11">
        <f>I2523/86400 + 25569 + (-5/24)</f>
        <v>42125.166342592587</v>
      </c>
    </row>
    <row r="2524" spans="1:20" ht="42.75" x14ac:dyDescent="0.45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>
        <f>E2524/D2524*100</f>
        <v>102.83750000000001</v>
      </c>
      <c r="P2524" s="10">
        <f>E2524/L2524</f>
        <v>115.87323943661971</v>
      </c>
      <c r="Q2524" t="str">
        <f>LEFT(N2524,SEARCH("/",N2524)-1)</f>
        <v>theater</v>
      </c>
      <c r="R2524" t="str">
        <f>RIGHT(N2524, LEN(N2524)-SEARCH("/",N2524))</f>
        <v>plays</v>
      </c>
      <c r="S2524" s="11">
        <f>J2524/86400 + 25569 + (-5/24)</f>
        <v>42261.888449074067</v>
      </c>
      <c r="T2524" s="11">
        <f>I2524/86400 + 25569 + (-5/24)</f>
        <v>42285.791666666664</v>
      </c>
    </row>
    <row r="2525" spans="1:20" ht="42.75" x14ac:dyDescent="0.45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>
        <f>E2525/D2525*100</f>
        <v>101.49999999999999</v>
      </c>
      <c r="P2525" s="10">
        <f>E2525/L2525</f>
        <v>116</v>
      </c>
      <c r="Q2525" t="str">
        <f>LEFT(N2525,SEARCH("/",N2525)-1)</f>
        <v>theater</v>
      </c>
      <c r="R2525" t="str">
        <f>RIGHT(N2525, LEN(N2525)-SEARCH("/",N2525))</f>
        <v>plays</v>
      </c>
      <c r="S2525" s="11">
        <f>J2525/86400 + 25569 + (-5/24)</f>
        <v>42137.187465277777</v>
      </c>
      <c r="T2525" s="11">
        <f>I2525/86400 + 25569 + (-5/24)</f>
        <v>42171.249999999993</v>
      </c>
    </row>
    <row r="2526" spans="1:20" ht="42.75" x14ac:dyDescent="0.45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>
        <f>E2526/D2526*100</f>
        <v>101.375</v>
      </c>
      <c r="P2526" s="10">
        <f>E2526/L2526</f>
        <v>142.28070175438597</v>
      </c>
      <c r="Q2526" t="str">
        <f>LEFT(N2526,SEARCH("/",N2526)-1)</f>
        <v>theater</v>
      </c>
      <c r="R2526" t="str">
        <f>RIGHT(N2526, LEN(N2526)-SEARCH("/",N2526))</f>
        <v>plays</v>
      </c>
      <c r="S2526" s="11">
        <f>J2526/86400 + 25569 + (-5/24)</f>
        <v>42041.505844907406</v>
      </c>
      <c r="T2526" s="11">
        <f>I2526/86400 + 25569 + (-5/24)</f>
        <v>42071.464178240734</v>
      </c>
    </row>
    <row r="2527" spans="1:20" ht="28.5" x14ac:dyDescent="0.45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>
        <f>E2527/D2527*100</f>
        <v>104.35000000000001</v>
      </c>
      <c r="P2527" s="10">
        <f>E2527/L2527</f>
        <v>177.61702127659575</v>
      </c>
      <c r="Q2527" t="str">
        <f>LEFT(N2527,SEARCH("/",N2527)-1)</f>
        <v>theater</v>
      </c>
      <c r="R2527" t="str">
        <f>RIGHT(N2527, LEN(N2527)-SEARCH("/",N2527))</f>
        <v>plays</v>
      </c>
      <c r="S2527" s="11">
        <f>J2527/86400 + 25569 + (-5/24)</f>
        <v>42549.457384259258</v>
      </c>
      <c r="T2527" s="11">
        <f>I2527/86400 + 25569 + (-5/24)</f>
        <v>42579.457384259258</v>
      </c>
    </row>
    <row r="2528" spans="1:20" ht="42.75" x14ac:dyDescent="0.45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>
        <f>E2528/D2528*100</f>
        <v>100.01249999999999</v>
      </c>
      <c r="P2528" s="10">
        <f>E2528/L2528</f>
        <v>421.10526315789474</v>
      </c>
      <c r="Q2528" t="str">
        <f>LEFT(N2528,SEARCH("/",N2528)-1)</f>
        <v>theater</v>
      </c>
      <c r="R2528" t="str">
        <f>RIGHT(N2528, LEN(N2528)-SEARCH("/",N2528))</f>
        <v>plays</v>
      </c>
      <c r="S2528" s="11">
        <f>J2528/86400 + 25569 + (-5/24)</f>
        <v>42059.492986111109</v>
      </c>
      <c r="T2528" s="11">
        <f>I2528/86400 + 25569 + (-5/24)</f>
        <v>42119.451319444437</v>
      </c>
    </row>
    <row r="2529" spans="1:20" ht="42.75" x14ac:dyDescent="0.45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>
        <f>E2529/D2529*100</f>
        <v>101.05</v>
      </c>
      <c r="P2529" s="10">
        <f>E2529/L2529</f>
        <v>104.98701298701299</v>
      </c>
      <c r="Q2529" t="str">
        <f>LEFT(N2529,SEARCH("/",N2529)-1)</f>
        <v>theater</v>
      </c>
      <c r="R2529" t="str">
        <f>RIGHT(N2529, LEN(N2529)-SEARCH("/",N2529))</f>
        <v>plays</v>
      </c>
      <c r="S2529" s="11">
        <f>J2529/86400 + 25569 + (-5/24)</f>
        <v>42053.524293981478</v>
      </c>
      <c r="T2529" s="11">
        <f>I2529/86400 + 25569 + (-5/24)</f>
        <v>42083.49722222222</v>
      </c>
    </row>
    <row r="2530" spans="1:20" ht="42.75" x14ac:dyDescent="0.45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>
        <f>E2530/D2530*100</f>
        <v>101.42500000000001</v>
      </c>
      <c r="P2530" s="10">
        <f>E2530/L2530</f>
        <v>202.85</v>
      </c>
      <c r="Q2530" t="str">
        <f>LEFT(N2530,SEARCH("/",N2530)-1)</f>
        <v>theater</v>
      </c>
      <c r="R2530" t="str">
        <f>RIGHT(N2530, LEN(N2530)-SEARCH("/",N2530))</f>
        <v>plays</v>
      </c>
      <c r="S2530" s="11">
        <f>J2530/86400 + 25569 + (-5/24)</f>
        <v>42064.011736111112</v>
      </c>
      <c r="T2530" s="11">
        <f>I2530/86400 + 25569 + (-5/24)</f>
        <v>42093.97006944444</v>
      </c>
    </row>
    <row r="2531" spans="1:20" ht="57" x14ac:dyDescent="0.45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>
        <f>E2531/D2531*100</f>
        <v>106.71250000000001</v>
      </c>
      <c r="P2531" s="10">
        <f>E2531/L2531</f>
        <v>90.819148936170208</v>
      </c>
      <c r="Q2531" t="str">
        <f>LEFT(N2531,SEARCH("/",N2531)-1)</f>
        <v>theater</v>
      </c>
      <c r="R2531" t="str">
        <f>RIGHT(N2531, LEN(N2531)-SEARCH("/",N2531))</f>
        <v>musical</v>
      </c>
      <c r="S2531" s="11">
        <f>J2531/86400 + 25569 + (-5/24)</f>
        <v>41814.159467592588</v>
      </c>
      <c r="T2531" s="11">
        <f>I2531/86400 + 25569 + (-5/24)</f>
        <v>41851.833333333328</v>
      </c>
    </row>
    <row r="2532" spans="1:20" ht="42.75" x14ac:dyDescent="0.45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>
        <f>E2532/D2532*100</f>
        <v>0</v>
      </c>
      <c r="P2532" s="10" t="e">
        <f>E2532/L2532</f>
        <v>#DIV/0!</v>
      </c>
      <c r="Q2532" t="str">
        <f>LEFT(N2532,SEARCH("/",N2532)-1)</f>
        <v>theater</v>
      </c>
      <c r="R2532" t="str">
        <f>RIGHT(N2532, LEN(N2532)-SEARCH("/",N2532))</f>
        <v>musical</v>
      </c>
      <c r="S2532" s="11">
        <f>J2532/86400 + 25569 + (-5/24)</f>
        <v>42526.801203703704</v>
      </c>
      <c r="T2532" s="11">
        <f>I2532/86400 + 25569 + (-5/24)</f>
        <v>42582.083333333336</v>
      </c>
    </row>
    <row r="2533" spans="1:20" ht="42.75" x14ac:dyDescent="0.45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>
        <f>E2533/D2533*100</f>
        <v>1.4749999999999999</v>
      </c>
      <c r="P2533" s="10">
        <f>E2533/L2533</f>
        <v>13.111111111111111</v>
      </c>
      <c r="Q2533" t="str">
        <f>LEFT(N2533,SEARCH("/",N2533)-1)</f>
        <v>theater</v>
      </c>
      <c r="R2533" t="str">
        <f>RIGHT(N2533, LEN(N2533)-SEARCH("/",N2533))</f>
        <v>plays</v>
      </c>
      <c r="S2533" s="11">
        <f>J2533/86400 + 25569 + (-5/24)</f>
        <v>41976.796643518515</v>
      </c>
      <c r="T2533" s="11">
        <f>I2533/86400 + 25569 + (-5/24)</f>
        <v>42008.768055555549</v>
      </c>
    </row>
    <row r="2534" spans="1:20" ht="42.75" x14ac:dyDescent="0.45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>
        <f>E2534/D2534*100</f>
        <v>37.412500000000001</v>
      </c>
      <c r="P2534" s="10">
        <f>E2534/L2534</f>
        <v>83.138888888888886</v>
      </c>
      <c r="Q2534" t="str">
        <f>LEFT(N2534,SEARCH("/",N2534)-1)</f>
        <v>theater</v>
      </c>
      <c r="R2534" t="str">
        <f>RIGHT(N2534, LEN(N2534)-SEARCH("/",N2534))</f>
        <v>plays</v>
      </c>
      <c r="S2534" s="11">
        <f>J2534/86400 + 25569 + (-5/24)</f>
        <v>41939.603900462964</v>
      </c>
      <c r="T2534" s="11">
        <f>I2534/86400 + 25569 + (-5/24)</f>
        <v>41969.645567129628</v>
      </c>
    </row>
    <row r="2535" spans="1:20" ht="42.75" x14ac:dyDescent="0.45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>
        <f>E2535/D2535*100</f>
        <v>0</v>
      </c>
      <c r="P2535" s="10" t="e">
        <f>E2535/L2535</f>
        <v>#DIV/0!</v>
      </c>
      <c r="Q2535" t="str">
        <f>LEFT(N2535,SEARCH("/",N2535)-1)</f>
        <v>theater</v>
      </c>
      <c r="R2535" t="str">
        <f>RIGHT(N2535, LEN(N2535)-SEARCH("/",N2535))</f>
        <v>plays</v>
      </c>
      <c r="S2535" s="11">
        <f>J2535/86400 + 25569 + (-5/24)</f>
        <v>42227.943368055552</v>
      </c>
      <c r="T2535" s="11">
        <f>I2535/86400 + 25569 + (-5/24)</f>
        <v>42252.943368055552</v>
      </c>
    </row>
    <row r="2536" spans="1:20" x14ac:dyDescent="0.45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>
        <f>E2536/D2536*100</f>
        <v>0.125</v>
      </c>
      <c r="P2536" s="10">
        <f>E2536/L2536</f>
        <v>10</v>
      </c>
      <c r="Q2536" t="str">
        <f>LEFT(N2536,SEARCH("/",N2536)-1)</f>
        <v>theater</v>
      </c>
      <c r="R2536" t="str">
        <f>RIGHT(N2536, LEN(N2536)-SEARCH("/",N2536))</f>
        <v>plays</v>
      </c>
      <c r="S2536" s="11">
        <f>J2536/86400 + 25569 + (-5/24)</f>
        <v>42437.437013888884</v>
      </c>
      <c r="T2536" s="11">
        <f>I2536/86400 + 25569 + (-5/24)</f>
        <v>42497.39534722222</v>
      </c>
    </row>
    <row r="2537" spans="1:20" ht="42.75" x14ac:dyDescent="0.45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>
        <f>E2537/D2537*100</f>
        <v>31.25</v>
      </c>
      <c r="P2537" s="10">
        <f>E2537/L2537</f>
        <v>1250</v>
      </c>
      <c r="Q2537" t="str">
        <f>LEFT(N2537,SEARCH("/",N2537)-1)</f>
        <v>theater</v>
      </c>
      <c r="R2537" t="str">
        <f>RIGHT(N2537, LEN(N2537)-SEARCH("/",N2537))</f>
        <v>plays</v>
      </c>
      <c r="S2537" s="11">
        <f>J2537/86400 + 25569 + (-5/24)</f>
        <v>42144.023194444446</v>
      </c>
      <c r="T2537" s="11">
        <f>I2537/86400 + 25569 + (-5/24)</f>
        <v>42202.916666666664</v>
      </c>
    </row>
    <row r="2538" spans="1:20" ht="42.75" x14ac:dyDescent="0.4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>
        <f>E2538/D2538*100</f>
        <v>171.04755366949576</v>
      </c>
      <c r="P2538" s="10">
        <f>E2538/L2538</f>
        <v>25.42547309833024</v>
      </c>
      <c r="Q2538" t="str">
        <f>LEFT(N2538,SEARCH("/",N2538)-1)</f>
        <v>games</v>
      </c>
      <c r="R2538" t="str">
        <f>RIGHT(N2538, LEN(N2538)-SEARCH("/",N2538))</f>
        <v>tabletop games</v>
      </c>
      <c r="S2538" s="11">
        <f>J2538/86400 + 25569 + (-5/24)</f>
        <v>41484.455914351849</v>
      </c>
      <c r="T2538" s="11">
        <f>I2538/86400 + 25569 + (-5/24)</f>
        <v>41519.958333333328</v>
      </c>
    </row>
    <row r="2539" spans="1:20" ht="57" x14ac:dyDescent="0.4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>
        <f>E2539/D2539*100</f>
        <v>122.10975609756099</v>
      </c>
      <c r="P2539" s="10">
        <f>E2539/L2539</f>
        <v>84.142857142857139</v>
      </c>
      <c r="Q2539" t="str">
        <f>LEFT(N2539,SEARCH("/",N2539)-1)</f>
        <v>publishing</v>
      </c>
      <c r="R2539" t="str">
        <f>RIGHT(N2539, LEN(N2539)-SEARCH("/",N2539))</f>
        <v>nonfiction</v>
      </c>
      <c r="S2539" s="11">
        <f>J2539/86400 + 25569 + (-5/24)</f>
        <v>41807.363506944443</v>
      </c>
      <c r="T2539" s="11">
        <f>I2539/86400 + 25569 + (-5/24)</f>
        <v>41852.363506944443</v>
      </c>
    </row>
    <row r="2540" spans="1:20" ht="28.5" x14ac:dyDescent="0.4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>
        <f>E2540/D2540*100</f>
        <v>110.48192771084338</v>
      </c>
      <c r="P2540" s="10">
        <f>E2540/L2540</f>
        <v>96.526315789473685</v>
      </c>
      <c r="Q2540" t="str">
        <f>LEFT(N2540,SEARCH("/",N2540)-1)</f>
        <v>theater</v>
      </c>
      <c r="R2540" t="str">
        <f>RIGHT(N2540, LEN(N2540)-SEARCH("/",N2540))</f>
        <v>spaces</v>
      </c>
      <c r="S2540" s="11">
        <f>J2540/86400 + 25569 + (-5/24)</f>
        <v>42359.660277777781</v>
      </c>
      <c r="T2540" s="11">
        <f>I2540/86400 + 25569 + (-5/24)</f>
        <v>42389.660277777781</v>
      </c>
    </row>
    <row r="2541" spans="1:20" ht="42.75" x14ac:dyDescent="0.45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>
        <f>E2541/D2541*100</f>
        <v>104.16666666666667</v>
      </c>
      <c r="P2541" s="10">
        <f>E2541/L2541</f>
        <v>194.44444444444446</v>
      </c>
      <c r="Q2541" t="str">
        <f>LEFT(N2541,SEARCH("/",N2541)-1)</f>
        <v>film &amp; video</v>
      </c>
      <c r="R2541" t="str">
        <f>RIGHT(N2541, LEN(N2541)-SEARCH("/",N2541))</f>
        <v>television</v>
      </c>
      <c r="S2541" s="11">
        <f>J2541/86400 + 25569 + (-5/24)</f>
        <v>42323.756643518514</v>
      </c>
      <c r="T2541" s="11">
        <f>I2541/86400 + 25569 + (-5/24)</f>
        <v>42353.756643518514</v>
      </c>
    </row>
    <row r="2542" spans="1:20" x14ac:dyDescent="0.45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>
        <f>E2542/D2542*100</f>
        <v>103.39285714285715</v>
      </c>
      <c r="P2542" s="10">
        <f>E2542/L2542</f>
        <v>173.7</v>
      </c>
      <c r="Q2542" t="str">
        <f>LEFT(N2542,SEARCH("/",N2542)-1)</f>
        <v>theater</v>
      </c>
      <c r="R2542" t="str">
        <f>RIGHT(N2542, LEN(N2542)-SEARCH("/",N2542))</f>
        <v>plays</v>
      </c>
      <c r="S2542" s="11">
        <f>J2542/86400 + 25569 + (-5/24)</f>
        <v>42681.143240740734</v>
      </c>
      <c r="T2542" s="11">
        <f>I2542/86400 + 25569 + (-5/24)</f>
        <v>42711.143240740734</v>
      </c>
    </row>
    <row r="2543" spans="1:20" ht="42.75" x14ac:dyDescent="0.45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>
        <f>E2543/D2543*100</f>
        <v>136.85882352941178</v>
      </c>
      <c r="P2543" s="10">
        <f>E2543/L2543</f>
        <v>63.917582417582416</v>
      </c>
      <c r="Q2543" t="str">
        <f>LEFT(N2543,SEARCH("/",N2543)-1)</f>
        <v>film &amp; video</v>
      </c>
      <c r="R2543" t="str">
        <f>RIGHT(N2543, LEN(N2543)-SEARCH("/",N2543))</f>
        <v>television</v>
      </c>
      <c r="S2543" s="11">
        <f>J2543/86400 + 25569 + (-5/24)</f>
        <v>42176.798738425925</v>
      </c>
      <c r="T2543" s="11">
        <f>I2543/86400 + 25569 + (-5/24)</f>
        <v>42207.916666666664</v>
      </c>
    </row>
    <row r="2544" spans="1:20" ht="42.75" x14ac:dyDescent="0.45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>
        <f>E2544/D2544*100</f>
        <v>101.6</v>
      </c>
      <c r="P2544" s="10">
        <f>E2544/L2544</f>
        <v>105.3170731707317</v>
      </c>
      <c r="Q2544" t="str">
        <f>LEFT(N2544,SEARCH("/",N2544)-1)</f>
        <v>film &amp; video</v>
      </c>
      <c r="R2544" t="str">
        <f>RIGHT(N2544, LEN(N2544)-SEARCH("/",N2544))</f>
        <v>documentary</v>
      </c>
      <c r="S2544" s="11">
        <f>J2544/86400 + 25569 + (-5/24)</f>
        <v>42184.417916666665</v>
      </c>
      <c r="T2544" s="11">
        <f>I2544/86400 + 25569 + (-5/24)</f>
        <v>42217.417916666665</v>
      </c>
    </row>
    <row r="2545" spans="1:20" ht="42.75" x14ac:dyDescent="0.45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>
        <f>E2545/D2545*100</f>
        <v>102.76470588235294</v>
      </c>
      <c r="P2545" s="10">
        <f>E2545/L2545</f>
        <v>109.1875</v>
      </c>
      <c r="Q2545" t="str">
        <f>LEFT(N2545,SEARCH("/",N2545)-1)</f>
        <v>film &amp; video</v>
      </c>
      <c r="R2545" t="str">
        <f>RIGHT(N2545, LEN(N2545)-SEARCH("/",N2545))</f>
        <v>documentary</v>
      </c>
      <c r="S2545" s="11">
        <f>J2545/86400 + 25569 + (-5/24)</f>
        <v>42101.529108796291</v>
      </c>
      <c r="T2545" s="11">
        <f>I2545/86400 + 25569 + (-5/24)</f>
        <v>42132.708333333336</v>
      </c>
    </row>
    <row r="2546" spans="1:20" ht="28.5" x14ac:dyDescent="0.45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>
        <f>E2546/D2546*100</f>
        <v>0.29411764705882354</v>
      </c>
      <c r="P2546" s="10">
        <f>E2546/L2546</f>
        <v>12.5</v>
      </c>
      <c r="Q2546" t="str">
        <f>LEFT(N2546,SEARCH("/",N2546)-1)</f>
        <v>film &amp; video</v>
      </c>
      <c r="R2546" t="str">
        <f>RIGHT(N2546, LEN(N2546)-SEARCH("/",N2546))</f>
        <v>animation</v>
      </c>
      <c r="S2546" s="11">
        <f>J2546/86400 + 25569 + (-5/24)</f>
        <v>41759.334201388883</v>
      </c>
      <c r="T2546" s="11">
        <f>I2546/86400 + 25569 + (-5/24)</f>
        <v>41790.958333333328</v>
      </c>
    </row>
    <row r="2547" spans="1:20" ht="28.5" x14ac:dyDescent="0.45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>
        <f>E2547/D2547*100</f>
        <v>125.52941176470588</v>
      </c>
      <c r="P2547" s="10">
        <f>E2547/L2547</f>
        <v>187.19298245614036</v>
      </c>
      <c r="Q2547" t="str">
        <f>LEFT(N2547,SEARCH("/",N2547)-1)</f>
        <v>publishing</v>
      </c>
      <c r="R2547" t="str">
        <f>RIGHT(N2547, LEN(N2547)-SEARCH("/",N2547))</f>
        <v>nonfiction</v>
      </c>
      <c r="S2547" s="11">
        <f>J2547/86400 + 25569 + (-5/24)</f>
        <v>42101.956249999996</v>
      </c>
      <c r="T2547" s="11">
        <f>I2547/86400 + 25569 + (-5/24)</f>
        <v>42132.999999999993</v>
      </c>
    </row>
    <row r="2548" spans="1:20" ht="42.75" x14ac:dyDescent="0.45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>
        <f>E2548/D2548*100</f>
        <v>4.117647058823529</v>
      </c>
      <c r="P2548" s="10">
        <f>E2548/L2548</f>
        <v>26.923076923076923</v>
      </c>
      <c r="Q2548" t="str">
        <f>LEFT(N2548,SEARCH("/",N2548)-1)</f>
        <v>publishing</v>
      </c>
      <c r="R2548" t="str">
        <f>RIGHT(N2548, LEN(N2548)-SEARCH("/",N2548))</f>
        <v>art books</v>
      </c>
      <c r="S2548" s="11">
        <f>J2548/86400 + 25569 + (-5/24)</f>
        <v>41671.728530092594</v>
      </c>
      <c r="T2548" s="11">
        <f>I2548/86400 + 25569 + (-5/24)</f>
        <v>41686.791666666664</v>
      </c>
    </row>
    <row r="2549" spans="1:20" ht="42.75" x14ac:dyDescent="0.45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>
        <f>E2549/D2549*100</f>
        <v>110.52941176470587</v>
      </c>
      <c r="P2549" s="10">
        <f>E2549/L2549</f>
        <v>104.38888888888889</v>
      </c>
      <c r="Q2549" t="str">
        <f>LEFT(N2549,SEARCH("/",N2549)-1)</f>
        <v>photography</v>
      </c>
      <c r="R2549" t="str">
        <f>RIGHT(N2549, LEN(N2549)-SEARCH("/",N2549))</f>
        <v>photobooks</v>
      </c>
      <c r="S2549" s="11">
        <f>J2549/86400 + 25569 + (-5/24)</f>
        <v>42067.668437499997</v>
      </c>
      <c r="T2549" s="11">
        <f>I2549/86400 + 25569 + (-5/24)</f>
        <v>42097.626770833333</v>
      </c>
    </row>
    <row r="2550" spans="1:20" ht="42.75" x14ac:dyDescent="0.45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>
        <f>E2550/D2550*100</f>
        <v>125.95294117647057</v>
      </c>
      <c r="P2550" s="10">
        <f>E2550/L2550</f>
        <v>21.497991967871485</v>
      </c>
      <c r="Q2550" t="str">
        <f>LEFT(N2550,SEARCH("/",N2550)-1)</f>
        <v>games</v>
      </c>
      <c r="R2550" t="str">
        <f>RIGHT(N2550, LEN(N2550)-SEARCH("/",N2550))</f>
        <v>tabletop games</v>
      </c>
      <c r="S2550" s="11">
        <f>J2550/86400 + 25569 + (-5/24)</f>
        <v>41724.672766203701</v>
      </c>
      <c r="T2550" s="11">
        <f>I2550/86400 + 25569 + (-5/24)</f>
        <v>41754.672766203701</v>
      </c>
    </row>
    <row r="2551" spans="1:20" ht="42.75" x14ac:dyDescent="0.45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>
        <f>E2551/D2551*100</f>
        <v>134.44929411764704</v>
      </c>
      <c r="P2551" s="10">
        <f>E2551/L2551</f>
        <v>23.808729166666669</v>
      </c>
      <c r="Q2551" t="str">
        <f>LEFT(N2551,SEARCH("/",N2551)-1)</f>
        <v>games</v>
      </c>
      <c r="R2551" t="str">
        <f>RIGHT(N2551, LEN(N2551)-SEARCH("/",N2551))</f>
        <v>tabletop games</v>
      </c>
      <c r="S2551" s="11">
        <f>J2551/86400 + 25569 + (-5/24)</f>
        <v>41846.137465277774</v>
      </c>
      <c r="T2551" s="11">
        <f>I2551/86400 + 25569 + (-5/24)</f>
        <v>41867.137465277774</v>
      </c>
    </row>
    <row r="2552" spans="1:20" ht="42.75" x14ac:dyDescent="0.45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>
        <f>E2552/D2552*100</f>
        <v>141.08235294117648</v>
      </c>
      <c r="P2552" s="10">
        <f>E2552/L2552</f>
        <v>57.932367149758456</v>
      </c>
      <c r="Q2552" t="str">
        <f>LEFT(N2552,SEARCH("/",N2552)-1)</f>
        <v>games</v>
      </c>
      <c r="R2552" t="str">
        <f>RIGHT(N2552, LEN(N2552)-SEARCH("/",N2552))</f>
        <v>tabletop games</v>
      </c>
      <c r="S2552" s="11">
        <f>J2552/86400 + 25569 + (-5/24)</f>
        <v>40936.470173611109</v>
      </c>
      <c r="T2552" s="11">
        <f>I2552/86400 + 25569 + (-5/24)</f>
        <v>40966.470173611109</v>
      </c>
    </row>
    <row r="2553" spans="1:20" ht="42.75" x14ac:dyDescent="0.45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>
        <f>E2553/D2553*100</f>
        <v>100.78823529411764</v>
      </c>
      <c r="P2553" s="10">
        <f>E2553/L2553</f>
        <v>125.98529411764706</v>
      </c>
      <c r="Q2553" t="str">
        <f>LEFT(N2553,SEARCH("/",N2553)-1)</f>
        <v>food</v>
      </c>
      <c r="R2553" t="str">
        <f>RIGHT(N2553, LEN(N2553)-SEARCH("/",N2553))</f>
        <v>small batch</v>
      </c>
      <c r="S2553" s="11">
        <f>J2553/86400 + 25569 + (-5/24)</f>
        <v>42703.978784722225</v>
      </c>
      <c r="T2553" s="11">
        <f>I2553/86400 + 25569 + (-5/24)</f>
        <v>42737.970138888886</v>
      </c>
    </row>
    <row r="2554" spans="1:20" ht="42.75" x14ac:dyDescent="0.45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>
        <f>E2554/D2554*100</f>
        <v>0.6</v>
      </c>
      <c r="P2554" s="10">
        <f>E2554/L2554</f>
        <v>25.5</v>
      </c>
      <c r="Q2554" t="str">
        <f>LEFT(N2554,SEARCH("/",N2554)-1)</f>
        <v>food</v>
      </c>
      <c r="R2554" t="str">
        <f>RIGHT(N2554, LEN(N2554)-SEARCH("/",N2554))</f>
        <v>food trucks</v>
      </c>
      <c r="S2554" s="11">
        <f>J2554/86400 + 25569 + (-5/24)</f>
        <v>42110.118090277778</v>
      </c>
      <c r="T2554" s="11">
        <f>I2554/86400 + 25569 + (-5/24)</f>
        <v>42139.916666666664</v>
      </c>
    </row>
    <row r="2555" spans="1:20" ht="42.75" x14ac:dyDescent="0.45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>
        <f>E2555/D2555*100</f>
        <v>103.29411764705883</v>
      </c>
      <c r="P2555" s="10">
        <f>E2555/L2555</f>
        <v>94.408602150537632</v>
      </c>
      <c r="Q2555" t="str">
        <f>LEFT(N2555,SEARCH("/",N2555)-1)</f>
        <v>theater</v>
      </c>
      <c r="R2555" t="str">
        <f>RIGHT(N2555, LEN(N2555)-SEARCH("/",N2555))</f>
        <v>spaces</v>
      </c>
      <c r="S2555" s="11">
        <f>J2555/86400 + 25569 + (-5/24)</f>
        <v>42740.628819444442</v>
      </c>
      <c r="T2555" s="11">
        <f>I2555/86400 + 25569 + (-5/24)</f>
        <v>42762.628819444442</v>
      </c>
    </row>
    <row r="2556" spans="1:20" ht="42.75" x14ac:dyDescent="0.45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>
        <f>E2556/D2556*100</f>
        <v>102.61176470588236</v>
      </c>
      <c r="P2556" s="10">
        <f>E2556/L2556</f>
        <v>242.27777777777777</v>
      </c>
      <c r="Q2556" t="str">
        <f>LEFT(N2556,SEARCH("/",N2556)-1)</f>
        <v>theater</v>
      </c>
      <c r="R2556" t="str">
        <f>RIGHT(N2556, LEN(N2556)-SEARCH("/",N2556))</f>
        <v>spaces</v>
      </c>
      <c r="S2556" s="11">
        <f>J2556/86400 + 25569 + (-5/24)</f>
        <v>41778.339722222219</v>
      </c>
      <c r="T2556" s="11">
        <f>I2556/86400 + 25569 + (-5/24)</f>
        <v>41838.339722222219</v>
      </c>
    </row>
    <row r="2557" spans="1:20" ht="57" x14ac:dyDescent="0.45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>
        <f>E2557/D2557*100</f>
        <v>115.30588235294117</v>
      </c>
      <c r="P2557" s="10">
        <f>E2557/L2557</f>
        <v>58.688622754491021</v>
      </c>
      <c r="Q2557" t="str">
        <f>LEFT(N2557,SEARCH("/",N2557)-1)</f>
        <v>theater</v>
      </c>
      <c r="R2557" t="str">
        <f>RIGHT(N2557, LEN(N2557)-SEARCH("/",N2557))</f>
        <v>plays</v>
      </c>
      <c r="S2557" s="11">
        <f>J2557/86400 + 25569 + (-5/24)</f>
        <v>41893.116550925923</v>
      </c>
      <c r="T2557" s="11">
        <f>I2557/86400 + 25569 + (-5/24)</f>
        <v>41926.082638888889</v>
      </c>
    </row>
    <row r="2558" spans="1:20" x14ac:dyDescent="0.45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>
        <f>E2558/D2558*100</f>
        <v>2.3764705882352941</v>
      </c>
      <c r="P2558" s="10">
        <f>E2558/L2558</f>
        <v>202</v>
      </c>
      <c r="Q2558" t="str">
        <f>LEFT(N2558,SEARCH("/",N2558)-1)</f>
        <v>theater</v>
      </c>
      <c r="R2558" t="str">
        <f>RIGHT(N2558, LEN(N2558)-SEARCH("/",N2558))</f>
        <v>plays</v>
      </c>
      <c r="S2558" s="11">
        <f>J2558/86400 + 25569 + (-5/24)</f>
        <v>42621.18100694444</v>
      </c>
      <c r="T2558" s="11">
        <f>I2558/86400 + 25569 + (-5/24)</f>
        <v>42651.18100694444</v>
      </c>
    </row>
    <row r="2559" spans="1:20" ht="42.75" x14ac:dyDescent="0.4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>
        <f>E2559/D2559*100</f>
        <v>128.95348837209301</v>
      </c>
      <c r="P2559" s="10">
        <f>E2559/L2559</f>
        <v>128.95348837209303</v>
      </c>
      <c r="Q2559" t="str">
        <f>LEFT(N2559,SEARCH("/",N2559)-1)</f>
        <v>film &amp; video</v>
      </c>
      <c r="R2559" t="str">
        <f>RIGHT(N2559, LEN(N2559)-SEARCH("/",N2559))</f>
        <v>television</v>
      </c>
      <c r="S2559" s="11">
        <f>J2559/86400 + 25569 + (-5/24)</f>
        <v>42496.760601851849</v>
      </c>
      <c r="T2559" s="11">
        <f>I2559/86400 + 25569 + (-5/24)</f>
        <v>42517.760601851849</v>
      </c>
    </row>
    <row r="2560" spans="1:20" ht="42.75" x14ac:dyDescent="0.45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>
        <f>E2560/D2560*100</f>
        <v>104.12571428571428</v>
      </c>
      <c r="P2560" s="10">
        <f>E2560/L2560</f>
        <v>130.15714285714284</v>
      </c>
      <c r="Q2560" t="str">
        <f>LEFT(N2560,SEARCH("/",N2560)-1)</f>
        <v>photography</v>
      </c>
      <c r="R2560" t="str">
        <f>RIGHT(N2560, LEN(N2560)-SEARCH("/",N2560))</f>
        <v>photobooks</v>
      </c>
      <c r="S2560" s="11">
        <f>J2560/86400 + 25569 + (-5/24)</f>
        <v>42109.686608796292</v>
      </c>
      <c r="T2560" s="11">
        <f>I2560/86400 + 25569 + (-5/24)</f>
        <v>42141.541666666664</v>
      </c>
    </row>
    <row r="2561" spans="1:20" ht="42.75" x14ac:dyDescent="0.45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>
        <f>E2561/D2561*100</f>
        <v>0</v>
      </c>
      <c r="P2561" s="10" t="e">
        <f>E2561/L2561</f>
        <v>#DIV/0!</v>
      </c>
      <c r="Q2561" t="str">
        <f>LEFT(N2561,SEARCH("/",N2561)-1)</f>
        <v>photography</v>
      </c>
      <c r="R2561" t="str">
        <f>RIGHT(N2561, LEN(N2561)-SEARCH("/",N2561))</f>
        <v>photobooks</v>
      </c>
      <c r="S2561" s="11">
        <f>J2561/86400 + 25569 + (-5/24)</f>
        <v>41829.68069444444</v>
      </c>
      <c r="T2561" s="11">
        <f>I2561/86400 + 25569 + (-5/24)</f>
        <v>41859.68069444444</v>
      </c>
    </row>
    <row r="2562" spans="1:20" ht="42.75" x14ac:dyDescent="0.45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>
        <f>E2562/D2562*100</f>
        <v>154.05897142857143</v>
      </c>
      <c r="P2562" s="10">
        <f>E2562/L2562</f>
        <v>70.576753926701571</v>
      </c>
      <c r="Q2562" t="str">
        <f>LEFT(N2562,SEARCH("/",N2562)-1)</f>
        <v>music</v>
      </c>
      <c r="R2562" t="str">
        <f>RIGHT(N2562, LEN(N2562)-SEARCH("/",N2562))</f>
        <v>rock</v>
      </c>
      <c r="S2562" s="11">
        <f>J2562/86400 + 25569 + (-5/24)</f>
        <v>41600.330324074072</v>
      </c>
      <c r="T2562" s="11">
        <f>I2562/86400 + 25569 + (-5/24)</f>
        <v>41645.330324074072</v>
      </c>
    </row>
    <row r="2563" spans="1:20" ht="57" x14ac:dyDescent="0.4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>
        <f>E2563/D2563*100</f>
        <v>11.818181818181818</v>
      </c>
      <c r="P2563" s="10">
        <f>E2563/L2563</f>
        <v>346.66666666666669</v>
      </c>
      <c r="Q2563" t="str">
        <f>LEFT(N2563,SEARCH("/",N2563)-1)</f>
        <v>music</v>
      </c>
      <c r="R2563" t="str">
        <f>RIGHT(N2563, LEN(N2563)-SEARCH("/",N2563))</f>
        <v>jazz</v>
      </c>
      <c r="S2563" s="11">
        <f>J2563/86400 + 25569 + (-5/24)</f>
        <v>41342.637233796289</v>
      </c>
      <c r="T2563" s="11">
        <f>I2563/86400 + 25569 + (-5/24)</f>
        <v>41372.595567129625</v>
      </c>
    </row>
    <row r="2564" spans="1:20" ht="42.75" x14ac:dyDescent="0.4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>
        <f>E2564/D2564*100</f>
        <v>0</v>
      </c>
      <c r="P2564" s="10" t="e">
        <f>E2564/L2564</f>
        <v>#DIV/0!</v>
      </c>
      <c r="Q2564" t="str">
        <f>LEFT(N2564,SEARCH("/",N2564)-1)</f>
        <v>theater</v>
      </c>
      <c r="R2564" t="str">
        <f>RIGHT(N2564, LEN(N2564)-SEARCH("/",N2564))</f>
        <v>plays</v>
      </c>
      <c r="S2564" s="11">
        <f>J2564/86400 + 25569 + (-5/24)</f>
        <v>42613.632928240739</v>
      </c>
      <c r="T2564" s="11">
        <f>I2564/86400 + 25569 + (-5/24)</f>
        <v>42643.958333333336</v>
      </c>
    </row>
    <row r="2565" spans="1:20" ht="42.75" x14ac:dyDescent="0.45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>
        <f>E2565/D2565*100</f>
        <v>0.68631863186318631</v>
      </c>
      <c r="P2565" s="10">
        <f>E2565/L2565</f>
        <v>20.333333333333332</v>
      </c>
      <c r="Q2565" t="str">
        <f>LEFT(N2565,SEARCH("/",N2565)-1)</f>
        <v>film &amp; video</v>
      </c>
      <c r="R2565" t="str">
        <f>RIGHT(N2565, LEN(N2565)-SEARCH("/",N2565))</f>
        <v>animation</v>
      </c>
      <c r="S2565" s="11">
        <f>J2565/86400 + 25569 + (-5/24)</f>
        <v>41547.486122685186</v>
      </c>
      <c r="T2565" s="11">
        <f>I2565/86400 + 25569 + (-5/24)</f>
        <v>41568.957638888889</v>
      </c>
    </row>
    <row r="2566" spans="1:20" ht="42.75" x14ac:dyDescent="0.45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>
        <f>E2566/D2566*100</f>
        <v>0</v>
      </c>
      <c r="P2566" s="10" t="e">
        <f>E2566/L2566</f>
        <v>#DIV/0!</v>
      </c>
      <c r="Q2566" t="str">
        <f>LEFT(N2566,SEARCH("/",N2566)-1)</f>
        <v>publishing</v>
      </c>
      <c r="R2566" t="str">
        <f>RIGHT(N2566, LEN(N2566)-SEARCH("/",N2566))</f>
        <v>translations</v>
      </c>
      <c r="S2566" s="11">
        <f>J2566/86400 + 25569 + (-5/24)</f>
        <v>42086.603067129625</v>
      </c>
      <c r="T2566" s="11">
        <f>I2566/86400 + 25569 + (-5/24)</f>
        <v>42134.603067129625</v>
      </c>
    </row>
    <row r="2567" spans="1:20" ht="42.75" x14ac:dyDescent="0.4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>
        <f>E2567/D2567*100</f>
        <v>101.33333333333334</v>
      </c>
      <c r="P2567" s="10">
        <f>E2567/L2567</f>
        <v>347.84615384615387</v>
      </c>
      <c r="Q2567" t="str">
        <f>LEFT(N2567,SEARCH("/",N2567)-1)</f>
        <v>film &amp; video</v>
      </c>
      <c r="R2567" t="str">
        <f>RIGHT(N2567, LEN(N2567)-SEARCH("/",N2567))</f>
        <v>documentary</v>
      </c>
      <c r="S2567" s="11">
        <f>J2567/86400 + 25569 + (-5/24)</f>
        <v>40255.53629629629</v>
      </c>
      <c r="T2567" s="11">
        <f>I2567/86400 + 25569 + (-5/24)</f>
        <v>40300.598611111105</v>
      </c>
    </row>
    <row r="2568" spans="1:20" ht="42.75" x14ac:dyDescent="0.45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>
        <f>E2568/D2568*100</f>
        <v>101.22222222222221</v>
      </c>
      <c r="P2568" s="10">
        <f>E2568/L2568</f>
        <v>159.82456140350877</v>
      </c>
      <c r="Q2568" t="str">
        <f>LEFT(N2568,SEARCH("/",N2568)-1)</f>
        <v>film &amp; video</v>
      </c>
      <c r="R2568" t="str">
        <f>RIGHT(N2568, LEN(N2568)-SEARCH("/",N2568))</f>
        <v>television</v>
      </c>
      <c r="S2568" s="11">
        <f>J2568/86400 + 25569 + (-5/24)</f>
        <v>42515.838738425919</v>
      </c>
      <c r="T2568" s="11">
        <f>I2568/86400 + 25569 + (-5/24)</f>
        <v>42555.838738425919</v>
      </c>
    </row>
    <row r="2569" spans="1:20" ht="42.75" x14ac:dyDescent="0.45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>
        <f>E2569/D2569*100</f>
        <v>1.1111111111111112E-2</v>
      </c>
      <c r="P2569" s="10">
        <f>E2569/L2569</f>
        <v>1</v>
      </c>
      <c r="Q2569" t="str">
        <f>LEFT(N2569,SEARCH("/",N2569)-1)</f>
        <v>technology</v>
      </c>
      <c r="R2569" t="str">
        <f>RIGHT(N2569, LEN(N2569)-SEARCH("/",N2569))</f>
        <v>web</v>
      </c>
      <c r="S2569" s="11">
        <f>J2569/86400 + 25569 + (-5/24)</f>
        <v>42052.730173611104</v>
      </c>
      <c r="T2569" s="11">
        <f>I2569/86400 + 25569 + (-5/24)</f>
        <v>42082.688506944447</v>
      </c>
    </row>
    <row r="2570" spans="1:20" ht="42.75" x14ac:dyDescent="0.45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>
        <f>E2570/D2570*100</f>
        <v>0</v>
      </c>
      <c r="P2570" s="10" t="e">
        <f>E2570/L2570</f>
        <v>#DIV/0!</v>
      </c>
      <c r="Q2570" t="str">
        <f>LEFT(N2570,SEARCH("/",N2570)-1)</f>
        <v>technology</v>
      </c>
      <c r="R2570" t="str">
        <f>RIGHT(N2570, LEN(N2570)-SEARCH("/",N2570))</f>
        <v>web</v>
      </c>
      <c r="S2570" s="11">
        <f>J2570/86400 + 25569 + (-5/24)</f>
        <v>42283.182604166665</v>
      </c>
      <c r="T2570" s="11">
        <f>I2570/86400 + 25569 + (-5/24)</f>
        <v>42338.791666666664</v>
      </c>
    </row>
    <row r="2571" spans="1:20" ht="42.75" x14ac:dyDescent="0.45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>
        <f>E2571/D2571*100</f>
        <v>3.3444444444444441</v>
      </c>
      <c r="P2571" s="10">
        <f>E2571/L2571</f>
        <v>150.5</v>
      </c>
      <c r="Q2571" t="str">
        <f>LEFT(N2571,SEARCH("/",N2571)-1)</f>
        <v>technology</v>
      </c>
      <c r="R2571" t="str">
        <f>RIGHT(N2571, LEN(N2571)-SEARCH("/",N2571))</f>
        <v>web</v>
      </c>
      <c r="S2571" s="11">
        <f>J2571/86400 + 25569 + (-5/24)</f>
        <v>42631.561180555553</v>
      </c>
      <c r="T2571" s="11">
        <f>I2571/86400 + 25569 + (-5/24)</f>
        <v>42691.602847222217</v>
      </c>
    </row>
    <row r="2572" spans="1:20" ht="42.75" x14ac:dyDescent="0.45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>
        <f>E2572/D2572*100</f>
        <v>17.155555555555555</v>
      </c>
      <c r="P2572" s="10">
        <f>E2572/L2572</f>
        <v>110.28571428571429</v>
      </c>
      <c r="Q2572" t="str">
        <f>LEFT(N2572,SEARCH("/",N2572)-1)</f>
        <v>technology</v>
      </c>
      <c r="R2572" t="str">
        <f>RIGHT(N2572, LEN(N2572)-SEARCH("/",N2572))</f>
        <v>wearables</v>
      </c>
      <c r="S2572" s="11">
        <f>J2572/86400 + 25569 + (-5/24)</f>
        <v>42181.800069444442</v>
      </c>
      <c r="T2572" s="11">
        <f>I2572/86400 + 25569 + (-5/24)</f>
        <v>42226.800069444442</v>
      </c>
    </row>
    <row r="2573" spans="1:20" ht="28.5" x14ac:dyDescent="0.45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>
        <f>E2573/D2573*100</f>
        <v>2.666666666666667</v>
      </c>
      <c r="P2573" s="10">
        <f>E2573/L2573</f>
        <v>40</v>
      </c>
      <c r="Q2573" t="str">
        <f>LEFT(N2573,SEARCH("/",N2573)-1)</f>
        <v>technology</v>
      </c>
      <c r="R2573" t="str">
        <f>RIGHT(N2573, LEN(N2573)-SEARCH("/",N2573))</f>
        <v>wearables</v>
      </c>
      <c r="S2573" s="11">
        <f>J2573/86400 + 25569 + (-5/24)</f>
        <v>42303.670081018521</v>
      </c>
      <c r="T2573" s="11">
        <f>I2573/86400 + 25569 + (-5/24)</f>
        <v>42333.711747685178</v>
      </c>
    </row>
    <row r="2574" spans="1:20" x14ac:dyDescent="0.45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>
        <f>E2574/D2574*100</f>
        <v>0</v>
      </c>
      <c r="P2574" s="10" t="e">
        <f>E2574/L2574</f>
        <v>#DIV/0!</v>
      </c>
      <c r="Q2574" t="str">
        <f>LEFT(N2574,SEARCH("/",N2574)-1)</f>
        <v>food</v>
      </c>
      <c r="R2574" t="str">
        <f>RIGHT(N2574, LEN(N2574)-SEARCH("/",N2574))</f>
        <v>food trucks</v>
      </c>
      <c r="S2574" s="11">
        <f>J2574/86400 + 25569 + (-5/24)</f>
        <v>41841.473981481475</v>
      </c>
      <c r="T2574" s="11">
        <f>I2574/86400 + 25569 + (-5/24)</f>
        <v>41871.473981481475</v>
      </c>
    </row>
    <row r="2575" spans="1:20" ht="42.75" x14ac:dyDescent="0.45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>
        <f>E2575/D2575*100</f>
        <v>107.77777777777777</v>
      </c>
      <c r="P2575" s="10">
        <f>E2575/L2575</f>
        <v>112.79069767441861</v>
      </c>
      <c r="Q2575" t="str">
        <f>LEFT(N2575,SEARCH("/",N2575)-1)</f>
        <v>photography</v>
      </c>
      <c r="R2575" t="str">
        <f>RIGHT(N2575, LEN(N2575)-SEARCH("/",N2575))</f>
        <v>photobooks</v>
      </c>
      <c r="S2575" s="11">
        <f>J2575/86400 + 25569 + (-5/24)</f>
        <v>42529.770775462959</v>
      </c>
      <c r="T2575" s="11">
        <f>I2575/86400 + 25569 + (-5/24)</f>
        <v>42550.770775462959</v>
      </c>
    </row>
    <row r="2576" spans="1:20" ht="42.75" x14ac:dyDescent="0.45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>
        <f>E2576/D2576*100</f>
        <v>172.27777777777777</v>
      </c>
      <c r="P2576" s="10">
        <f>E2576/L2576</f>
        <v>174.2134831460674</v>
      </c>
      <c r="Q2576" t="str">
        <f>LEFT(N2576,SEARCH("/",N2576)-1)</f>
        <v>photography</v>
      </c>
      <c r="R2576" t="str">
        <f>RIGHT(N2576, LEN(N2576)-SEARCH("/",N2576))</f>
        <v>photobooks</v>
      </c>
      <c r="S2576" s="11">
        <f>J2576/86400 + 25569 + (-5/24)</f>
        <v>42278.453703703701</v>
      </c>
      <c r="T2576" s="11">
        <f>I2576/86400 + 25569 + (-5/24)</f>
        <v>42308.916666666664</v>
      </c>
    </row>
    <row r="2577" spans="1:20" ht="42.75" x14ac:dyDescent="0.45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>
        <f>E2577/D2577*100</f>
        <v>126.14444444444443</v>
      </c>
      <c r="P2577" s="10">
        <f>E2577/L2577</f>
        <v>61.701086956521742</v>
      </c>
      <c r="Q2577" t="str">
        <f>LEFT(N2577,SEARCH("/",N2577)-1)</f>
        <v>music</v>
      </c>
      <c r="R2577" t="str">
        <f>RIGHT(N2577, LEN(N2577)-SEARCH("/",N2577))</f>
        <v>rock</v>
      </c>
      <c r="S2577" s="11">
        <f>J2577/86400 + 25569 + (-5/24)</f>
        <v>41888.795983796292</v>
      </c>
      <c r="T2577" s="11">
        <f>I2577/86400 + 25569 + (-5/24)</f>
        <v>41918.795983796292</v>
      </c>
    </row>
    <row r="2578" spans="1:20" ht="42.75" x14ac:dyDescent="0.45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>
        <f>E2578/D2578*100</f>
        <v>103.36388888888889</v>
      </c>
      <c r="P2578" s="10">
        <f>E2578/L2578</f>
        <v>64.156896551724131</v>
      </c>
      <c r="Q2578" t="str">
        <f>LEFT(N2578,SEARCH("/",N2578)-1)</f>
        <v>photography</v>
      </c>
      <c r="R2578" t="str">
        <f>RIGHT(N2578, LEN(N2578)-SEARCH("/",N2578))</f>
        <v>photobooks</v>
      </c>
      <c r="S2578" s="11">
        <f>J2578/86400 + 25569 + (-5/24)</f>
        <v>41782.533368055556</v>
      </c>
      <c r="T2578" s="11">
        <f>I2578/86400 + 25569 + (-5/24)</f>
        <v>41810.707638888889</v>
      </c>
    </row>
    <row r="2579" spans="1:20" ht="42.75" x14ac:dyDescent="0.45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>
        <f>E2579/D2579*100</f>
        <v>2.4777777777777779</v>
      </c>
      <c r="P2579" s="10">
        <f>E2579/L2579</f>
        <v>74.333333333333329</v>
      </c>
      <c r="Q2579" t="str">
        <f>LEFT(N2579,SEARCH("/",N2579)-1)</f>
        <v>publishing</v>
      </c>
      <c r="R2579" t="str">
        <f>RIGHT(N2579, LEN(N2579)-SEARCH("/",N2579))</f>
        <v>art books</v>
      </c>
      <c r="S2579" s="11">
        <f>J2579/86400 + 25569 + (-5/24)</f>
        <v>42785.791689814818</v>
      </c>
      <c r="T2579" s="11">
        <f>I2579/86400 + 25569 + (-5/24)</f>
        <v>42825.957638888889</v>
      </c>
    </row>
    <row r="2580" spans="1:20" ht="42.75" x14ac:dyDescent="0.45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>
        <f>E2580/D2580*100</f>
        <v>104.95555555555556</v>
      </c>
      <c r="P2580" s="10">
        <f>E2580/L2580</f>
        <v>59.408805031446541</v>
      </c>
      <c r="Q2580" t="str">
        <f>LEFT(N2580,SEARCH("/",N2580)-1)</f>
        <v>photography</v>
      </c>
      <c r="R2580" t="str">
        <f>RIGHT(N2580, LEN(N2580)-SEARCH("/",N2580))</f>
        <v>photobooks</v>
      </c>
      <c r="S2580" s="11">
        <f>J2580/86400 + 25569 + (-5/24)</f>
        <v>42292.22719907407</v>
      </c>
      <c r="T2580" s="11">
        <f>I2580/86400 + 25569 + (-5/24)</f>
        <v>42321.416666666664</v>
      </c>
    </row>
    <row r="2581" spans="1:20" ht="42.75" x14ac:dyDescent="0.45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>
        <f>E2581/D2581*100</f>
        <v>11.077777777777778</v>
      </c>
      <c r="P2581" s="10">
        <f>E2581/L2581</f>
        <v>55.388888888888886</v>
      </c>
      <c r="Q2581" t="str">
        <f>LEFT(N2581,SEARCH("/",N2581)-1)</f>
        <v>photography</v>
      </c>
      <c r="R2581" t="str">
        <f>RIGHT(N2581, LEN(N2581)-SEARCH("/",N2581))</f>
        <v>photobooks</v>
      </c>
      <c r="S2581" s="11">
        <f>J2581/86400 + 25569 + (-5/24)</f>
        <v>42011.342847222222</v>
      </c>
      <c r="T2581" s="11">
        <f>I2581/86400 + 25569 + (-5/24)</f>
        <v>42046.342847222222</v>
      </c>
    </row>
    <row r="2582" spans="1:20" ht="42.75" x14ac:dyDescent="0.45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>
        <f>E2582/D2582*100</f>
        <v>101.52222222222223</v>
      </c>
      <c r="P2582" s="10">
        <f>E2582/L2582</f>
        <v>51.044692737430168</v>
      </c>
      <c r="Q2582" t="str">
        <f>LEFT(N2582,SEARCH("/",N2582)-1)</f>
        <v>music</v>
      </c>
      <c r="R2582" t="str">
        <f>RIGHT(N2582, LEN(N2582)-SEARCH("/",N2582))</f>
        <v>rock</v>
      </c>
      <c r="S2582" s="11">
        <f>J2582/86400 + 25569 + (-5/24)</f>
        <v>41800.751157407409</v>
      </c>
      <c r="T2582" s="11">
        <f>I2582/86400 + 25569 + (-5/24)</f>
        <v>41830.751157407409</v>
      </c>
    </row>
    <row r="2583" spans="1:20" ht="28.5" x14ac:dyDescent="0.45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>
        <f>E2583/D2583*100</f>
        <v>146.97777777777779</v>
      </c>
      <c r="P2583" s="10">
        <f>E2583/L2583</f>
        <v>52.701195219123505</v>
      </c>
      <c r="Q2583" t="str">
        <f>LEFT(N2583,SEARCH("/",N2583)-1)</f>
        <v>games</v>
      </c>
      <c r="R2583" t="str">
        <f>RIGHT(N2583, LEN(N2583)-SEARCH("/",N2583))</f>
        <v>tabletop games</v>
      </c>
      <c r="S2583" s="11">
        <f>J2583/86400 + 25569 + (-5/24)</f>
        <v>42262.208310185182</v>
      </c>
      <c r="T2583" s="11">
        <f>I2583/86400 + 25569 + (-5/24)</f>
        <v>42292.208310185182</v>
      </c>
    </row>
    <row r="2584" spans="1:20" ht="42.75" x14ac:dyDescent="0.45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>
        <f>E2584/D2584*100</f>
        <v>272.27777777777777</v>
      </c>
      <c r="P2584" s="10">
        <f>E2584/L2584</f>
        <v>98.413654618473899</v>
      </c>
      <c r="Q2584" t="str">
        <f>LEFT(N2584,SEARCH("/",N2584)-1)</f>
        <v>games</v>
      </c>
      <c r="R2584" t="str">
        <f>RIGHT(N2584, LEN(N2584)-SEARCH("/",N2584))</f>
        <v>tabletop games</v>
      </c>
      <c r="S2584" s="11">
        <f>J2584/86400 + 25569 + (-5/24)</f>
        <v>42573.119652777772</v>
      </c>
      <c r="T2584" s="11">
        <f>I2584/86400 + 25569 + (-5/24)</f>
        <v>42588.119652777772</v>
      </c>
    </row>
    <row r="2585" spans="1:20" ht="42.75" x14ac:dyDescent="0.45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>
        <f>E2585/D2585*100</f>
        <v>104.11111111111111</v>
      </c>
      <c r="P2585" s="10">
        <f>E2585/L2585</f>
        <v>90.09615384615384</v>
      </c>
      <c r="Q2585" t="str">
        <f>LEFT(N2585,SEARCH("/",N2585)-1)</f>
        <v>music</v>
      </c>
      <c r="R2585" t="str">
        <f>RIGHT(N2585, LEN(N2585)-SEARCH("/",N2585))</f>
        <v>indie rock</v>
      </c>
      <c r="S2585" s="11">
        <f>J2585/86400 + 25569 + (-5/24)</f>
        <v>41735.796168981477</v>
      </c>
      <c r="T2585" s="11">
        <f>I2585/86400 + 25569 + (-5/24)</f>
        <v>41765.796168981477</v>
      </c>
    </row>
    <row r="2586" spans="1:20" ht="42.75" x14ac:dyDescent="0.45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>
        <f>E2586/D2586*100</f>
        <v>0</v>
      </c>
      <c r="P2586" s="10" t="e">
        <f>E2586/L2586</f>
        <v>#DIV/0!</v>
      </c>
      <c r="Q2586" t="str">
        <f>LEFT(N2586,SEARCH("/",N2586)-1)</f>
        <v>theater</v>
      </c>
      <c r="R2586" t="str">
        <f>RIGHT(N2586, LEN(N2586)-SEARCH("/",N2586))</f>
        <v>spaces</v>
      </c>
      <c r="S2586" s="11">
        <f>J2586/86400 + 25569 + (-5/24)</f>
        <v>42293.714652777773</v>
      </c>
      <c r="T2586" s="11">
        <f>I2586/86400 + 25569 + (-5/24)</f>
        <v>42323.756319444445</v>
      </c>
    </row>
    <row r="2587" spans="1:20" ht="28.5" x14ac:dyDescent="0.45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>
        <f>E2587/D2587*100</f>
        <v>101.37777777777779</v>
      </c>
      <c r="P2587" s="10">
        <f>E2587/L2587</f>
        <v>126.72222222222223</v>
      </c>
      <c r="Q2587" t="str">
        <f>LEFT(N2587,SEARCH("/",N2587)-1)</f>
        <v>theater</v>
      </c>
      <c r="R2587" t="str">
        <f>RIGHT(N2587, LEN(N2587)-SEARCH("/",N2587))</f>
        <v>plays</v>
      </c>
      <c r="S2587" s="11">
        <f>J2587/86400 + 25569 + (-5/24)</f>
        <v>42696.874340277776</v>
      </c>
      <c r="T2587" s="11">
        <f>I2587/86400 + 25569 + (-5/24)</f>
        <v>42718.457638888889</v>
      </c>
    </row>
    <row r="2588" spans="1:20" ht="42.75" x14ac:dyDescent="0.45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>
        <f>E2588/D2588*100</f>
        <v>0</v>
      </c>
      <c r="P2588" s="10" t="e">
        <f>E2588/L2588</f>
        <v>#DIV/0!</v>
      </c>
      <c r="Q2588" t="str">
        <f>LEFT(N2588,SEARCH("/",N2588)-1)</f>
        <v>theater</v>
      </c>
      <c r="R2588" t="str">
        <f>RIGHT(N2588, LEN(N2588)-SEARCH("/",N2588))</f>
        <v>plays</v>
      </c>
      <c r="S2588" s="11">
        <f>J2588/86400 + 25569 + (-5/24)</f>
        <v>42419.037835648145</v>
      </c>
      <c r="T2588" s="11">
        <f>I2588/86400 + 25569 + (-5/24)</f>
        <v>42434.037835648145</v>
      </c>
    </row>
    <row r="2589" spans="1:20" ht="28.5" x14ac:dyDescent="0.4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>
        <f>E2589/D2589*100</f>
        <v>0.99546510341776351</v>
      </c>
      <c r="P2589" s="10">
        <f>E2589/L2589</f>
        <v>18</v>
      </c>
      <c r="Q2589" t="str">
        <f>LEFT(N2589,SEARCH("/",N2589)-1)</f>
        <v>food</v>
      </c>
      <c r="R2589" t="str">
        <f>RIGHT(N2589, LEN(N2589)-SEARCH("/",N2589))</f>
        <v>food trucks</v>
      </c>
      <c r="S2589" s="11">
        <f>J2589/86400 + 25569 + (-5/24)</f>
        <v>41809.545682870368</v>
      </c>
      <c r="T2589" s="11">
        <f>I2589/86400 + 25569 + (-5/24)</f>
        <v>41854.545682870368</v>
      </c>
    </row>
    <row r="2590" spans="1:20" ht="57" x14ac:dyDescent="0.4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>
        <f>E2590/D2590*100</f>
        <v>101.71957671957672</v>
      </c>
      <c r="P2590" s="10">
        <f>E2590/L2590</f>
        <v>196.34042553191489</v>
      </c>
      <c r="Q2590" t="str">
        <f>LEFT(N2590,SEARCH("/",N2590)-1)</f>
        <v>music</v>
      </c>
      <c r="R2590" t="str">
        <f>RIGHT(N2590, LEN(N2590)-SEARCH("/",N2590))</f>
        <v>indie rock</v>
      </c>
      <c r="S2590" s="11">
        <f>J2590/86400 + 25569 + (-5/24)</f>
        <v>42267.538449074076</v>
      </c>
      <c r="T2590" s="11">
        <f>I2590/86400 + 25569 + (-5/24)</f>
        <v>42297.538449074076</v>
      </c>
    </row>
    <row r="2591" spans="1:20" ht="42.75" x14ac:dyDescent="0.4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>
        <f>E2591/D2591*100</f>
        <v>0</v>
      </c>
      <c r="P2591" s="10" t="e">
        <f>E2591/L2591</f>
        <v>#DIV/0!</v>
      </c>
      <c r="Q2591" t="str">
        <f>LEFT(N2591,SEARCH("/",N2591)-1)</f>
        <v>food</v>
      </c>
      <c r="R2591" t="str">
        <f>RIGHT(N2591, LEN(N2591)-SEARCH("/",N2591))</f>
        <v>food trucks</v>
      </c>
      <c r="S2591" s="11">
        <f>J2591/86400 + 25569 + (-5/24)</f>
        <v>42092.973611111105</v>
      </c>
      <c r="T2591" s="11">
        <f>I2591/86400 + 25569 + (-5/24)</f>
        <v>42122.973611111105</v>
      </c>
    </row>
    <row r="2592" spans="1:20" ht="28.5" x14ac:dyDescent="0.45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>
        <f>E2592/D2592*100</f>
        <v>14.536842105263158</v>
      </c>
      <c r="P2592" s="10">
        <f>E2592/L2592</f>
        <v>46.033333333333331</v>
      </c>
      <c r="Q2592" t="str">
        <f>LEFT(N2592,SEARCH("/",N2592)-1)</f>
        <v>music</v>
      </c>
      <c r="R2592" t="str">
        <f>RIGHT(N2592, LEN(N2592)-SEARCH("/",N2592))</f>
        <v>jazz</v>
      </c>
      <c r="S2592" s="11">
        <f>J2592/86400 + 25569 + (-5/24)</f>
        <v>41310.760937499996</v>
      </c>
      <c r="T2592" s="11">
        <f>I2592/86400 + 25569 + (-5/24)</f>
        <v>41355.719270833331</v>
      </c>
    </row>
    <row r="2593" spans="1:20" ht="28.5" x14ac:dyDescent="0.45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>
        <f>E2593/D2593*100</f>
        <v>100.47368421052632</v>
      </c>
      <c r="P2593" s="10">
        <f>E2593/L2593</f>
        <v>190.9</v>
      </c>
      <c r="Q2593" t="str">
        <f>LEFT(N2593,SEARCH("/",N2593)-1)</f>
        <v>music</v>
      </c>
      <c r="R2593" t="str">
        <f>RIGHT(N2593, LEN(N2593)-SEARCH("/",N2593))</f>
        <v>rock</v>
      </c>
      <c r="S2593" s="11">
        <f>J2593/86400 + 25569 + (-5/24)</f>
        <v>41620.668344907404</v>
      </c>
      <c r="T2593" s="11">
        <f>I2593/86400 + 25569 + (-5/24)</f>
        <v>41650.668344907404</v>
      </c>
    </row>
    <row r="2594" spans="1:20" ht="42.75" x14ac:dyDescent="0.45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>
        <f>E2594/D2594*100</f>
        <v>102.36842105263158</v>
      </c>
      <c r="P2594" s="10">
        <f>E2594/L2594</f>
        <v>33.191126279863482</v>
      </c>
      <c r="Q2594" t="str">
        <f>LEFT(N2594,SEARCH("/",N2594)-1)</f>
        <v>publishing</v>
      </c>
      <c r="R2594" t="str">
        <f>RIGHT(N2594, LEN(N2594)-SEARCH("/",N2594))</f>
        <v>radio &amp; podcasts</v>
      </c>
      <c r="S2594" s="11">
        <f>J2594/86400 + 25569 + (-5/24)</f>
        <v>40645.806122685179</v>
      </c>
      <c r="T2594" s="11">
        <f>I2594/86400 + 25569 + (-5/24)</f>
        <v>40705.806122685179</v>
      </c>
    </row>
    <row r="2595" spans="1:20" ht="42.75" x14ac:dyDescent="0.45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>
        <f>E2595/D2595*100</f>
        <v>181.86315789473684</v>
      </c>
      <c r="P2595" s="10">
        <f>E2595/L2595</f>
        <v>143.97499999999999</v>
      </c>
      <c r="Q2595" t="str">
        <f>LEFT(N2595,SEARCH("/",N2595)-1)</f>
        <v>technology</v>
      </c>
      <c r="R2595" t="str">
        <f>RIGHT(N2595, LEN(N2595)-SEARCH("/",N2595))</f>
        <v>hardware</v>
      </c>
      <c r="S2595" s="11">
        <f>J2595/86400 + 25569 + (-5/24)</f>
        <v>42654.317442129628</v>
      </c>
      <c r="T2595" s="11">
        <f>I2595/86400 + 25569 + (-5/24)</f>
        <v>42684.359108796292</v>
      </c>
    </row>
    <row r="2596" spans="1:20" ht="42.75" x14ac:dyDescent="0.45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>
        <f>E2596/D2596*100</f>
        <v>100.37894736842105</v>
      </c>
      <c r="P2596" s="10">
        <f>E2596/L2596</f>
        <v>98.30927835051547</v>
      </c>
      <c r="Q2596" t="str">
        <f>LEFT(N2596,SEARCH("/",N2596)-1)</f>
        <v>theater</v>
      </c>
      <c r="R2596" t="str">
        <f>RIGHT(N2596, LEN(N2596)-SEARCH("/",N2596))</f>
        <v>plays</v>
      </c>
      <c r="S2596" s="11">
        <f>J2596/86400 + 25569 + (-5/24)</f>
        <v>42254.056354166663</v>
      </c>
      <c r="T2596" s="11">
        <f>I2596/86400 + 25569 + (-5/24)</f>
        <v>42279.749999999993</v>
      </c>
    </row>
    <row r="2597" spans="1:20" ht="42.75" x14ac:dyDescent="0.45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>
        <f>E2597/D2597*100</f>
        <v>0</v>
      </c>
      <c r="P2597" s="10" t="e">
        <f>E2597/L2597</f>
        <v>#DIV/0!</v>
      </c>
      <c r="Q2597" t="str">
        <f>LEFT(N2597,SEARCH("/",N2597)-1)</f>
        <v>theater</v>
      </c>
      <c r="R2597" t="str">
        <f>RIGHT(N2597, LEN(N2597)-SEARCH("/",N2597))</f>
        <v>plays</v>
      </c>
      <c r="S2597" s="11">
        <f>J2597/86400 + 25569 + (-5/24)</f>
        <v>41835.98260416666</v>
      </c>
      <c r="T2597" s="11">
        <f>I2597/86400 + 25569 + (-5/24)</f>
        <v>41895.98260416666</v>
      </c>
    </row>
    <row r="2598" spans="1:20" ht="42.75" x14ac:dyDescent="0.45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>
        <f>E2598/D2598*100</f>
        <v>119.32315789473684</v>
      </c>
      <c r="P2598" s="10">
        <f>E2598/L2598</f>
        <v>50.157964601769912</v>
      </c>
      <c r="Q2598" t="str">
        <f>LEFT(N2598,SEARCH("/",N2598)-1)</f>
        <v>theater</v>
      </c>
      <c r="R2598" t="str">
        <f>RIGHT(N2598, LEN(N2598)-SEARCH("/",N2598))</f>
        <v>plays</v>
      </c>
      <c r="S2598" s="11">
        <f>J2598/86400 + 25569 + (-5/24)</f>
        <v>41778.42891203703</v>
      </c>
      <c r="T2598" s="11">
        <f>I2598/86400 + 25569 + (-5/24)</f>
        <v>41810.75</v>
      </c>
    </row>
    <row r="2599" spans="1:20" ht="42.75" x14ac:dyDescent="0.45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>
        <f>E2599/D2599*100</f>
        <v>100.26315789473684</v>
      </c>
      <c r="P2599" s="10">
        <f>E2599/L2599</f>
        <v>134.1549295774648</v>
      </c>
      <c r="Q2599" t="str">
        <f>LEFT(N2599,SEARCH("/",N2599)-1)</f>
        <v>theater</v>
      </c>
      <c r="R2599" t="str">
        <f>RIGHT(N2599, LEN(N2599)-SEARCH("/",N2599))</f>
        <v>plays</v>
      </c>
      <c r="S2599" s="11">
        <f>J2599/86400 + 25569 + (-5/24)</f>
        <v>41775.854803240734</v>
      </c>
      <c r="T2599" s="11">
        <f>I2599/86400 + 25569 + (-5/24)</f>
        <v>41806.916666666664</v>
      </c>
    </row>
    <row r="2600" spans="1:20" ht="42.75" x14ac:dyDescent="0.45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>
        <f>E2600/D2600*100</f>
        <v>1.4210526315789473</v>
      </c>
      <c r="P2600" s="10">
        <f>E2600/L2600</f>
        <v>15</v>
      </c>
      <c r="Q2600" t="str">
        <f>LEFT(N2600,SEARCH("/",N2600)-1)</f>
        <v>theater</v>
      </c>
      <c r="R2600" t="str">
        <f>RIGHT(N2600, LEN(N2600)-SEARCH("/",N2600))</f>
        <v>plays</v>
      </c>
      <c r="S2600" s="11">
        <f>J2600/86400 + 25569 + (-5/24)</f>
        <v>41787.473194444443</v>
      </c>
      <c r="T2600" s="11">
        <f>I2600/86400 + 25569 + (-5/24)</f>
        <v>41817.473194444443</v>
      </c>
    </row>
    <row r="2601" spans="1:20" ht="57" x14ac:dyDescent="0.45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>
        <f>E2601/D2601*100</f>
        <v>2.75</v>
      </c>
      <c r="P2601" s="10">
        <f>E2601/L2601</f>
        <v>52.8</v>
      </c>
      <c r="Q2601" t="str">
        <f>LEFT(N2601,SEARCH("/",N2601)-1)</f>
        <v>theater</v>
      </c>
      <c r="R2601" t="str">
        <f>RIGHT(N2601, LEN(N2601)-SEARCH("/",N2601))</f>
        <v>plays</v>
      </c>
      <c r="S2601" s="11">
        <f>J2601/86400 + 25569 + (-5/24)</f>
        <v>42499.523368055554</v>
      </c>
      <c r="T2601" s="11">
        <f>I2601/86400 + 25569 + (-5/24)</f>
        <v>42529.523368055554</v>
      </c>
    </row>
    <row r="2602" spans="1:20" x14ac:dyDescent="0.45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>
        <f>E2602/D2602*100</f>
        <v>0</v>
      </c>
      <c r="P2602" s="10" t="e">
        <f>E2602/L2602</f>
        <v>#DIV/0!</v>
      </c>
      <c r="Q2602" t="str">
        <f>LEFT(N2602,SEARCH("/",N2602)-1)</f>
        <v>theater</v>
      </c>
      <c r="R2602" t="str">
        <f>RIGHT(N2602, LEN(N2602)-SEARCH("/",N2602))</f>
        <v>plays</v>
      </c>
      <c r="S2602" s="11">
        <f>J2602/86400 + 25569 + (-5/24)</f>
        <v>42538.53456018518</v>
      </c>
      <c r="T2602" s="11">
        <f>I2602/86400 + 25569 + (-5/24)</f>
        <v>42568.53456018518</v>
      </c>
    </row>
    <row r="2603" spans="1:20" ht="42.75" x14ac:dyDescent="0.4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>
        <f>E2603/D2603*100</f>
        <v>124.15933781686496</v>
      </c>
      <c r="P2603" s="10">
        <f>E2603/L2603</f>
        <v>139.53488372093022</v>
      </c>
      <c r="Q2603" t="str">
        <f>LEFT(N2603,SEARCH("/",N2603)-1)</f>
        <v>film &amp; video</v>
      </c>
      <c r="R2603" t="str">
        <f>RIGHT(N2603, LEN(N2603)-SEARCH("/",N2603))</f>
        <v>documentary</v>
      </c>
      <c r="S2603" s="11">
        <f>J2603/86400 + 25569 + (-5/24)</f>
        <v>41837.002210648148</v>
      </c>
      <c r="T2603" s="11">
        <f>I2603/86400 + 25569 + (-5/24)</f>
        <v>41858.791666666664</v>
      </c>
    </row>
    <row r="2604" spans="1:20" ht="57" x14ac:dyDescent="0.45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>
        <f>E2604/D2604*100</f>
        <v>403.57653061224488</v>
      </c>
      <c r="P2604" s="10">
        <f>E2604/L2604</f>
        <v>82.396874999999994</v>
      </c>
      <c r="Q2604" t="str">
        <f>LEFT(N2604,SEARCH("/",N2604)-1)</f>
        <v>games</v>
      </c>
      <c r="R2604" t="str">
        <f>RIGHT(N2604, LEN(N2604)-SEARCH("/",N2604))</f>
        <v>tabletop games</v>
      </c>
      <c r="S2604" s="11">
        <f>J2604/86400 + 25569 + (-5/24)</f>
        <v>42234.416562499995</v>
      </c>
      <c r="T2604" s="11">
        <f>I2604/86400 + 25569 + (-5/24)</f>
        <v>42264.416562499995</v>
      </c>
    </row>
    <row r="2605" spans="1:20" ht="42.75" x14ac:dyDescent="0.45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>
        <f>E2605/D2605*100</f>
        <v>41.489795918367342</v>
      </c>
      <c r="P2605" s="10">
        <f>E2605/L2605</f>
        <v>81.319999999999993</v>
      </c>
      <c r="Q2605" t="str">
        <f>LEFT(N2605,SEARCH("/",N2605)-1)</f>
        <v>theater</v>
      </c>
      <c r="R2605" t="str">
        <f>RIGHT(N2605, LEN(N2605)-SEARCH("/",N2605))</f>
        <v>plays</v>
      </c>
      <c r="S2605" s="11">
        <f>J2605/86400 + 25569 + (-5/24)</f>
        <v>41766.408958333333</v>
      </c>
      <c r="T2605" s="11">
        <f>I2605/86400 + 25569 + (-5/24)</f>
        <v>41793.082638888889</v>
      </c>
    </row>
    <row r="2606" spans="1:20" ht="42.75" x14ac:dyDescent="0.4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>
        <f>E2606/D2606*100</f>
        <v>131.62883248730967</v>
      </c>
      <c r="P2606" s="10">
        <f>E2606/L2606</f>
        <v>78.578424242424248</v>
      </c>
      <c r="Q2606" t="str">
        <f>LEFT(N2606,SEARCH("/",N2606)-1)</f>
        <v>film &amp; video</v>
      </c>
      <c r="R2606" t="str">
        <f>RIGHT(N2606, LEN(N2606)-SEARCH("/",N2606))</f>
        <v>documentary</v>
      </c>
      <c r="S2606" s="11">
        <f>J2606/86400 + 25569 + (-5/24)</f>
        <v>41785.244201388887</v>
      </c>
      <c r="T2606" s="11">
        <f>I2606/86400 + 25569 + (-5/24)</f>
        <v>41815.244201388887</v>
      </c>
    </row>
    <row r="2607" spans="1:20" ht="42.75" x14ac:dyDescent="0.45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>
        <f>E2607/D2607*100</f>
        <v>29.6029602960296</v>
      </c>
      <c r="P2607" s="10">
        <f>E2607/L2607</f>
        <v>134.54545454545453</v>
      </c>
      <c r="Q2607" t="str">
        <f>LEFT(N2607,SEARCH("/",N2607)-1)</f>
        <v>technology</v>
      </c>
      <c r="R2607" t="str">
        <f>RIGHT(N2607, LEN(N2607)-SEARCH("/",N2607))</f>
        <v>wearables</v>
      </c>
      <c r="S2607" s="11">
        <f>J2607/86400 + 25569 + (-5/24)</f>
        <v>42325.475856481477</v>
      </c>
      <c r="T2607" s="11">
        <f>I2607/86400 + 25569 + (-5/24)</f>
        <v>42355.040972222218</v>
      </c>
    </row>
    <row r="2608" spans="1:20" ht="42.75" x14ac:dyDescent="0.45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>
        <f>E2608/D2608*100</f>
        <v>1678.3738373837384</v>
      </c>
      <c r="P2608" s="10">
        <f>E2608/L2608</f>
        <v>20.465926829268295</v>
      </c>
      <c r="Q2608" t="str">
        <f>LEFT(N2608,SEARCH("/",N2608)-1)</f>
        <v>technology</v>
      </c>
      <c r="R2608" t="str">
        <f>RIGHT(N2608, LEN(N2608)-SEARCH("/",N2608))</f>
        <v>hardware</v>
      </c>
      <c r="S2608" s="11">
        <f>J2608/86400 + 25569 + (-5/24)</f>
        <v>41450.473240740735</v>
      </c>
      <c r="T2608" s="11">
        <f>I2608/86400 + 25569 + (-5/24)</f>
        <v>41480.473240740735</v>
      </c>
    </row>
    <row r="2609" spans="1:20" ht="42.75" x14ac:dyDescent="0.45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>
        <f>E2609/D2609*100</f>
        <v>0.7000700070007001</v>
      </c>
      <c r="P2609" s="10">
        <f>E2609/L2609</f>
        <v>17.5</v>
      </c>
      <c r="Q2609" t="str">
        <f>LEFT(N2609,SEARCH("/",N2609)-1)</f>
        <v>food</v>
      </c>
      <c r="R2609" t="str">
        <f>RIGHT(N2609, LEN(N2609)-SEARCH("/",N2609))</f>
        <v>food trucks</v>
      </c>
      <c r="S2609" s="11">
        <f>J2609/86400 + 25569 + (-5/24)</f>
        <v>41870.666342592587</v>
      </c>
      <c r="T2609" s="11">
        <f>I2609/86400 + 25569 + (-5/24)</f>
        <v>41900.666342592587</v>
      </c>
    </row>
    <row r="2610" spans="1:20" ht="28.5" x14ac:dyDescent="0.45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>
        <f>E2610/D2610*100</f>
        <v>103.89999999999999</v>
      </c>
      <c r="P2610" s="10">
        <f>E2610/L2610</f>
        <v>69.266666666666666</v>
      </c>
      <c r="Q2610" t="str">
        <f>LEFT(N2610,SEARCH("/",N2610)-1)</f>
        <v>film &amp; video</v>
      </c>
      <c r="R2610" t="str">
        <f>RIGHT(N2610, LEN(N2610)-SEARCH("/",N2610))</f>
        <v>television</v>
      </c>
      <c r="S2610" s="11">
        <f>J2610/86400 + 25569 + (-5/24)</f>
        <v>41828.306793981479</v>
      </c>
      <c r="T2610" s="11">
        <f>I2610/86400 + 25569 + (-5/24)</f>
        <v>41858.306793981479</v>
      </c>
    </row>
    <row r="2611" spans="1:20" ht="42.75" x14ac:dyDescent="0.45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>
        <f>E2611/D2611*100</f>
        <v>308.65999999999997</v>
      </c>
      <c r="P2611" s="10">
        <f>E2611/L2611</f>
        <v>117.36121673003802</v>
      </c>
      <c r="Q2611" t="str">
        <f>LEFT(N2611,SEARCH("/",N2611)-1)</f>
        <v>film &amp; video</v>
      </c>
      <c r="R2611" t="str">
        <f>RIGHT(N2611, LEN(N2611)-SEARCH("/",N2611))</f>
        <v>television</v>
      </c>
      <c r="S2611" s="11">
        <f>J2611/86400 + 25569 + (-5/24)</f>
        <v>41802.582013888888</v>
      </c>
      <c r="T2611" s="11">
        <f>I2611/86400 + 25569 + (-5/24)</f>
        <v>41832.791666666664</v>
      </c>
    </row>
    <row r="2612" spans="1:20" ht="42.75" x14ac:dyDescent="0.45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>
        <f>E2612/D2612*100</f>
        <v>116.21</v>
      </c>
      <c r="P2612" s="10">
        <f>E2612/L2612</f>
        <v>223.48076923076923</v>
      </c>
      <c r="Q2612" t="str">
        <f>LEFT(N2612,SEARCH("/",N2612)-1)</f>
        <v>film &amp; video</v>
      </c>
      <c r="R2612" t="str">
        <f>RIGHT(N2612, LEN(N2612)-SEARCH("/",N2612))</f>
        <v>television</v>
      </c>
      <c r="S2612" s="11">
        <f>J2612/86400 + 25569 + (-5/24)</f>
        <v>41807.493587962963</v>
      </c>
      <c r="T2612" s="11">
        <f>I2612/86400 + 25569 + (-5/24)</f>
        <v>41837.493587962963</v>
      </c>
    </row>
    <row r="2613" spans="1:20" ht="42.75" x14ac:dyDescent="0.45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>
        <f>E2613/D2613*100</f>
        <v>101</v>
      </c>
      <c r="P2613" s="10">
        <f>E2613/L2613</f>
        <v>194.23076923076923</v>
      </c>
      <c r="Q2613" t="str">
        <f>LEFT(N2613,SEARCH("/",N2613)-1)</f>
        <v>film &amp; video</v>
      </c>
      <c r="R2613" t="str">
        <f>RIGHT(N2613, LEN(N2613)-SEARCH("/",N2613))</f>
        <v>television</v>
      </c>
      <c r="S2613" s="11">
        <f>J2613/86400 + 25569 + (-5/24)</f>
        <v>42333.504872685182</v>
      </c>
      <c r="T2613" s="11">
        <f>I2613/86400 + 25569 + (-5/24)</f>
        <v>42363.504872685182</v>
      </c>
    </row>
    <row r="2614" spans="1:20" ht="42.75" x14ac:dyDescent="0.45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>
        <f>E2614/D2614*100</f>
        <v>102.91</v>
      </c>
      <c r="P2614" s="10">
        <f>E2614/L2614</f>
        <v>137.21333333333334</v>
      </c>
      <c r="Q2614" t="str">
        <f>LEFT(N2614,SEARCH("/",N2614)-1)</f>
        <v>film &amp; video</v>
      </c>
      <c r="R2614" t="str">
        <f>RIGHT(N2614, LEN(N2614)-SEARCH("/",N2614))</f>
        <v>television</v>
      </c>
      <c r="S2614" s="11">
        <f>J2614/86400 + 25569 + (-5/24)</f>
        <v>41932.536712962959</v>
      </c>
      <c r="T2614" s="11">
        <f>I2614/86400 + 25569 + (-5/24)</f>
        <v>41962.578379629624</v>
      </c>
    </row>
    <row r="2615" spans="1:20" ht="42.75" x14ac:dyDescent="0.45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>
        <f>E2615/D2615*100</f>
        <v>110.9423</v>
      </c>
      <c r="P2615" s="10">
        <f>E2615/L2615</f>
        <v>62.327134831460668</v>
      </c>
      <c r="Q2615" t="str">
        <f>LEFT(N2615,SEARCH("/",N2615)-1)</f>
        <v>film &amp; video</v>
      </c>
      <c r="R2615" t="str">
        <f>RIGHT(N2615, LEN(N2615)-SEARCH("/",N2615))</f>
        <v>shorts</v>
      </c>
      <c r="S2615" s="11">
        <f>J2615/86400 + 25569 + (-5/24)</f>
        <v>40785.979456018518</v>
      </c>
      <c r="T2615" s="11">
        <f>I2615/86400 + 25569 + (-5/24)</f>
        <v>40818.082638888889</v>
      </c>
    </row>
    <row r="2616" spans="1:20" ht="42.75" x14ac:dyDescent="0.45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>
        <f>E2616/D2616*100</f>
        <v>0.91999999999999993</v>
      </c>
      <c r="P2616" s="10">
        <f>E2616/L2616</f>
        <v>15.333333333333334</v>
      </c>
      <c r="Q2616" t="str">
        <f>LEFT(N2616,SEARCH("/",N2616)-1)</f>
        <v>film &amp; video</v>
      </c>
      <c r="R2616" t="str">
        <f>RIGHT(N2616, LEN(N2616)-SEARCH("/",N2616))</f>
        <v>science fiction</v>
      </c>
      <c r="S2616" s="11">
        <f>J2616/86400 + 25569 + (-5/24)</f>
        <v>41967.963773148142</v>
      </c>
      <c r="T2616" s="11">
        <f>I2616/86400 + 25569 + (-5/24)</f>
        <v>41998.124999999993</v>
      </c>
    </row>
    <row r="2617" spans="1:20" ht="42.75" x14ac:dyDescent="0.45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>
        <f>E2617/D2617*100</f>
        <v>3.25</v>
      </c>
      <c r="P2617" s="10">
        <f>E2617/L2617</f>
        <v>32.5</v>
      </c>
      <c r="Q2617" t="str">
        <f>LEFT(N2617,SEARCH("/",N2617)-1)</f>
        <v>film &amp; video</v>
      </c>
      <c r="R2617" t="str">
        <f>RIGHT(N2617, LEN(N2617)-SEARCH("/",N2617))</f>
        <v>drama</v>
      </c>
      <c r="S2617" s="11">
        <f>J2617/86400 + 25569 + (-5/24)</f>
        <v>42216.769479166665</v>
      </c>
      <c r="T2617" s="11">
        <f>I2617/86400 + 25569 + (-5/24)</f>
        <v>42246.019444444442</v>
      </c>
    </row>
    <row r="2618" spans="1:20" ht="42.75" x14ac:dyDescent="0.45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>
        <f>E2618/D2618*100</f>
        <v>0</v>
      </c>
      <c r="P2618" s="10" t="e">
        <f>E2618/L2618</f>
        <v>#DIV/0!</v>
      </c>
      <c r="Q2618" t="str">
        <f>LEFT(N2618,SEARCH("/",N2618)-1)</f>
        <v>film &amp; video</v>
      </c>
      <c r="R2618" t="str">
        <f>RIGHT(N2618, LEN(N2618)-SEARCH("/",N2618))</f>
        <v>drama</v>
      </c>
      <c r="S2618" s="11">
        <f>J2618/86400 + 25569 + (-5/24)</f>
        <v>42583.915532407402</v>
      </c>
      <c r="T2618" s="11">
        <f>I2618/86400 + 25569 + (-5/24)</f>
        <v>42613.915532407402</v>
      </c>
    </row>
    <row r="2619" spans="1:20" ht="42.75" x14ac:dyDescent="0.45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>
        <f>E2619/D2619*100</f>
        <v>0</v>
      </c>
      <c r="P2619" s="10" t="e">
        <f>E2619/L2619</f>
        <v>#DIV/0!</v>
      </c>
      <c r="Q2619" t="str">
        <f>LEFT(N2619,SEARCH("/",N2619)-1)</f>
        <v>film &amp; video</v>
      </c>
      <c r="R2619" t="str">
        <f>RIGHT(N2619, LEN(N2619)-SEARCH("/",N2619))</f>
        <v>drama</v>
      </c>
      <c r="S2619" s="11">
        <f>J2619/86400 + 25569 + (-5/24)</f>
        <v>42164.700196759259</v>
      </c>
      <c r="T2619" s="11">
        <f>I2619/86400 + 25569 + (-5/24)</f>
        <v>42194.700196759259</v>
      </c>
    </row>
    <row r="2620" spans="1:20" ht="57" x14ac:dyDescent="0.45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>
        <f>E2620/D2620*100</f>
        <v>112.92</v>
      </c>
      <c r="P2620" s="10">
        <f>E2620/L2620</f>
        <v>48.051063829787232</v>
      </c>
      <c r="Q2620" t="str">
        <f>LEFT(N2620,SEARCH("/",N2620)-1)</f>
        <v>film &amp; video</v>
      </c>
      <c r="R2620" t="str">
        <f>RIGHT(N2620, LEN(N2620)-SEARCH("/",N2620))</f>
        <v>documentary</v>
      </c>
      <c r="S2620" s="11">
        <f>J2620/86400 + 25569 + (-5/24)</f>
        <v>40332.715509259258</v>
      </c>
      <c r="T2620" s="11">
        <f>I2620/86400 + 25569 + (-5/24)</f>
        <v>40412.527777777774</v>
      </c>
    </row>
    <row r="2621" spans="1:20" ht="42.75" x14ac:dyDescent="0.45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>
        <f>E2621/D2621*100</f>
        <v>106.4</v>
      </c>
      <c r="P2621" s="10">
        <f>E2621/L2621</f>
        <v>120.90909090909091</v>
      </c>
      <c r="Q2621" t="str">
        <f>LEFT(N2621,SEARCH("/",N2621)-1)</f>
        <v>film &amp; video</v>
      </c>
      <c r="R2621" t="str">
        <f>RIGHT(N2621, LEN(N2621)-SEARCH("/",N2621))</f>
        <v>documentary</v>
      </c>
      <c r="S2621" s="11">
        <f>J2621/86400 + 25569 + (-5/24)</f>
        <v>40330.547210648147</v>
      </c>
      <c r="T2621" s="11">
        <f>I2621/86400 + 25569 + (-5/24)</f>
        <v>40376.207638888889</v>
      </c>
    </row>
    <row r="2622" spans="1:20" ht="42.75" x14ac:dyDescent="0.45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>
        <f>E2622/D2622*100</f>
        <v>178.95250000000001</v>
      </c>
      <c r="P2622" s="10">
        <f>E2622/L2622</f>
        <v>73.341188524590166</v>
      </c>
      <c r="Q2622" t="str">
        <f>LEFT(N2622,SEARCH("/",N2622)-1)</f>
        <v>film &amp; video</v>
      </c>
      <c r="R2622" t="str">
        <f>RIGHT(N2622, LEN(N2622)-SEARCH("/",N2622))</f>
        <v>documentary</v>
      </c>
      <c r="S2622" s="11">
        <f>J2622/86400 + 25569 + (-5/24)</f>
        <v>40469.016898148147</v>
      </c>
      <c r="T2622" s="11">
        <f>I2622/86400 + 25569 + (-5/24)</f>
        <v>40499.058564814812</v>
      </c>
    </row>
    <row r="2623" spans="1:20" ht="57" x14ac:dyDescent="0.45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>
        <f>E2623/D2623*100</f>
        <v>100.46</v>
      </c>
      <c r="P2623" s="10">
        <f>E2623/L2623</f>
        <v>93.018518518518519</v>
      </c>
      <c r="Q2623" t="str">
        <f>LEFT(N2623,SEARCH("/",N2623)-1)</f>
        <v>film &amp; video</v>
      </c>
      <c r="R2623" t="str">
        <f>RIGHT(N2623, LEN(N2623)-SEARCH("/",N2623))</f>
        <v>documentary</v>
      </c>
      <c r="S2623" s="11">
        <f>J2623/86400 + 25569 + (-5/24)</f>
        <v>40933.648587962962</v>
      </c>
      <c r="T2623" s="11">
        <f>I2623/86400 + 25569 + (-5/24)</f>
        <v>40963.648587962962</v>
      </c>
    </row>
    <row r="2624" spans="1:20" ht="42.75" x14ac:dyDescent="0.45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>
        <f>E2624/D2624*100</f>
        <v>105.5</v>
      </c>
      <c r="P2624" s="10">
        <f>E2624/L2624</f>
        <v>63.17365269461078</v>
      </c>
      <c r="Q2624" t="str">
        <f>LEFT(N2624,SEARCH("/",N2624)-1)</f>
        <v>film &amp; video</v>
      </c>
      <c r="R2624" t="str">
        <f>RIGHT(N2624, LEN(N2624)-SEARCH("/",N2624))</f>
        <v>documentary</v>
      </c>
      <c r="S2624" s="11">
        <f>J2624/86400 + 25569 + (-5/24)</f>
        <v>42291.258414351854</v>
      </c>
      <c r="T2624" s="11">
        <f>I2624/86400 + 25569 + (-5/24)</f>
        <v>42314.958333333336</v>
      </c>
    </row>
    <row r="2625" spans="1:20" ht="42.75" x14ac:dyDescent="0.45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>
        <f>E2625/D2625*100</f>
        <v>101.19</v>
      </c>
      <c r="P2625" s="10">
        <f>E2625/L2625</f>
        <v>146.65217391304347</v>
      </c>
      <c r="Q2625" t="str">
        <f>LEFT(N2625,SEARCH("/",N2625)-1)</f>
        <v>film &amp; video</v>
      </c>
      <c r="R2625" t="str">
        <f>RIGHT(N2625, LEN(N2625)-SEARCH("/",N2625))</f>
        <v>documentary</v>
      </c>
      <c r="S2625" s="11">
        <f>J2625/86400 + 25569 + (-5/24)</f>
        <v>42101.474039351851</v>
      </c>
      <c r="T2625" s="11">
        <f>I2625/86400 + 25569 + (-5/24)</f>
        <v>42139.583333333336</v>
      </c>
    </row>
    <row r="2626" spans="1:20" ht="42.75" x14ac:dyDescent="0.45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>
        <f>E2626/D2626*100</f>
        <v>170.28880000000001</v>
      </c>
      <c r="P2626" s="10">
        <f>E2626/L2626</f>
        <v>90.579148936170213</v>
      </c>
      <c r="Q2626" t="str">
        <f>LEFT(N2626,SEARCH("/",N2626)-1)</f>
        <v>film &amp; video</v>
      </c>
      <c r="R2626" t="str">
        <f>RIGHT(N2626, LEN(N2626)-SEARCH("/",N2626))</f>
        <v>documentary</v>
      </c>
      <c r="S2626" s="11">
        <f>J2626/86400 + 25569 + (-5/24)</f>
        <v>42261.291909722218</v>
      </c>
      <c r="T2626" s="11">
        <f>I2626/86400 + 25569 + (-5/24)</f>
        <v>42291.291909722218</v>
      </c>
    </row>
    <row r="2627" spans="1:20" ht="42.75" x14ac:dyDescent="0.45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>
        <f>E2627/D2627*100</f>
        <v>103</v>
      </c>
      <c r="P2627" s="10">
        <f>E2627/L2627</f>
        <v>86.554621848739501</v>
      </c>
      <c r="Q2627" t="str">
        <f>LEFT(N2627,SEARCH("/",N2627)-1)</f>
        <v>film &amp; video</v>
      </c>
      <c r="R2627" t="str">
        <f>RIGHT(N2627, LEN(N2627)-SEARCH("/",N2627))</f>
        <v>documentary</v>
      </c>
      <c r="S2627" s="11">
        <f>J2627/86400 + 25569 + (-5/24)</f>
        <v>42207.378657407404</v>
      </c>
      <c r="T2627" s="11">
        <f>I2627/86400 + 25569 + (-5/24)</f>
        <v>42237.378657407404</v>
      </c>
    </row>
    <row r="2628" spans="1:20" ht="42.75" x14ac:dyDescent="0.45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>
        <f>E2628/D2628*100</f>
        <v>116.56</v>
      </c>
      <c r="P2628" s="10">
        <f>E2628/L2628</f>
        <v>40.755244755244753</v>
      </c>
      <c r="Q2628" t="str">
        <f>LEFT(N2628,SEARCH("/",N2628)-1)</f>
        <v>film &amp; video</v>
      </c>
      <c r="R2628" t="str">
        <f>RIGHT(N2628, LEN(N2628)-SEARCH("/",N2628))</f>
        <v>documentary</v>
      </c>
      <c r="S2628" s="11">
        <f>J2628/86400 + 25569 + (-5/24)</f>
        <v>41889.959120370368</v>
      </c>
      <c r="T2628" s="11">
        <f>I2628/86400 + 25569 + (-5/24)</f>
        <v>41919.959120370368</v>
      </c>
    </row>
    <row r="2629" spans="1:20" ht="42.75" x14ac:dyDescent="0.45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>
        <f>E2629/D2629*100</f>
        <v>103.3501</v>
      </c>
      <c r="P2629" s="10">
        <f>E2629/L2629</f>
        <v>86.84882352941176</v>
      </c>
      <c r="Q2629" t="str">
        <f>LEFT(N2629,SEARCH("/",N2629)-1)</f>
        <v>film &amp; video</v>
      </c>
      <c r="R2629" t="str">
        <f>RIGHT(N2629, LEN(N2629)-SEARCH("/",N2629))</f>
        <v>documentary</v>
      </c>
      <c r="S2629" s="11">
        <f>J2629/86400 + 25569 + (-5/24)</f>
        <v>41355.368958333333</v>
      </c>
      <c r="T2629" s="11">
        <f>I2629/86400 + 25569 + (-5/24)</f>
        <v>41394.999305555553</v>
      </c>
    </row>
    <row r="2630" spans="1:20" ht="42.75" x14ac:dyDescent="0.45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>
        <f>E2630/D2630*100</f>
        <v>108.04450000000001</v>
      </c>
      <c r="P2630" s="10">
        <f>E2630/L2630</f>
        <v>58.719836956521746</v>
      </c>
      <c r="Q2630" t="str">
        <f>LEFT(N2630,SEARCH("/",N2630)-1)</f>
        <v>film &amp; video</v>
      </c>
      <c r="R2630" t="str">
        <f>RIGHT(N2630, LEN(N2630)-SEARCH("/",N2630))</f>
        <v>documentary</v>
      </c>
      <c r="S2630" s="11">
        <f>J2630/86400 + 25569 + (-5/24)</f>
        <v>40990.700925925921</v>
      </c>
      <c r="T2630" s="11">
        <f>I2630/86400 + 25569 + (-5/24)</f>
        <v>41026.688888888886</v>
      </c>
    </row>
    <row r="2631" spans="1:20" ht="42.75" x14ac:dyDescent="0.45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>
        <f>E2631/D2631*100</f>
        <v>112.30249999999999</v>
      </c>
      <c r="P2631" s="10">
        <f>E2631/L2631</f>
        <v>181.13306451612902</v>
      </c>
      <c r="Q2631" t="str">
        <f>LEFT(N2631,SEARCH("/",N2631)-1)</f>
        <v>film &amp; video</v>
      </c>
      <c r="R2631" t="str">
        <f>RIGHT(N2631, LEN(N2631)-SEARCH("/",N2631))</f>
        <v>documentary</v>
      </c>
      <c r="S2631" s="11">
        <f>J2631/86400 + 25569 + (-5/24)</f>
        <v>41745.427627314813</v>
      </c>
      <c r="T2631" s="11">
        <f>I2631/86400 + 25569 + (-5/24)</f>
        <v>41775.9375</v>
      </c>
    </row>
    <row r="2632" spans="1:20" ht="42.75" x14ac:dyDescent="0.45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>
        <f>E2632/D2632*100</f>
        <v>1.3299999999999998</v>
      </c>
      <c r="P2632" s="10">
        <f>E2632/L2632</f>
        <v>16.625</v>
      </c>
      <c r="Q2632" t="str">
        <f>LEFT(N2632,SEARCH("/",N2632)-1)</f>
        <v>film &amp; video</v>
      </c>
      <c r="R2632" t="str">
        <f>RIGHT(N2632, LEN(N2632)-SEARCH("/",N2632))</f>
        <v>animation</v>
      </c>
      <c r="S2632" s="11">
        <f>J2632/86400 + 25569 + (-5/24)</f>
        <v>42400.503634259258</v>
      </c>
      <c r="T2632" s="11">
        <f>I2632/86400 + 25569 + (-5/24)</f>
        <v>42430.503634259258</v>
      </c>
    </row>
    <row r="2633" spans="1:20" ht="42.75" x14ac:dyDescent="0.45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>
        <f>E2633/D2633*100</f>
        <v>0.1</v>
      </c>
      <c r="P2633" s="10">
        <f>E2633/L2633</f>
        <v>5</v>
      </c>
      <c r="Q2633" t="str">
        <f>LEFT(N2633,SEARCH("/",N2633)-1)</f>
        <v>film &amp; video</v>
      </c>
      <c r="R2633" t="str">
        <f>RIGHT(N2633, LEN(N2633)-SEARCH("/",N2633))</f>
        <v>animation</v>
      </c>
      <c r="S2633" s="11">
        <f>J2633/86400 + 25569 + (-5/24)</f>
        <v>41649.806724537033</v>
      </c>
      <c r="T2633" s="11">
        <f>I2633/86400 + 25569 + (-5/24)</f>
        <v>41679.806724537033</v>
      </c>
    </row>
    <row r="2634" spans="1:20" ht="42.75" x14ac:dyDescent="0.45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>
        <f>E2634/D2634*100</f>
        <v>0.82000000000000006</v>
      </c>
      <c r="P2634" s="10">
        <f>E2634/L2634</f>
        <v>16.399999999999999</v>
      </c>
      <c r="Q2634" t="str">
        <f>LEFT(N2634,SEARCH("/",N2634)-1)</f>
        <v>film &amp; video</v>
      </c>
      <c r="R2634" t="str">
        <f>RIGHT(N2634, LEN(N2634)-SEARCH("/",N2634))</f>
        <v>animation</v>
      </c>
      <c r="S2634" s="11">
        <f>J2634/86400 + 25569 + (-5/24)</f>
        <v>41938.508923611109</v>
      </c>
      <c r="T2634" s="11">
        <f>I2634/86400 + 25569 + (-5/24)</f>
        <v>41969.343055555553</v>
      </c>
    </row>
    <row r="2635" spans="1:20" ht="42.75" x14ac:dyDescent="0.45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>
        <f>E2635/D2635*100</f>
        <v>8.2100000000000009</v>
      </c>
      <c r="P2635" s="10">
        <f>E2635/L2635</f>
        <v>16.755102040816325</v>
      </c>
      <c r="Q2635" t="str">
        <f>LEFT(N2635,SEARCH("/",N2635)-1)</f>
        <v>film &amp; video</v>
      </c>
      <c r="R2635" t="str">
        <f>RIGHT(N2635, LEN(N2635)-SEARCH("/",N2635))</f>
        <v>animation</v>
      </c>
      <c r="S2635" s="11">
        <f>J2635/86400 + 25569 + (-5/24)</f>
        <v>41378.491435185184</v>
      </c>
      <c r="T2635" s="11">
        <f>I2635/86400 + 25569 + (-5/24)</f>
        <v>41408.491435185184</v>
      </c>
    </row>
    <row r="2636" spans="1:20" ht="42.75" x14ac:dyDescent="0.45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>
        <f>E2636/D2636*100</f>
        <v>0.76</v>
      </c>
      <c r="P2636" s="10">
        <f>E2636/L2636</f>
        <v>15.2</v>
      </c>
      <c r="Q2636" t="str">
        <f>LEFT(N2636,SEARCH("/",N2636)-1)</f>
        <v>film &amp; video</v>
      </c>
      <c r="R2636" t="str">
        <f>RIGHT(N2636, LEN(N2636)-SEARCH("/",N2636))</f>
        <v>animation</v>
      </c>
      <c r="S2636" s="11">
        <f>J2636/86400 + 25569 + (-5/24)</f>
        <v>41129.734537037039</v>
      </c>
      <c r="T2636" s="11">
        <f>I2636/86400 + 25569 + (-5/24)</f>
        <v>41159.734537037039</v>
      </c>
    </row>
    <row r="2637" spans="1:20" ht="42.75" x14ac:dyDescent="0.45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>
        <f>E2637/D2637*100</f>
        <v>0</v>
      </c>
      <c r="P2637" s="10" t="e">
        <f>E2637/L2637</f>
        <v>#DIV/0!</v>
      </c>
      <c r="Q2637" t="str">
        <f>LEFT(N2637,SEARCH("/",N2637)-1)</f>
        <v>film &amp; video</v>
      </c>
      <c r="R2637" t="str">
        <f>RIGHT(N2637, LEN(N2637)-SEARCH("/",N2637))</f>
        <v>animation</v>
      </c>
      <c r="S2637" s="11">
        <f>J2637/86400 + 25569 + (-5/24)</f>
        <v>42065.702650462961</v>
      </c>
      <c r="T2637" s="11">
        <f>I2637/86400 + 25569 + (-5/24)</f>
        <v>42095.660983796297</v>
      </c>
    </row>
    <row r="2638" spans="1:20" ht="42.75" x14ac:dyDescent="0.45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>
        <f>E2638/D2638*100</f>
        <v>0.1</v>
      </c>
      <c r="P2638" s="10">
        <f>E2638/L2638</f>
        <v>10</v>
      </c>
      <c r="Q2638" t="str">
        <f>LEFT(N2638,SEARCH("/",N2638)-1)</f>
        <v>film &amp; video</v>
      </c>
      <c r="R2638" t="str">
        <f>RIGHT(N2638, LEN(N2638)-SEARCH("/",N2638))</f>
        <v>animation</v>
      </c>
      <c r="S2638" s="11">
        <f>J2638/86400 + 25569 + (-5/24)</f>
        <v>42447.688541666663</v>
      </c>
      <c r="T2638" s="11">
        <f>I2638/86400 + 25569 + (-5/24)</f>
        <v>42474.398611111108</v>
      </c>
    </row>
    <row r="2639" spans="1:20" ht="42.75" x14ac:dyDescent="0.45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>
        <f>E2639/D2639*100</f>
        <v>0</v>
      </c>
      <c r="P2639" s="10" t="e">
        <f>E2639/L2639</f>
        <v>#DIV/0!</v>
      </c>
      <c r="Q2639" t="str">
        <f>LEFT(N2639,SEARCH("/",N2639)-1)</f>
        <v>film &amp; video</v>
      </c>
      <c r="R2639" t="str">
        <f>RIGHT(N2639, LEN(N2639)-SEARCH("/",N2639))</f>
        <v>animation</v>
      </c>
      <c r="S2639" s="11">
        <f>J2639/86400 + 25569 + (-5/24)</f>
        <v>42366.774293981478</v>
      </c>
      <c r="T2639" s="11">
        <f>I2639/86400 + 25569 + (-5/24)</f>
        <v>42396.774293981478</v>
      </c>
    </row>
    <row r="2640" spans="1:20" ht="42.75" x14ac:dyDescent="0.45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>
        <f>E2640/D2640*100</f>
        <v>0</v>
      </c>
      <c r="P2640" s="10" t="e">
        <f>E2640/L2640</f>
        <v>#DIV/0!</v>
      </c>
      <c r="Q2640" t="str">
        <f>LEFT(N2640,SEARCH("/",N2640)-1)</f>
        <v>film &amp; video</v>
      </c>
      <c r="R2640" t="str">
        <f>RIGHT(N2640, LEN(N2640)-SEARCH("/",N2640))</f>
        <v>animation</v>
      </c>
      <c r="S2640" s="11">
        <f>J2640/86400 + 25569 + (-5/24)</f>
        <v>40703.026053240741</v>
      </c>
      <c r="T2640" s="11">
        <f>I2640/86400 + 25569 + (-5/24)</f>
        <v>40733.026053240741</v>
      </c>
    </row>
    <row r="2641" spans="1:20" ht="57" x14ac:dyDescent="0.45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>
        <f>E2641/D2641*100</f>
        <v>100.85</v>
      </c>
      <c r="P2641" s="10">
        <f>E2641/L2641</f>
        <v>63.829113924050631</v>
      </c>
      <c r="Q2641" t="str">
        <f>LEFT(N2641,SEARCH("/",N2641)-1)</f>
        <v>theater</v>
      </c>
      <c r="R2641" t="str">
        <f>RIGHT(N2641, LEN(N2641)-SEARCH("/",N2641))</f>
        <v>plays</v>
      </c>
      <c r="S2641" s="11">
        <f>J2641/86400 + 25569 + (-5/24)</f>
        <v>42752.997291666667</v>
      </c>
      <c r="T2641" s="11">
        <f>I2641/86400 + 25569 + (-5/24)</f>
        <v>42783.461805555555</v>
      </c>
    </row>
    <row r="2642" spans="1:20" ht="42.75" x14ac:dyDescent="0.45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>
        <f>E2642/D2642*100</f>
        <v>123.25</v>
      </c>
      <c r="P2642" s="10">
        <f>E2642/L2642</f>
        <v>71.242774566473983</v>
      </c>
      <c r="Q2642" t="str">
        <f>LEFT(N2642,SEARCH("/",N2642)-1)</f>
        <v>theater</v>
      </c>
      <c r="R2642" t="str">
        <f>RIGHT(N2642, LEN(N2642)-SEARCH("/",N2642))</f>
        <v>plays</v>
      </c>
      <c r="S2642" s="11">
        <f>J2642/86400 + 25569 + (-5/24)</f>
        <v>42472.798703703702</v>
      </c>
      <c r="T2642" s="11">
        <f>I2642/86400 + 25569 + (-5/24)</f>
        <v>42502.798703703702</v>
      </c>
    </row>
    <row r="2643" spans="1:20" ht="42.75" x14ac:dyDescent="0.45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>
        <f>E2643/D2643*100</f>
        <v>0.09</v>
      </c>
      <c r="P2643" s="10">
        <f>E2643/L2643</f>
        <v>9</v>
      </c>
      <c r="Q2643" t="str">
        <f>LEFT(N2643,SEARCH("/",N2643)-1)</f>
        <v>technology</v>
      </c>
      <c r="R2643" t="str">
        <f>RIGHT(N2643, LEN(N2643)-SEARCH("/",N2643))</f>
        <v>web</v>
      </c>
      <c r="S2643" s="11">
        <f>J2643/86400 + 25569 + (-5/24)</f>
        <v>42276.695</v>
      </c>
      <c r="T2643" s="11">
        <f>I2643/86400 + 25569 + (-5/24)</f>
        <v>42306.695</v>
      </c>
    </row>
    <row r="2644" spans="1:20" ht="42.75" x14ac:dyDescent="0.45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>
        <f>E2644/D2644*100</f>
        <v>0</v>
      </c>
      <c r="P2644" s="10" t="e">
        <f>E2644/L2644</f>
        <v>#DIV/0!</v>
      </c>
      <c r="Q2644" t="str">
        <f>LEFT(N2644,SEARCH("/",N2644)-1)</f>
        <v>technology</v>
      </c>
      <c r="R2644" t="str">
        <f>RIGHT(N2644, LEN(N2644)-SEARCH("/",N2644))</f>
        <v>web</v>
      </c>
      <c r="S2644" s="11">
        <f>J2644/86400 + 25569 + (-5/24)</f>
        <v>41975.634189814817</v>
      </c>
      <c r="T2644" s="11">
        <f>I2644/86400 + 25569 + (-5/24)</f>
        <v>42005.634189814817</v>
      </c>
    </row>
    <row r="2645" spans="1:20" ht="42.75" x14ac:dyDescent="0.45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>
        <f>E2645/D2645*100</f>
        <v>0.55999999999999994</v>
      </c>
      <c r="P2645" s="10">
        <f>E2645/L2645</f>
        <v>14</v>
      </c>
      <c r="Q2645" t="str">
        <f>LEFT(N2645,SEARCH("/",N2645)-1)</f>
        <v>technology</v>
      </c>
      <c r="R2645" t="str">
        <f>RIGHT(N2645, LEN(N2645)-SEARCH("/",N2645))</f>
        <v>web</v>
      </c>
      <c r="S2645" s="11">
        <f>J2645/86400 + 25569 + (-5/24)</f>
        <v>42020.645914351851</v>
      </c>
      <c r="T2645" s="11">
        <f>I2645/86400 + 25569 + (-5/24)</f>
        <v>42050.645914351851</v>
      </c>
    </row>
    <row r="2646" spans="1:20" ht="42.75" x14ac:dyDescent="0.45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>
        <f>E2646/D2646*100</f>
        <v>1.4000000000000001</v>
      </c>
      <c r="P2646" s="10">
        <f>E2646/L2646</f>
        <v>23.333333333333332</v>
      </c>
      <c r="Q2646" t="str">
        <f>LEFT(N2646,SEARCH("/",N2646)-1)</f>
        <v>technology</v>
      </c>
      <c r="R2646" t="str">
        <f>RIGHT(N2646, LEN(N2646)-SEARCH("/",N2646))</f>
        <v>web</v>
      </c>
      <c r="S2646" s="11">
        <f>J2646/86400 + 25569 + (-5/24)</f>
        <v>41969.64975694444</v>
      </c>
      <c r="T2646" s="11">
        <f>I2646/86400 + 25569 + (-5/24)</f>
        <v>41999.64975694444</v>
      </c>
    </row>
    <row r="2647" spans="1:20" ht="28.5" x14ac:dyDescent="0.45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>
        <f>E2647/D2647*100</f>
        <v>0</v>
      </c>
      <c r="P2647" s="10" t="e">
        <f>E2647/L2647</f>
        <v>#DIV/0!</v>
      </c>
      <c r="Q2647" t="str">
        <f>LEFT(N2647,SEARCH("/",N2647)-1)</f>
        <v>technology</v>
      </c>
      <c r="R2647" t="str">
        <f>RIGHT(N2647, LEN(N2647)-SEARCH("/",N2647))</f>
        <v>web</v>
      </c>
      <c r="S2647" s="11">
        <f>J2647/86400 + 25569 + (-5/24)</f>
        <v>42584.823449074072</v>
      </c>
      <c r="T2647" s="11">
        <f>I2647/86400 + 25569 + (-5/24)</f>
        <v>42614.823449074072</v>
      </c>
    </row>
    <row r="2648" spans="1:20" ht="42.75" x14ac:dyDescent="0.45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>
        <f>E2648/D2648*100</f>
        <v>0</v>
      </c>
      <c r="P2648" s="10" t="e">
        <f>E2648/L2648</f>
        <v>#DIV/0!</v>
      </c>
      <c r="Q2648" t="str">
        <f>LEFT(N2648,SEARCH("/",N2648)-1)</f>
        <v>technology</v>
      </c>
      <c r="R2648" t="str">
        <f>RIGHT(N2648, LEN(N2648)-SEARCH("/",N2648))</f>
        <v>web</v>
      </c>
      <c r="S2648" s="11">
        <f>J2648/86400 + 25569 + (-5/24)</f>
        <v>42514.853472222218</v>
      </c>
      <c r="T2648" s="11">
        <f>I2648/86400 + 25569 + (-5/24)</f>
        <v>42544.853472222218</v>
      </c>
    </row>
    <row r="2649" spans="1:20" ht="42.75" x14ac:dyDescent="0.45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>
        <f>E2649/D2649*100</f>
        <v>12.45</v>
      </c>
      <c r="P2649" s="10">
        <f>E2649/L2649</f>
        <v>49.8</v>
      </c>
      <c r="Q2649" t="str">
        <f>LEFT(N2649,SEARCH("/",N2649)-1)</f>
        <v>technology</v>
      </c>
      <c r="R2649" t="str">
        <f>RIGHT(N2649, LEN(N2649)-SEARCH("/",N2649))</f>
        <v>web</v>
      </c>
      <c r="S2649" s="11">
        <f>J2649/86400 + 25569 + (-5/24)</f>
        <v>42507.090995370367</v>
      </c>
      <c r="T2649" s="11">
        <f>I2649/86400 + 25569 + (-5/24)</f>
        <v>42538.749999999993</v>
      </c>
    </row>
    <row r="2650" spans="1:20" ht="42.75" x14ac:dyDescent="0.45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>
        <f>E2650/D2650*100</f>
        <v>0.95</v>
      </c>
      <c r="P2650" s="10">
        <f>E2650/L2650</f>
        <v>10.555555555555555</v>
      </c>
      <c r="Q2650" t="str">
        <f>LEFT(N2650,SEARCH("/",N2650)-1)</f>
        <v>technology</v>
      </c>
      <c r="R2650" t="str">
        <f>RIGHT(N2650, LEN(N2650)-SEARCH("/",N2650))</f>
        <v>wearables</v>
      </c>
      <c r="S2650" s="11">
        <f>J2650/86400 + 25569 + (-5/24)</f>
        <v>42636.437025462961</v>
      </c>
      <c r="T2650" s="11">
        <f>I2650/86400 + 25569 + (-5/24)</f>
        <v>42666.437025462961</v>
      </c>
    </row>
    <row r="2651" spans="1:20" ht="42.75" x14ac:dyDescent="0.45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>
        <f>E2651/D2651*100</f>
        <v>18.64</v>
      </c>
      <c r="P2651" s="10">
        <f>E2651/L2651</f>
        <v>155.33333333333334</v>
      </c>
      <c r="Q2651" t="str">
        <f>LEFT(N2651,SEARCH("/",N2651)-1)</f>
        <v>technology</v>
      </c>
      <c r="R2651" t="str">
        <f>RIGHT(N2651, LEN(N2651)-SEARCH("/",N2651))</f>
        <v>wearables</v>
      </c>
      <c r="S2651" s="11">
        <f>J2651/86400 + 25569 + (-5/24)</f>
        <v>42688.503020833326</v>
      </c>
      <c r="T2651" s="11">
        <f>I2651/86400 + 25569 + (-5/24)</f>
        <v>42748.503020833326</v>
      </c>
    </row>
    <row r="2652" spans="1:20" ht="42.75" x14ac:dyDescent="0.45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>
        <f>E2652/D2652*100</f>
        <v>105.56</v>
      </c>
      <c r="P2652" s="10">
        <f>E2652/L2652</f>
        <v>95.963636363636368</v>
      </c>
      <c r="Q2652" t="str">
        <f>LEFT(N2652,SEARCH("/",N2652)-1)</f>
        <v>publishing</v>
      </c>
      <c r="R2652" t="str">
        <f>RIGHT(N2652, LEN(N2652)-SEARCH("/",N2652))</f>
        <v>nonfiction</v>
      </c>
      <c r="S2652" s="11">
        <f>J2652/86400 + 25569 + (-5/24)</f>
        <v>42733.732986111114</v>
      </c>
      <c r="T2652" s="11">
        <f>I2652/86400 + 25569 + (-5/24)</f>
        <v>42763.732986111114</v>
      </c>
    </row>
    <row r="2653" spans="1:20" ht="42.75" x14ac:dyDescent="0.45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>
        <f>E2653/D2653*100</f>
        <v>128</v>
      </c>
      <c r="P2653" s="10">
        <f>E2653/L2653</f>
        <v>492.30769230769232</v>
      </c>
      <c r="Q2653" t="str">
        <f>LEFT(N2653,SEARCH("/",N2653)-1)</f>
        <v>publishing</v>
      </c>
      <c r="R2653" t="str">
        <f>RIGHT(N2653, LEN(N2653)-SEARCH("/",N2653))</f>
        <v>nonfiction</v>
      </c>
      <c r="S2653" s="11">
        <f>J2653/86400 + 25569 + (-5/24)</f>
        <v>42019.381840277776</v>
      </c>
      <c r="T2653" s="11">
        <f>I2653/86400 + 25569 + (-5/24)</f>
        <v>42049.381840277776</v>
      </c>
    </row>
    <row r="2654" spans="1:20" ht="42.75" x14ac:dyDescent="0.45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>
        <f>E2654/D2654*100</f>
        <v>1.7000000000000002</v>
      </c>
      <c r="P2654" s="10">
        <f>E2654/L2654</f>
        <v>34</v>
      </c>
      <c r="Q2654" t="str">
        <f>LEFT(N2654,SEARCH("/",N2654)-1)</f>
        <v>publishing</v>
      </c>
      <c r="R2654" t="str">
        <f>RIGHT(N2654, LEN(N2654)-SEARCH("/",N2654))</f>
        <v>fiction</v>
      </c>
      <c r="S2654" s="11">
        <f>J2654/86400 + 25569 + (-5/24)</f>
        <v>40862.851793981477</v>
      </c>
      <c r="T2654" s="11">
        <f>I2654/86400 + 25569 + (-5/24)</f>
        <v>40892.851793981477</v>
      </c>
    </row>
    <row r="2655" spans="1:20" ht="42.75" x14ac:dyDescent="0.45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>
        <f>E2655/D2655*100</f>
        <v>144.37459999999999</v>
      </c>
      <c r="P2655" s="10">
        <f>E2655/L2655</f>
        <v>92.547820512820508</v>
      </c>
      <c r="Q2655" t="str">
        <f>LEFT(N2655,SEARCH("/",N2655)-1)</f>
        <v>music</v>
      </c>
      <c r="R2655" t="str">
        <f>RIGHT(N2655, LEN(N2655)-SEARCH("/",N2655))</f>
        <v>rock</v>
      </c>
      <c r="S2655" s="11">
        <f>J2655/86400 + 25569 + (-5/24)</f>
        <v>41275.839571759258</v>
      </c>
      <c r="T2655" s="11">
        <f>I2655/86400 + 25569 + (-5/24)</f>
        <v>41305.839571759258</v>
      </c>
    </row>
    <row r="2656" spans="1:20" ht="57" x14ac:dyDescent="0.45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>
        <f>E2656/D2656*100</f>
        <v>101.35000000000001</v>
      </c>
      <c r="P2656" s="10">
        <f>E2656/L2656</f>
        <v>112.61111111111111</v>
      </c>
      <c r="Q2656" t="str">
        <f>LEFT(N2656,SEARCH("/",N2656)-1)</f>
        <v>music</v>
      </c>
      <c r="R2656" t="str">
        <f>RIGHT(N2656, LEN(N2656)-SEARCH("/",N2656))</f>
        <v>rock</v>
      </c>
      <c r="S2656" s="11">
        <f>J2656/86400 + 25569 + (-5/24)</f>
        <v>41502.674594907403</v>
      </c>
      <c r="T2656" s="11">
        <f>I2656/86400 + 25569 + (-5/24)</f>
        <v>41532.673611111109</v>
      </c>
    </row>
    <row r="2657" spans="1:20" ht="42.75" x14ac:dyDescent="0.45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>
        <f>E2657/D2657*100</f>
        <v>120.4166</v>
      </c>
      <c r="P2657" s="10">
        <f>E2657/L2657</f>
        <v>63.37715789473684</v>
      </c>
      <c r="Q2657" t="str">
        <f>LEFT(N2657,SEARCH("/",N2657)-1)</f>
        <v>music</v>
      </c>
      <c r="R2657" t="str">
        <f>RIGHT(N2657, LEN(N2657)-SEARCH("/",N2657))</f>
        <v>metal</v>
      </c>
      <c r="S2657" s="11">
        <f>J2657/86400 + 25569 + (-5/24)</f>
        <v>42607.018368055556</v>
      </c>
      <c r="T2657" s="11">
        <f>I2657/86400 + 25569 + (-5/24)</f>
        <v>42637.018368055556</v>
      </c>
    </row>
    <row r="2658" spans="1:20" ht="42.75" x14ac:dyDescent="0.45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>
        <f>E2658/D2658*100</f>
        <v>14.860000000000001</v>
      </c>
      <c r="P2658" s="10">
        <f>E2658/L2658</f>
        <v>47.935483870967744</v>
      </c>
      <c r="Q2658" t="str">
        <f>LEFT(N2658,SEARCH("/",N2658)-1)</f>
        <v>technology</v>
      </c>
      <c r="R2658" t="str">
        <f>RIGHT(N2658, LEN(N2658)-SEARCH("/",N2658))</f>
        <v>wearables</v>
      </c>
      <c r="S2658" s="11">
        <f>J2658/86400 + 25569 + (-5/24)</f>
        <v>41928.695856481478</v>
      </c>
      <c r="T2658" s="11">
        <f>I2658/86400 + 25569 + (-5/24)</f>
        <v>41973.737523148149</v>
      </c>
    </row>
    <row r="2659" spans="1:20" ht="71.25" x14ac:dyDescent="0.45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>
        <f>E2659/D2659*100</f>
        <v>1.06</v>
      </c>
      <c r="P2659" s="10">
        <f>E2659/L2659</f>
        <v>35.333333333333336</v>
      </c>
      <c r="Q2659" t="str">
        <f>LEFT(N2659,SEARCH("/",N2659)-1)</f>
        <v>technology</v>
      </c>
      <c r="R2659" t="str">
        <f>RIGHT(N2659, LEN(N2659)-SEARCH("/",N2659))</f>
        <v>wearables</v>
      </c>
      <c r="S2659" s="11">
        <f>J2659/86400 + 25569 + (-5/24)</f>
        <v>42060.907499999994</v>
      </c>
      <c r="T2659" s="11">
        <f>I2659/86400 + 25569 + (-5/24)</f>
        <v>42090.86583333333</v>
      </c>
    </row>
    <row r="2660" spans="1:20" x14ac:dyDescent="0.45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>
        <f>E2660/D2660*100</f>
        <v>16.77</v>
      </c>
      <c r="P2660" s="10">
        <f>E2660/L2660</f>
        <v>52.40625</v>
      </c>
      <c r="Q2660" t="str">
        <f>LEFT(N2660,SEARCH("/",N2660)-1)</f>
        <v>technology</v>
      </c>
      <c r="R2660" t="str">
        <f>RIGHT(N2660, LEN(N2660)-SEARCH("/",N2660))</f>
        <v>wearables</v>
      </c>
      <c r="S2660" s="11">
        <f>J2660/86400 + 25569 + (-5/24)</f>
        <v>42611.725636574069</v>
      </c>
      <c r="T2660" s="11">
        <f>I2660/86400 + 25569 + (-5/24)</f>
        <v>42641.725636574069</v>
      </c>
    </row>
    <row r="2661" spans="1:20" ht="42.75" x14ac:dyDescent="0.45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>
        <f>E2661/D2661*100</f>
        <v>7.26</v>
      </c>
      <c r="P2661" s="10">
        <f>E2661/L2661</f>
        <v>80.666666666666671</v>
      </c>
      <c r="Q2661" t="str">
        <f>LEFT(N2661,SEARCH("/",N2661)-1)</f>
        <v>technology</v>
      </c>
      <c r="R2661" t="str">
        <f>RIGHT(N2661, LEN(N2661)-SEARCH("/",N2661))</f>
        <v>wearables</v>
      </c>
      <c r="S2661" s="11">
        <f>J2661/86400 + 25569 + (-5/24)</f>
        <v>41947.732407407406</v>
      </c>
      <c r="T2661" s="11">
        <f>I2661/86400 + 25569 + (-5/24)</f>
        <v>41972.458333333336</v>
      </c>
    </row>
    <row r="2662" spans="1:20" ht="28.5" x14ac:dyDescent="0.45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>
        <f>E2662/D2662*100</f>
        <v>30.599999999999998</v>
      </c>
      <c r="P2662" s="10">
        <f>E2662/L2662</f>
        <v>191.25</v>
      </c>
      <c r="Q2662" t="str">
        <f>LEFT(N2662,SEARCH("/",N2662)-1)</f>
        <v>technology</v>
      </c>
      <c r="R2662" t="str">
        <f>RIGHT(N2662, LEN(N2662)-SEARCH("/",N2662))</f>
        <v>wearables</v>
      </c>
      <c r="S2662" s="11">
        <f>J2662/86400 + 25569 + (-5/24)</f>
        <v>41954.79415509259</v>
      </c>
      <c r="T2662" s="11">
        <f>I2662/86400 + 25569 + (-5/24)</f>
        <v>42004.79415509259</v>
      </c>
    </row>
    <row r="2663" spans="1:20" ht="42.75" x14ac:dyDescent="0.45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>
        <f>E2663/D2663*100</f>
        <v>117.27000000000001</v>
      </c>
      <c r="P2663" s="10">
        <f>E2663/L2663</f>
        <v>45.988235294117644</v>
      </c>
      <c r="Q2663" t="str">
        <f>LEFT(N2663,SEARCH("/",N2663)-1)</f>
        <v>music</v>
      </c>
      <c r="R2663" t="str">
        <f>RIGHT(N2663, LEN(N2663)-SEARCH("/",N2663))</f>
        <v>electronic music</v>
      </c>
      <c r="S2663" s="11">
        <f>J2663/86400 + 25569 + (-5/24)</f>
        <v>42755.419039351851</v>
      </c>
      <c r="T2663" s="11">
        <f>I2663/86400 + 25569 + (-5/24)</f>
        <v>42800.624999999993</v>
      </c>
    </row>
    <row r="2664" spans="1:20" ht="28.5" x14ac:dyDescent="0.45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>
        <f>E2664/D2664*100</f>
        <v>111.75999999999999</v>
      </c>
      <c r="P2664" s="10">
        <f>E2664/L2664</f>
        <v>79.262411347517727</v>
      </c>
      <c r="Q2664" t="str">
        <f>LEFT(N2664,SEARCH("/",N2664)-1)</f>
        <v>music</v>
      </c>
      <c r="R2664" t="str">
        <f>RIGHT(N2664, LEN(N2664)-SEARCH("/",N2664))</f>
        <v>electronic music</v>
      </c>
      <c r="S2664" s="11">
        <f>J2664/86400 + 25569 + (-5/24)</f>
        <v>42044.503553240742</v>
      </c>
      <c r="T2664" s="11">
        <f>I2664/86400 + 25569 + (-5/24)</f>
        <v>42098.707638888889</v>
      </c>
    </row>
    <row r="2665" spans="1:20" ht="42.75" x14ac:dyDescent="0.45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>
        <f>E2665/D2665*100</f>
        <v>107.4</v>
      </c>
      <c r="P2665" s="10">
        <f>E2665/L2665</f>
        <v>108.48484848484848</v>
      </c>
      <c r="Q2665" t="str">
        <f>LEFT(N2665,SEARCH("/",N2665)-1)</f>
        <v>music</v>
      </c>
      <c r="R2665" t="str">
        <f>RIGHT(N2665, LEN(N2665)-SEARCH("/",N2665))</f>
        <v>electronic music</v>
      </c>
      <c r="S2665" s="11">
        <f>J2665/86400 + 25569 + (-5/24)</f>
        <v>42324.555671296293</v>
      </c>
      <c r="T2665" s="11">
        <f>I2665/86400 + 25569 + (-5/24)</f>
        <v>42354.555671296293</v>
      </c>
    </row>
    <row r="2666" spans="1:20" ht="42.75" x14ac:dyDescent="0.45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>
        <f>E2666/D2666*100</f>
        <v>2.6599999999999997</v>
      </c>
      <c r="P2666" s="10">
        <f>E2666/L2666</f>
        <v>33.25</v>
      </c>
      <c r="Q2666" t="str">
        <f>LEFT(N2666,SEARCH("/",N2666)-1)</f>
        <v>journalism</v>
      </c>
      <c r="R2666" t="str">
        <f>RIGHT(N2666, LEN(N2666)-SEARCH("/",N2666))</f>
        <v>audio</v>
      </c>
      <c r="S2666" s="11">
        <f>J2666/86400 + 25569 + (-5/24)</f>
        <v>41844.666087962956</v>
      </c>
      <c r="T2666" s="11">
        <f>I2666/86400 + 25569 + (-5/24)</f>
        <v>41874.666087962956</v>
      </c>
    </row>
    <row r="2667" spans="1:20" ht="42.75" x14ac:dyDescent="0.45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>
        <f>E2667/D2667*100</f>
        <v>0</v>
      </c>
      <c r="P2667" s="10" t="e">
        <f>E2667/L2667</f>
        <v>#DIV/0!</v>
      </c>
      <c r="Q2667" t="str">
        <f>LEFT(N2667,SEARCH("/",N2667)-1)</f>
        <v>journalism</v>
      </c>
      <c r="R2667" t="str">
        <f>RIGHT(N2667, LEN(N2667)-SEARCH("/",N2667))</f>
        <v>audio</v>
      </c>
      <c r="S2667" s="11">
        <f>J2667/86400 + 25569 + (-5/24)</f>
        <v>42058.511307870365</v>
      </c>
      <c r="T2667" s="11">
        <f>I2667/86400 + 25569 + (-5/24)</f>
        <v>42118.469641203701</v>
      </c>
    </row>
    <row r="2668" spans="1:20" ht="42.75" x14ac:dyDescent="0.45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>
        <f>E2668/D2668*100</f>
        <v>0</v>
      </c>
      <c r="P2668" s="10" t="e">
        <f>E2668/L2668</f>
        <v>#DIV/0!</v>
      </c>
      <c r="Q2668" t="str">
        <f>LEFT(N2668,SEARCH("/",N2668)-1)</f>
        <v>journalism</v>
      </c>
      <c r="R2668" t="str">
        <f>RIGHT(N2668, LEN(N2668)-SEARCH("/",N2668))</f>
        <v>audio</v>
      </c>
      <c r="S2668" s="11">
        <f>J2668/86400 + 25569 + (-5/24)</f>
        <v>42678.662997685184</v>
      </c>
      <c r="T2668" s="11">
        <f>I2668/86400 + 25569 + (-5/24)</f>
        <v>42708.704664351848</v>
      </c>
    </row>
    <row r="2669" spans="1:20" ht="42.75" x14ac:dyDescent="0.45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>
        <f>E2669/D2669*100</f>
        <v>0.70000000000000007</v>
      </c>
      <c r="P2669" s="10">
        <f>E2669/L2669</f>
        <v>35</v>
      </c>
      <c r="Q2669" t="str">
        <f>LEFT(N2669,SEARCH("/",N2669)-1)</f>
        <v>games</v>
      </c>
      <c r="R2669" t="str">
        <f>RIGHT(N2669, LEN(N2669)-SEARCH("/",N2669))</f>
        <v>video games</v>
      </c>
      <c r="S2669" s="11">
        <f>J2669/86400 + 25569 + (-5/24)</f>
        <v>41162.803495370368</v>
      </c>
      <c r="T2669" s="11">
        <f>I2669/86400 + 25569 + (-5/24)</f>
        <v>41182.803495370368</v>
      </c>
    </row>
    <row r="2670" spans="1:20" ht="28.5" x14ac:dyDescent="0.45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>
        <f>E2670/D2670*100</f>
        <v>0.55999999999999994</v>
      </c>
      <c r="P2670" s="10">
        <f>E2670/L2670</f>
        <v>18.666666666666668</v>
      </c>
      <c r="Q2670" t="str">
        <f>LEFT(N2670,SEARCH("/",N2670)-1)</f>
        <v>games</v>
      </c>
      <c r="R2670" t="str">
        <f>RIGHT(N2670, LEN(N2670)-SEARCH("/",N2670))</f>
        <v>video games</v>
      </c>
      <c r="S2670" s="11">
        <f>J2670/86400 + 25569 + (-5/24)</f>
        <v>41101.697777777772</v>
      </c>
      <c r="T2670" s="11">
        <f>I2670/86400 + 25569 + (-5/24)</f>
        <v>41131.697777777772</v>
      </c>
    </row>
    <row r="2671" spans="1:20" ht="57" x14ac:dyDescent="0.45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>
        <f>E2671/D2671*100</f>
        <v>0</v>
      </c>
      <c r="P2671" s="10" t="e">
        <f>E2671/L2671</f>
        <v>#DIV/0!</v>
      </c>
      <c r="Q2671" t="str">
        <f>LEFT(N2671,SEARCH("/",N2671)-1)</f>
        <v>games</v>
      </c>
      <c r="R2671" t="str">
        <f>RIGHT(N2671, LEN(N2671)-SEARCH("/",N2671))</f>
        <v>video games</v>
      </c>
      <c r="S2671" s="11">
        <f>J2671/86400 + 25569 + (-5/24)</f>
        <v>41813.653055555551</v>
      </c>
      <c r="T2671" s="11">
        <f>I2671/86400 + 25569 + (-5/24)</f>
        <v>41843.653055555551</v>
      </c>
    </row>
    <row r="2672" spans="1:20" ht="42.75" x14ac:dyDescent="0.45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>
        <f>E2672/D2672*100</f>
        <v>0.44999999999999996</v>
      </c>
      <c r="P2672" s="10">
        <f>E2672/L2672</f>
        <v>15</v>
      </c>
      <c r="Q2672" t="str">
        <f>LEFT(N2672,SEARCH("/",N2672)-1)</f>
        <v>games</v>
      </c>
      <c r="R2672" t="str">
        <f>RIGHT(N2672, LEN(N2672)-SEARCH("/",N2672))</f>
        <v>video games</v>
      </c>
      <c r="S2672" s="11">
        <f>J2672/86400 + 25569 + (-5/24)</f>
        <v>42662.543865740743</v>
      </c>
      <c r="T2672" s="11">
        <f>I2672/86400 + 25569 + (-5/24)</f>
        <v>42692.5855324074</v>
      </c>
    </row>
    <row r="2673" spans="1:20" ht="42.75" x14ac:dyDescent="0.45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>
        <f>E2673/D2673*100</f>
        <v>14.38</v>
      </c>
      <c r="P2673" s="10">
        <f>E2673/L2673</f>
        <v>110.61538461538461</v>
      </c>
      <c r="Q2673" t="str">
        <f>LEFT(N2673,SEARCH("/",N2673)-1)</f>
        <v>games</v>
      </c>
      <c r="R2673" t="str">
        <f>RIGHT(N2673, LEN(N2673)-SEARCH("/",N2673))</f>
        <v>mobile games</v>
      </c>
      <c r="S2673" s="11">
        <f>J2673/86400 + 25569 + (-5/24)</f>
        <v>42705.907071759262</v>
      </c>
      <c r="T2673" s="11">
        <f>I2673/86400 + 25569 + (-5/24)</f>
        <v>42735.907071759262</v>
      </c>
    </row>
    <row r="2674" spans="1:20" ht="42.75" x14ac:dyDescent="0.45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>
        <f>E2674/D2674*100</f>
        <v>1.51</v>
      </c>
      <c r="P2674" s="10">
        <f>E2674/L2674</f>
        <v>50.333333333333336</v>
      </c>
      <c r="Q2674" t="str">
        <f>LEFT(N2674,SEARCH("/",N2674)-1)</f>
        <v>food</v>
      </c>
      <c r="R2674" t="str">
        <f>RIGHT(N2674, LEN(N2674)-SEARCH("/",N2674))</f>
        <v>food trucks</v>
      </c>
      <c r="S2674" s="11">
        <f>J2674/86400 + 25569 + (-5/24)</f>
        <v>41918.419907407406</v>
      </c>
      <c r="T2674" s="11">
        <f>I2674/86400 + 25569 + (-5/24)</f>
        <v>41978.46157407407</v>
      </c>
    </row>
    <row r="2675" spans="1:20" ht="57" x14ac:dyDescent="0.45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>
        <f>E2675/D2675*100</f>
        <v>0</v>
      </c>
      <c r="P2675" s="10" t="e">
        <f>E2675/L2675</f>
        <v>#DIV/0!</v>
      </c>
      <c r="Q2675" t="str">
        <f>LEFT(N2675,SEARCH("/",N2675)-1)</f>
        <v>food</v>
      </c>
      <c r="R2675" t="str">
        <f>RIGHT(N2675, LEN(N2675)-SEARCH("/",N2675))</f>
        <v>food trucks</v>
      </c>
      <c r="S2675" s="11">
        <f>J2675/86400 + 25569 + (-5/24)</f>
        <v>42509.51599537037</v>
      </c>
      <c r="T2675" s="11">
        <f>I2675/86400 + 25569 + (-5/24)</f>
        <v>42539.51599537037</v>
      </c>
    </row>
    <row r="2676" spans="1:20" ht="42.75" x14ac:dyDescent="0.45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>
        <f>E2676/D2676*100</f>
        <v>20.705000000000002</v>
      </c>
      <c r="P2676" s="10">
        <f>E2676/L2676</f>
        <v>82.82</v>
      </c>
      <c r="Q2676" t="str">
        <f>LEFT(N2676,SEARCH("/",N2676)-1)</f>
        <v>food</v>
      </c>
      <c r="R2676" t="str">
        <f>RIGHT(N2676, LEN(N2676)-SEARCH("/",N2676))</f>
        <v>food trucks</v>
      </c>
      <c r="S2676" s="11">
        <f>J2676/86400 + 25569 + (-5/24)</f>
        <v>41792.00613425926</v>
      </c>
      <c r="T2676" s="11">
        <f>I2676/86400 + 25569 + (-5/24)</f>
        <v>41826.00613425926</v>
      </c>
    </row>
    <row r="2677" spans="1:20" ht="42.75" x14ac:dyDescent="0.45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>
        <f>E2677/D2677*100</f>
        <v>0.16999999999999998</v>
      </c>
      <c r="P2677" s="10">
        <f>E2677/L2677</f>
        <v>5.666666666666667</v>
      </c>
      <c r="Q2677" t="str">
        <f>LEFT(N2677,SEARCH("/",N2677)-1)</f>
        <v>food</v>
      </c>
      <c r="R2677" t="str">
        <f>RIGHT(N2677, LEN(N2677)-SEARCH("/",N2677))</f>
        <v>food trucks</v>
      </c>
      <c r="S2677" s="11">
        <f>J2677/86400 + 25569 + (-5/24)</f>
        <v>42027.145405092589</v>
      </c>
      <c r="T2677" s="11">
        <f>I2677/86400 + 25569 + (-5/24)</f>
        <v>42057.145405092589</v>
      </c>
    </row>
    <row r="2678" spans="1:20" ht="57" x14ac:dyDescent="0.45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>
        <f>E2678/D2678*100</f>
        <v>135</v>
      </c>
      <c r="P2678" s="10">
        <f>E2678/L2678</f>
        <v>79.411764705882348</v>
      </c>
      <c r="Q2678" t="str">
        <f>LEFT(N2678,SEARCH("/",N2678)-1)</f>
        <v>photography</v>
      </c>
      <c r="R2678" t="str">
        <f>RIGHT(N2678, LEN(N2678)-SEARCH("/",N2678))</f>
        <v>photobooks</v>
      </c>
      <c r="S2678" s="11">
        <f>J2678/86400 + 25569 + (-5/24)</f>
        <v>42298.139502314814</v>
      </c>
      <c r="T2678" s="11">
        <f>I2678/86400 + 25569 + (-5/24)</f>
        <v>42358.166666666664</v>
      </c>
    </row>
    <row r="2679" spans="1:20" ht="42.75" x14ac:dyDescent="0.45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>
        <f>E2679/D2679*100</f>
        <v>155.29999999999998</v>
      </c>
      <c r="P2679" s="10">
        <f>E2679/L2679</f>
        <v>207.06666666666666</v>
      </c>
      <c r="Q2679" t="str">
        <f>LEFT(N2679,SEARCH("/",N2679)-1)</f>
        <v>photography</v>
      </c>
      <c r="R2679" t="str">
        <f>RIGHT(N2679, LEN(N2679)-SEARCH("/",N2679))</f>
        <v>photobooks</v>
      </c>
      <c r="S2679" s="11">
        <f>J2679/86400 + 25569 + (-5/24)</f>
        <v>42423.500740740739</v>
      </c>
      <c r="T2679" s="11">
        <f>I2679/86400 + 25569 + (-5/24)</f>
        <v>42453.459074074075</v>
      </c>
    </row>
    <row r="2680" spans="1:20" ht="28.5" x14ac:dyDescent="0.45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>
        <f>E2680/D2680*100</f>
        <v>114.72</v>
      </c>
      <c r="P2680" s="10">
        <f>E2680/L2680</f>
        <v>67.881656804733723</v>
      </c>
      <c r="Q2680" t="str">
        <f>LEFT(N2680,SEARCH("/",N2680)-1)</f>
        <v>music</v>
      </c>
      <c r="R2680" t="str">
        <f>RIGHT(N2680, LEN(N2680)-SEARCH("/",N2680))</f>
        <v>rock</v>
      </c>
      <c r="S2680" s="11">
        <f>J2680/86400 + 25569 + (-5/24)</f>
        <v>40933.648634259254</v>
      </c>
      <c r="T2680" s="11">
        <f>I2680/86400 + 25569 + (-5/24)</f>
        <v>40993.60696759259</v>
      </c>
    </row>
    <row r="2681" spans="1:20" ht="28.5" x14ac:dyDescent="0.45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>
        <f>E2681/D2681*100</f>
        <v>11.360000000000001</v>
      </c>
      <c r="P2681" s="10">
        <f>E2681/L2681</f>
        <v>29.894736842105264</v>
      </c>
      <c r="Q2681" t="str">
        <f>LEFT(N2681,SEARCH("/",N2681)-1)</f>
        <v>technology</v>
      </c>
      <c r="R2681" t="str">
        <f>RIGHT(N2681, LEN(N2681)-SEARCH("/",N2681))</f>
        <v>wearables</v>
      </c>
      <c r="S2681" s="11">
        <f>J2681/86400 + 25569 + (-5/24)</f>
        <v>42611.405231481483</v>
      </c>
      <c r="T2681" s="11">
        <f>I2681/86400 + 25569 + (-5/24)</f>
        <v>42651.405231481483</v>
      </c>
    </row>
    <row r="2682" spans="1:20" ht="42.75" x14ac:dyDescent="0.45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>
        <f>E2682/D2682*100</f>
        <v>136.13999999999999</v>
      </c>
      <c r="P2682" s="10">
        <f>E2682/L2682</f>
        <v>59.973568281938327</v>
      </c>
      <c r="Q2682" t="str">
        <f>LEFT(N2682,SEARCH("/",N2682)-1)</f>
        <v>publishing</v>
      </c>
      <c r="R2682" t="str">
        <f>RIGHT(N2682, LEN(N2682)-SEARCH("/",N2682))</f>
        <v>nonfiction</v>
      </c>
      <c r="S2682" s="11">
        <f>J2682/86400 + 25569 + (-5/24)</f>
        <v>42200.369976851849</v>
      </c>
      <c r="T2682" s="11">
        <f>I2682/86400 + 25569 + (-5/24)</f>
        <v>42251.957638888889</v>
      </c>
    </row>
    <row r="2683" spans="1:20" ht="28.5" x14ac:dyDescent="0.45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>
        <f>E2683/D2683*100</f>
        <v>105.01</v>
      </c>
      <c r="P2683" s="10">
        <f>E2683/L2683</f>
        <v>201.94230769230768</v>
      </c>
      <c r="Q2683" t="str">
        <f>LEFT(N2683,SEARCH("/",N2683)-1)</f>
        <v>music</v>
      </c>
      <c r="R2683" t="str">
        <f>RIGHT(N2683, LEN(N2683)-SEARCH("/",N2683))</f>
        <v>rock</v>
      </c>
      <c r="S2683" s="11">
        <f>J2683/86400 + 25569 + (-5/24)</f>
        <v>42704.743437499994</v>
      </c>
      <c r="T2683" s="11">
        <f>I2683/86400 + 25569 + (-5/24)</f>
        <v>42734.743437499994</v>
      </c>
    </row>
    <row r="2684" spans="1:20" ht="28.5" x14ac:dyDescent="0.45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>
        <f>E2684/D2684*100</f>
        <v>111.60000000000001</v>
      </c>
      <c r="P2684" s="10">
        <f>E2684/L2684</f>
        <v>73.907284768211923</v>
      </c>
      <c r="Q2684" t="str">
        <f>LEFT(N2684,SEARCH("/",N2684)-1)</f>
        <v>music</v>
      </c>
      <c r="R2684" t="str">
        <f>RIGHT(N2684, LEN(N2684)-SEARCH("/",N2684))</f>
        <v>rock</v>
      </c>
      <c r="S2684" s="11">
        <f>J2684/86400 + 25569 + (-5/24)</f>
        <v>42130.283287037033</v>
      </c>
      <c r="T2684" s="11">
        <f>I2684/86400 + 25569 + (-5/24)</f>
        <v>42160.283287037033</v>
      </c>
    </row>
    <row r="2685" spans="1:20" x14ac:dyDescent="0.45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>
        <f>E2685/D2685*100</f>
        <v>102.35000000000001</v>
      </c>
      <c r="P2685" s="10">
        <f>E2685/L2685</f>
        <v>196.82692307692307</v>
      </c>
      <c r="Q2685" t="str">
        <f>LEFT(N2685,SEARCH("/",N2685)-1)</f>
        <v>music</v>
      </c>
      <c r="R2685" t="str">
        <f>RIGHT(N2685, LEN(N2685)-SEARCH("/",N2685))</f>
        <v>rock</v>
      </c>
      <c r="S2685" s="11">
        <f>J2685/86400 + 25569 + (-5/24)</f>
        <v>42553.473645833328</v>
      </c>
      <c r="T2685" s="11">
        <f>I2685/86400 + 25569 + (-5/24)</f>
        <v>42583.473645833328</v>
      </c>
    </row>
    <row r="2686" spans="1:20" ht="42.75" x14ac:dyDescent="0.45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>
        <f>E2686/D2686*100</f>
        <v>113.85000000000001</v>
      </c>
      <c r="P2686" s="10">
        <f>E2686/L2686</f>
        <v>72.056962025316452</v>
      </c>
      <c r="Q2686" t="str">
        <f>LEFT(N2686,SEARCH("/",N2686)-1)</f>
        <v>music</v>
      </c>
      <c r="R2686" t="str">
        <f>RIGHT(N2686, LEN(N2686)-SEARCH("/",N2686))</f>
        <v>rock</v>
      </c>
      <c r="S2686" s="11">
        <f>J2686/86400 + 25569 + (-5/24)</f>
        <v>42640.709606481476</v>
      </c>
      <c r="T2686" s="11">
        <f>I2686/86400 + 25569 + (-5/24)</f>
        <v>42670.679861111108</v>
      </c>
    </row>
    <row r="2687" spans="1:20" ht="42.75" x14ac:dyDescent="0.45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>
        <f>E2687/D2687*100</f>
        <v>0</v>
      </c>
      <c r="P2687" s="10" t="e">
        <f>E2687/L2687</f>
        <v>#DIV/0!</v>
      </c>
      <c r="Q2687" t="str">
        <f>LEFT(N2687,SEARCH("/",N2687)-1)</f>
        <v>publishing</v>
      </c>
      <c r="R2687" t="str">
        <f>RIGHT(N2687, LEN(N2687)-SEARCH("/",N2687))</f>
        <v>translations</v>
      </c>
      <c r="S2687" s="11">
        <f>J2687/86400 + 25569 + (-5/24)</f>
        <v>42073.852337962962</v>
      </c>
      <c r="T2687" s="11">
        <f>I2687/86400 + 25569 + (-5/24)</f>
        <v>42103.852337962962</v>
      </c>
    </row>
    <row r="2688" spans="1:20" ht="42.75" x14ac:dyDescent="0.45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>
        <f>E2688/D2688*100</f>
        <v>0.77</v>
      </c>
      <c r="P2688" s="10">
        <f>E2688/L2688</f>
        <v>38.5</v>
      </c>
      <c r="Q2688" t="str">
        <f>LEFT(N2688,SEARCH("/",N2688)-1)</f>
        <v>publishing</v>
      </c>
      <c r="R2688" t="str">
        <f>RIGHT(N2688, LEN(N2688)-SEARCH("/",N2688))</f>
        <v>translations</v>
      </c>
      <c r="S2688" s="11">
        <f>J2688/86400 + 25569 + (-5/24)</f>
        <v>42391.141863425924</v>
      </c>
      <c r="T2688" s="11">
        <f>I2688/86400 + 25569 + (-5/24)</f>
        <v>42421.141863425924</v>
      </c>
    </row>
    <row r="2689" spans="1:20" ht="42.75" x14ac:dyDescent="0.45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>
        <f>E2689/D2689*100</f>
        <v>0</v>
      </c>
      <c r="P2689" s="10" t="e">
        <f>E2689/L2689</f>
        <v>#DIV/0!</v>
      </c>
      <c r="Q2689" t="str">
        <f>LEFT(N2689,SEARCH("/",N2689)-1)</f>
        <v>publishing</v>
      </c>
      <c r="R2689" t="str">
        <f>RIGHT(N2689, LEN(N2689)-SEARCH("/",N2689))</f>
        <v>fiction</v>
      </c>
      <c r="S2689" s="11">
        <f>J2689/86400 + 25569 + (-5/24)</f>
        <v>42554.709155092591</v>
      </c>
      <c r="T2689" s="11">
        <f>I2689/86400 + 25569 + (-5/24)</f>
        <v>42584.709155092591</v>
      </c>
    </row>
    <row r="2690" spans="1:20" ht="42.75" x14ac:dyDescent="0.45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>
        <f>E2690/D2690*100</f>
        <v>0.67</v>
      </c>
      <c r="P2690" s="10">
        <f>E2690/L2690</f>
        <v>67</v>
      </c>
      <c r="Q2690" t="str">
        <f>LEFT(N2690,SEARCH("/",N2690)-1)</f>
        <v>publishing</v>
      </c>
      <c r="R2690" t="str">
        <f>RIGHT(N2690, LEN(N2690)-SEARCH("/",N2690))</f>
        <v>art books</v>
      </c>
      <c r="S2690" s="11">
        <f>J2690/86400 + 25569 + (-5/24)</f>
        <v>41554.833368055552</v>
      </c>
      <c r="T2690" s="11">
        <f>I2690/86400 + 25569 + (-5/24)</f>
        <v>41584.875034722216</v>
      </c>
    </row>
    <row r="2691" spans="1:20" ht="42.75" x14ac:dyDescent="0.45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>
        <f>E2691/D2691*100</f>
        <v>0.1</v>
      </c>
      <c r="P2691" s="10">
        <f>E2691/L2691</f>
        <v>10</v>
      </c>
      <c r="Q2691" t="str">
        <f>LEFT(N2691,SEARCH("/",N2691)-1)</f>
        <v>publishing</v>
      </c>
      <c r="R2691" t="str">
        <f>RIGHT(N2691, LEN(N2691)-SEARCH("/",N2691))</f>
        <v>art books</v>
      </c>
      <c r="S2691" s="11">
        <f>J2691/86400 + 25569 + (-5/24)</f>
        <v>42121.158668981479</v>
      </c>
      <c r="T2691" s="11">
        <f>I2691/86400 + 25569 + (-5/24)</f>
        <v>42152.628472222219</v>
      </c>
    </row>
    <row r="2692" spans="1:20" ht="42.75" x14ac:dyDescent="0.45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>
        <f>E2692/D2692*100</f>
        <v>5.0599999999999996</v>
      </c>
      <c r="P2692" s="10">
        <f>E2692/L2692</f>
        <v>84.333333333333329</v>
      </c>
      <c r="Q2692" t="str">
        <f>LEFT(N2692,SEARCH("/",N2692)-1)</f>
        <v>publishing</v>
      </c>
      <c r="R2692" t="str">
        <f>RIGHT(N2692, LEN(N2692)-SEARCH("/",N2692))</f>
        <v>art books</v>
      </c>
      <c r="S2692" s="11">
        <f>J2692/86400 + 25569 + (-5/24)</f>
        <v>42017.719085648147</v>
      </c>
      <c r="T2692" s="11">
        <f>I2692/86400 + 25569 + (-5/24)</f>
        <v>42052.719085648147</v>
      </c>
    </row>
    <row r="2693" spans="1:20" ht="42.75" x14ac:dyDescent="0.45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>
        <f>E2693/D2693*100</f>
        <v>22.91</v>
      </c>
      <c r="P2693" s="10">
        <f>E2693/L2693</f>
        <v>65.457142857142856</v>
      </c>
      <c r="Q2693" t="str">
        <f>LEFT(N2693,SEARCH("/",N2693)-1)</f>
        <v>publishing</v>
      </c>
      <c r="R2693" t="str">
        <f>RIGHT(N2693, LEN(N2693)-SEARCH("/",N2693))</f>
        <v>art books</v>
      </c>
      <c r="S2693" s="11">
        <f>J2693/86400 + 25569 + (-5/24)</f>
        <v>41799.315925925919</v>
      </c>
      <c r="T2693" s="11">
        <f>I2693/86400 + 25569 + (-5/24)</f>
        <v>41829.315925925919</v>
      </c>
    </row>
    <row r="2694" spans="1:20" ht="42.75" x14ac:dyDescent="0.45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>
        <f>E2694/D2694*100</f>
        <v>0.54999999999999993</v>
      </c>
      <c r="P2694" s="10">
        <f>E2694/L2694</f>
        <v>27.5</v>
      </c>
      <c r="Q2694" t="str">
        <f>LEFT(N2694,SEARCH("/",N2694)-1)</f>
        <v>publishing</v>
      </c>
      <c r="R2694" t="str">
        <f>RIGHT(N2694, LEN(N2694)-SEARCH("/",N2694))</f>
        <v>art books</v>
      </c>
      <c r="S2694" s="11">
        <f>J2694/86400 + 25569 + (-5/24)</f>
        <v>41054.639444444438</v>
      </c>
      <c r="T2694" s="11">
        <f>I2694/86400 + 25569 + (-5/24)</f>
        <v>41114.639444444438</v>
      </c>
    </row>
    <row r="2695" spans="1:20" ht="42.75" x14ac:dyDescent="0.45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>
        <f>E2695/D2695*100</f>
        <v>145.11000000000001</v>
      </c>
      <c r="P2695" s="10">
        <f>E2695/L2695</f>
        <v>70.785365853658533</v>
      </c>
      <c r="Q2695" t="str">
        <f>LEFT(N2695,SEARCH("/",N2695)-1)</f>
        <v>music</v>
      </c>
      <c r="R2695" t="str">
        <f>RIGHT(N2695, LEN(N2695)-SEARCH("/",N2695))</f>
        <v>rock</v>
      </c>
      <c r="S2695" s="11">
        <f>J2695/86400 + 25569 + (-5/24)</f>
        <v>41053.600127314814</v>
      </c>
      <c r="T2695" s="11">
        <f>I2695/86400 + 25569 + (-5/24)</f>
        <v>41074.600127314814</v>
      </c>
    </row>
    <row r="2696" spans="1:20" ht="42.75" x14ac:dyDescent="0.45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>
        <f>E2696/D2696*100</f>
        <v>104.2</v>
      </c>
      <c r="P2696" s="10">
        <f>E2696/L2696</f>
        <v>66.369426751592357</v>
      </c>
      <c r="Q2696" t="str">
        <f>LEFT(N2696,SEARCH("/",N2696)-1)</f>
        <v>music</v>
      </c>
      <c r="R2696" t="str">
        <f>RIGHT(N2696, LEN(N2696)-SEARCH("/",N2696))</f>
        <v>rock</v>
      </c>
      <c r="S2696" s="11">
        <f>J2696/86400 + 25569 + (-5/24)</f>
        <v>41194.507187499999</v>
      </c>
      <c r="T2696" s="11">
        <f>I2696/86400 + 25569 + (-5/24)</f>
        <v>41235.708333333328</v>
      </c>
    </row>
    <row r="2697" spans="1:20" ht="42.75" x14ac:dyDescent="0.45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>
        <f>E2697/D2697*100</f>
        <v>155.91</v>
      </c>
      <c r="P2697" s="10">
        <f>E2697/L2697</f>
        <v>117.22556390977444</v>
      </c>
      <c r="Q2697" t="str">
        <f>LEFT(N2697,SEARCH("/",N2697)-1)</f>
        <v>music</v>
      </c>
      <c r="R2697" t="str">
        <f>RIGHT(N2697, LEN(N2697)-SEARCH("/",N2697))</f>
        <v>rock</v>
      </c>
      <c r="S2697" s="11">
        <f>J2697/86400 + 25569 + (-5/24)</f>
        <v>41164.65116898148</v>
      </c>
      <c r="T2697" s="11">
        <f>I2697/86400 + 25569 + (-5/24)</f>
        <v>41194.65116898148</v>
      </c>
    </row>
    <row r="2698" spans="1:20" ht="42.75" x14ac:dyDescent="0.45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>
        <f>E2698/D2698*100</f>
        <v>100</v>
      </c>
      <c r="P2698" s="10">
        <f>E2698/L2698</f>
        <v>172.41379310344828</v>
      </c>
      <c r="Q2698" t="str">
        <f>LEFT(N2698,SEARCH("/",N2698)-1)</f>
        <v>music</v>
      </c>
      <c r="R2698" t="str">
        <f>RIGHT(N2698, LEN(N2698)-SEARCH("/",N2698))</f>
        <v>rock</v>
      </c>
      <c r="S2698" s="11">
        <f>J2698/86400 + 25569 + (-5/24)</f>
        <v>40896.675416666665</v>
      </c>
      <c r="T2698" s="11">
        <f>I2698/86400 + 25569 + (-5/24)</f>
        <v>40924</v>
      </c>
    </row>
    <row r="2699" spans="1:20" ht="42.75" x14ac:dyDescent="0.45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>
        <f>E2699/D2699*100</f>
        <v>109.5</v>
      </c>
      <c r="P2699" s="10">
        <f>E2699/L2699</f>
        <v>85.546875</v>
      </c>
      <c r="Q2699" t="str">
        <f>LEFT(N2699,SEARCH("/",N2699)-1)</f>
        <v>music</v>
      </c>
      <c r="R2699" t="str">
        <f>RIGHT(N2699, LEN(N2699)-SEARCH("/",N2699))</f>
        <v>pop</v>
      </c>
      <c r="S2699" s="11">
        <f>J2699/86400 + 25569 + (-5/24)</f>
        <v>41174.851388888885</v>
      </c>
      <c r="T2699" s="11">
        <f>I2699/86400 + 25569 + (-5/24)</f>
        <v>41234.893055555549</v>
      </c>
    </row>
    <row r="2700" spans="1:20" ht="42.75" x14ac:dyDescent="0.45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>
        <f>E2700/D2700*100</f>
        <v>31.25</v>
      </c>
      <c r="P2700" s="10">
        <f>E2700/L2700</f>
        <v>80.128205128205124</v>
      </c>
      <c r="Q2700" t="str">
        <f>LEFT(N2700,SEARCH("/",N2700)-1)</f>
        <v>music</v>
      </c>
      <c r="R2700" t="str">
        <f>RIGHT(N2700, LEN(N2700)-SEARCH("/",N2700))</f>
        <v>faith</v>
      </c>
      <c r="S2700" s="11">
        <f>J2700/86400 + 25569 + (-5/24)</f>
        <v>42801.838483796295</v>
      </c>
      <c r="T2700" s="11">
        <f>I2700/86400 + 25569 + (-5/24)</f>
        <v>42835.635416666664</v>
      </c>
    </row>
    <row r="2701" spans="1:20" ht="42.75" x14ac:dyDescent="0.45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>
        <f>E2701/D2701*100</f>
        <v>0.05</v>
      </c>
      <c r="P2701" s="10">
        <f>E2701/L2701</f>
        <v>5</v>
      </c>
      <c r="Q2701" t="str">
        <f>LEFT(N2701,SEARCH("/",N2701)-1)</f>
        <v>music</v>
      </c>
      <c r="R2701" t="str">
        <f>RIGHT(N2701, LEN(N2701)-SEARCH("/",N2701))</f>
        <v>faith</v>
      </c>
      <c r="S2701" s="11">
        <f>J2701/86400 + 25569 + (-5/24)</f>
        <v>42791.461504629631</v>
      </c>
      <c r="T2701" s="11">
        <f>I2701/86400 + 25569 + (-5/24)</f>
        <v>42820.98333333333</v>
      </c>
    </row>
    <row r="2702" spans="1:20" ht="42.75" x14ac:dyDescent="0.45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>
        <f>E2702/D2702*100</f>
        <v>10.5</v>
      </c>
      <c r="P2702" s="10">
        <f>E2702/L2702</f>
        <v>525</v>
      </c>
      <c r="Q2702" t="str">
        <f>LEFT(N2702,SEARCH("/",N2702)-1)</f>
        <v>music</v>
      </c>
      <c r="R2702" t="str">
        <f>RIGHT(N2702, LEN(N2702)-SEARCH("/",N2702))</f>
        <v>faith</v>
      </c>
      <c r="S2702" s="11">
        <f>J2702/86400 + 25569 + (-5/24)</f>
        <v>41852.437893518516</v>
      </c>
      <c r="T2702" s="11">
        <f>I2702/86400 + 25569 + (-5/24)</f>
        <v>41883.437893518516</v>
      </c>
    </row>
    <row r="2703" spans="1:20" ht="42.75" x14ac:dyDescent="0.45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>
        <f>E2703/D2703*100</f>
        <v>6.5</v>
      </c>
      <c r="P2703" s="10">
        <f>E2703/L2703</f>
        <v>216.66666666666666</v>
      </c>
      <c r="Q2703" t="str">
        <f>LEFT(N2703,SEARCH("/",N2703)-1)</f>
        <v>music</v>
      </c>
      <c r="R2703" t="str">
        <f>RIGHT(N2703, LEN(N2703)-SEARCH("/",N2703))</f>
        <v>faith</v>
      </c>
      <c r="S2703" s="11">
        <f>J2703/86400 + 25569 + (-5/24)</f>
        <v>42129.617071759254</v>
      </c>
      <c r="T2703" s="11">
        <f>I2703/86400 + 25569 + (-5/24)</f>
        <v>42186.041666666664</v>
      </c>
    </row>
    <row r="2704" spans="1:20" ht="42.75" x14ac:dyDescent="0.45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>
        <f>E2704/D2704*100</f>
        <v>0</v>
      </c>
      <c r="P2704" s="10" t="e">
        <f>E2704/L2704</f>
        <v>#DIV/0!</v>
      </c>
      <c r="Q2704" t="str">
        <f>LEFT(N2704,SEARCH("/",N2704)-1)</f>
        <v>music</v>
      </c>
      <c r="R2704" t="str">
        <f>RIGHT(N2704, LEN(N2704)-SEARCH("/",N2704))</f>
        <v>faith</v>
      </c>
      <c r="S2704" s="11">
        <f>J2704/86400 + 25569 + (-5/24)</f>
        <v>42470.843819444439</v>
      </c>
      <c r="T2704" s="11">
        <f>I2704/86400 + 25569 + (-5/24)</f>
        <v>42530.843819444439</v>
      </c>
    </row>
    <row r="2705" spans="1:20" ht="42.75" x14ac:dyDescent="0.45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>
        <f>E2705/D2705*100</f>
        <v>0</v>
      </c>
      <c r="P2705" s="10" t="e">
        <f>E2705/L2705</f>
        <v>#DIV/0!</v>
      </c>
      <c r="Q2705" t="str">
        <f>LEFT(N2705,SEARCH("/",N2705)-1)</f>
        <v>music</v>
      </c>
      <c r="R2705" t="str">
        <f>RIGHT(N2705, LEN(N2705)-SEARCH("/",N2705))</f>
        <v>faith</v>
      </c>
      <c r="S2705" s="11">
        <f>J2705/86400 + 25569 + (-5/24)</f>
        <v>42614.467291666668</v>
      </c>
      <c r="T2705" s="11">
        <f>I2705/86400 + 25569 + (-5/24)</f>
        <v>42626.687499999993</v>
      </c>
    </row>
    <row r="2706" spans="1:20" ht="28.5" x14ac:dyDescent="0.45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>
        <f>E2706/D2706*100</f>
        <v>102.89999999999999</v>
      </c>
      <c r="P2706" s="10">
        <f>E2706/L2706</f>
        <v>168.68852459016392</v>
      </c>
      <c r="Q2706" t="str">
        <f>LEFT(N2706,SEARCH("/",N2706)-1)</f>
        <v>photography</v>
      </c>
      <c r="R2706" t="str">
        <f>RIGHT(N2706, LEN(N2706)-SEARCH("/",N2706))</f>
        <v>photobooks</v>
      </c>
      <c r="S2706" s="11">
        <f>J2706/86400 + 25569 + (-5/24)</f>
        <v>42052.573182870365</v>
      </c>
      <c r="T2706" s="11">
        <f>I2706/86400 + 25569 + (-5/24)</f>
        <v>42082.5315162037</v>
      </c>
    </row>
    <row r="2707" spans="1:20" ht="42.75" x14ac:dyDescent="0.45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>
        <f>E2707/D2707*100</f>
        <v>15.329999999999998</v>
      </c>
      <c r="P2707" s="10">
        <f>E2707/L2707</f>
        <v>63.875</v>
      </c>
      <c r="Q2707" t="str">
        <f>LEFT(N2707,SEARCH("/",N2707)-1)</f>
        <v>photography</v>
      </c>
      <c r="R2707" t="str">
        <f>RIGHT(N2707, LEN(N2707)-SEARCH("/",N2707))</f>
        <v>photobooks</v>
      </c>
      <c r="S2707" s="11">
        <f>J2707/86400 + 25569 + (-5/24)</f>
        <v>42068.447187499994</v>
      </c>
      <c r="T2707" s="11">
        <f>I2707/86400 + 25569 + (-5/24)</f>
        <v>42098.40552083333</v>
      </c>
    </row>
    <row r="2708" spans="1:20" ht="42.75" x14ac:dyDescent="0.45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>
        <f>E2708/D2708*100</f>
        <v>67.55</v>
      </c>
      <c r="P2708" s="10">
        <f>E2708/L2708</f>
        <v>48.25</v>
      </c>
      <c r="Q2708" t="str">
        <f>LEFT(N2708,SEARCH("/",N2708)-1)</f>
        <v>photography</v>
      </c>
      <c r="R2708" t="str">
        <f>RIGHT(N2708, LEN(N2708)-SEARCH("/",N2708))</f>
        <v>photobooks</v>
      </c>
      <c r="S2708" s="11">
        <f>J2708/86400 + 25569 + (-5/24)</f>
        <v>42689.360983796294</v>
      </c>
      <c r="T2708" s="11">
        <f>I2708/86400 + 25569 + (-5/24)</f>
        <v>42719.360983796294</v>
      </c>
    </row>
    <row r="2709" spans="1:20" ht="28.5" x14ac:dyDescent="0.45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>
        <f>E2709/D2709*100</f>
        <v>118.05000000000001</v>
      </c>
      <c r="P2709" s="10">
        <f>E2709/L2709</f>
        <v>131.16666666666666</v>
      </c>
      <c r="Q2709" t="str">
        <f>LEFT(N2709,SEARCH("/",N2709)-1)</f>
        <v>music</v>
      </c>
      <c r="R2709" t="str">
        <f>RIGHT(N2709, LEN(N2709)-SEARCH("/",N2709))</f>
        <v>rock</v>
      </c>
      <c r="S2709" s="11">
        <f>J2709/86400 + 25569 + (-5/24)</f>
        <v>41988.755729166667</v>
      </c>
      <c r="T2709" s="11">
        <f>I2709/86400 + 25569 + (-5/24)</f>
        <v>42028.755729166667</v>
      </c>
    </row>
    <row r="2710" spans="1:20" ht="42.75" x14ac:dyDescent="0.45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>
        <f>E2710/D2710*100</f>
        <v>124.0061</v>
      </c>
      <c r="P2710" s="10">
        <f>E2710/L2710</f>
        <v>92.541865671641801</v>
      </c>
      <c r="Q2710" t="str">
        <f>LEFT(N2710,SEARCH("/",N2710)-1)</f>
        <v>music</v>
      </c>
      <c r="R2710" t="str">
        <f>RIGHT(N2710, LEN(N2710)-SEARCH("/",N2710))</f>
        <v>rock</v>
      </c>
      <c r="S2710" s="11">
        <f>J2710/86400 + 25569 + (-5/24)</f>
        <v>40564.786504629628</v>
      </c>
      <c r="T2710" s="11">
        <f>I2710/86400 + 25569 + (-5/24)</f>
        <v>40594.786504629628</v>
      </c>
    </row>
    <row r="2711" spans="1:20" ht="42.75" x14ac:dyDescent="0.45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>
        <f>E2711/D2711*100</f>
        <v>0</v>
      </c>
      <c r="P2711" s="10" t="e">
        <f>E2711/L2711</f>
        <v>#DIV/0!</v>
      </c>
      <c r="Q2711" t="str">
        <f>LEFT(N2711,SEARCH("/",N2711)-1)</f>
        <v>games</v>
      </c>
      <c r="R2711" t="str">
        <f>RIGHT(N2711, LEN(N2711)-SEARCH("/",N2711))</f>
        <v>mobile games</v>
      </c>
      <c r="S2711" s="11">
        <f>J2711/86400 + 25569 + (-5/24)</f>
        <v>42708.794548611106</v>
      </c>
      <c r="T2711" s="11">
        <f>I2711/86400 + 25569 + (-5/24)</f>
        <v>42738.794548611106</v>
      </c>
    </row>
    <row r="2712" spans="1:20" ht="28.5" x14ac:dyDescent="0.45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>
        <f>E2712/D2712*100</f>
        <v>0.51</v>
      </c>
      <c r="P2712" s="10">
        <f>E2712/L2712</f>
        <v>17</v>
      </c>
      <c r="Q2712" t="str">
        <f>LEFT(N2712,SEARCH("/",N2712)-1)</f>
        <v>games</v>
      </c>
      <c r="R2712" t="str">
        <f>RIGHT(N2712, LEN(N2712)-SEARCH("/",N2712))</f>
        <v>mobile games</v>
      </c>
      <c r="S2712" s="11">
        <f>J2712/86400 + 25569 + (-5/24)</f>
        <v>42528.691064814811</v>
      </c>
      <c r="T2712" s="11">
        <f>I2712/86400 + 25569 + (-5/24)</f>
        <v>42588.691064814811</v>
      </c>
    </row>
    <row r="2713" spans="1:20" ht="57" x14ac:dyDescent="0.45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>
        <f>E2713/D2713*100</f>
        <v>105.55000000000001</v>
      </c>
      <c r="P2713" s="10">
        <f>E2713/L2713</f>
        <v>87.958333333333329</v>
      </c>
      <c r="Q2713" t="str">
        <f>LEFT(N2713,SEARCH("/",N2713)-1)</f>
        <v>music</v>
      </c>
      <c r="R2713" t="str">
        <f>RIGHT(N2713, LEN(N2713)-SEARCH("/",N2713))</f>
        <v>indie rock</v>
      </c>
      <c r="S2713" s="11">
        <f>J2713/86400 + 25569 + (-5/24)</f>
        <v>40335.589745370366</v>
      </c>
      <c r="T2713" s="11">
        <f>I2713/86400 + 25569 + (-5/24)</f>
        <v>40381.041666666664</v>
      </c>
    </row>
    <row r="2714" spans="1:20" ht="42.75" x14ac:dyDescent="0.45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>
        <f>E2714/D2714*100</f>
        <v>43.03</v>
      </c>
      <c r="P2714" s="10">
        <f>E2714/L2714</f>
        <v>40.980952380952381</v>
      </c>
      <c r="Q2714" t="str">
        <f>LEFT(N2714,SEARCH("/",N2714)-1)</f>
        <v>technology</v>
      </c>
      <c r="R2714" t="str">
        <f>RIGHT(N2714, LEN(N2714)-SEARCH("/",N2714))</f>
        <v>gadgets</v>
      </c>
      <c r="S2714" s="11">
        <f>J2714/86400 + 25569 + (-5/24)</f>
        <v>42270.66737268518</v>
      </c>
      <c r="T2714" s="11">
        <f>I2714/86400 + 25569 + (-5/24)</f>
        <v>42298.749999999993</v>
      </c>
    </row>
    <row r="2715" spans="1:20" ht="42.75" x14ac:dyDescent="0.45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>
        <f>E2715/D2715*100</f>
        <v>110.7</v>
      </c>
      <c r="P2715" s="10">
        <f>E2715/L2715</f>
        <v>115.3125</v>
      </c>
      <c r="Q2715" t="str">
        <f>LEFT(N2715,SEARCH("/",N2715)-1)</f>
        <v>music</v>
      </c>
      <c r="R2715" t="str">
        <f>RIGHT(N2715, LEN(N2715)-SEARCH("/",N2715))</f>
        <v>indie rock</v>
      </c>
      <c r="S2715" s="11">
        <f>J2715/86400 + 25569 + (-5/24)</f>
        <v>41313.776712962957</v>
      </c>
      <c r="T2715" s="11">
        <f>I2715/86400 + 25569 + (-5/24)</f>
        <v>41343.735046296293</v>
      </c>
    </row>
    <row r="2716" spans="1:20" ht="42.75" x14ac:dyDescent="0.45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>
        <f>E2716/D2716*100</f>
        <v>1705.2499999999998</v>
      </c>
      <c r="P2716" s="10">
        <f>E2716/L2716</f>
        <v>68.815577078288939</v>
      </c>
      <c r="Q2716" t="str">
        <f>LEFT(N2716,SEARCH("/",N2716)-1)</f>
        <v>technology</v>
      </c>
      <c r="R2716" t="str">
        <f>RIGHT(N2716, LEN(N2716)-SEARCH("/",N2716))</f>
        <v>hardware</v>
      </c>
      <c r="S2716" s="11">
        <f>J2716/86400 + 25569 + (-5/24)</f>
        <v>42548.061527777776</v>
      </c>
      <c r="T2716" s="11">
        <f>I2716/86400 + 25569 + (-5/24)</f>
        <v>42593.061527777776</v>
      </c>
    </row>
    <row r="2717" spans="1:20" ht="42.75" x14ac:dyDescent="0.45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>
        <f>E2717/D2717*100</f>
        <v>156.73439999999999</v>
      </c>
      <c r="P2717" s="10">
        <f>E2717/L2717</f>
        <v>36.965660377358489</v>
      </c>
      <c r="Q2717" t="str">
        <f>LEFT(N2717,SEARCH("/",N2717)-1)</f>
        <v>technology</v>
      </c>
      <c r="R2717" t="str">
        <f>RIGHT(N2717, LEN(N2717)-SEARCH("/",N2717))</f>
        <v>hardware</v>
      </c>
      <c r="S2717" s="11">
        <f>J2717/86400 + 25569 + (-5/24)</f>
        <v>41871.637268518512</v>
      </c>
      <c r="T2717" s="11">
        <f>I2717/86400 + 25569 + (-5/24)</f>
        <v>41912.791666666664</v>
      </c>
    </row>
    <row r="2718" spans="1:20" ht="42.75" x14ac:dyDescent="0.45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>
        <f>E2718/D2718*100</f>
        <v>1105.3811999999998</v>
      </c>
      <c r="P2718" s="10">
        <f>E2718/L2718</f>
        <v>67.690214329454989</v>
      </c>
      <c r="Q2718" t="str">
        <f>LEFT(N2718,SEARCH("/",N2718)-1)</f>
        <v>technology</v>
      </c>
      <c r="R2718" t="str">
        <f>RIGHT(N2718, LEN(N2718)-SEARCH("/",N2718))</f>
        <v>hardware</v>
      </c>
      <c r="S2718" s="11">
        <f>J2718/86400 + 25569 + (-5/24)</f>
        <v>41147.986307870371</v>
      </c>
      <c r="T2718" s="11">
        <f>I2718/86400 + 25569 + (-5/24)</f>
        <v>41187.957638888889</v>
      </c>
    </row>
    <row r="2719" spans="1:20" ht="42.75" x14ac:dyDescent="0.45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>
        <f>E2719/D2719*100</f>
        <v>192.92499999999998</v>
      </c>
      <c r="P2719" s="10">
        <f>E2719/L2719</f>
        <v>63.04738562091503</v>
      </c>
      <c r="Q2719" t="str">
        <f>LEFT(N2719,SEARCH("/",N2719)-1)</f>
        <v>technology</v>
      </c>
      <c r="R2719" t="str">
        <f>RIGHT(N2719, LEN(N2719)-SEARCH("/",N2719))</f>
        <v>hardware</v>
      </c>
      <c r="S2719" s="11">
        <f>J2719/86400 + 25569 + (-5/24)</f>
        <v>41742.572175925925</v>
      </c>
      <c r="T2719" s="11">
        <f>I2719/86400 + 25569 + (-5/24)</f>
        <v>41772.572175925925</v>
      </c>
    </row>
    <row r="2720" spans="1:20" ht="57" x14ac:dyDescent="0.45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>
        <f>E2720/D2720*100</f>
        <v>115.7092</v>
      </c>
      <c r="P2720" s="10">
        <f>E2720/L2720</f>
        <v>84.459270072992695</v>
      </c>
      <c r="Q2720" t="str">
        <f>LEFT(N2720,SEARCH("/",N2720)-1)</f>
        <v>technology</v>
      </c>
      <c r="R2720" t="str">
        <f>RIGHT(N2720, LEN(N2720)-SEARCH("/",N2720))</f>
        <v>hardware</v>
      </c>
      <c r="S2720" s="11">
        <f>J2720/86400 + 25569 + (-5/24)</f>
        <v>40347.629467592589</v>
      </c>
      <c r="T2720" s="11">
        <f>I2720/86400 + 25569 + (-5/24)</f>
        <v>40413.958333333328</v>
      </c>
    </row>
    <row r="2721" spans="1:20" ht="28.5" x14ac:dyDescent="0.45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>
        <f>E2721/D2721*100</f>
        <v>921.54219999999998</v>
      </c>
      <c r="P2721" s="10">
        <f>E2721/L2721</f>
        <v>192.38876826722338</v>
      </c>
      <c r="Q2721" t="str">
        <f>LEFT(N2721,SEARCH("/",N2721)-1)</f>
        <v>technology</v>
      </c>
      <c r="R2721" t="str">
        <f>RIGHT(N2721, LEN(N2721)-SEARCH("/",N2721))</f>
        <v>hardware</v>
      </c>
      <c r="S2721" s="11">
        <f>J2721/86400 + 25569 + (-5/24)</f>
        <v>41312.672442129631</v>
      </c>
      <c r="T2721" s="11">
        <f>I2721/86400 + 25569 + (-5/24)</f>
        <v>41342.672442129631</v>
      </c>
    </row>
    <row r="2722" spans="1:20" ht="42.75" x14ac:dyDescent="0.45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>
        <f>E2722/D2722*100</f>
        <v>300.47639999999996</v>
      </c>
      <c r="P2722" s="10">
        <f>E2722/L2722</f>
        <v>70.041118881118877</v>
      </c>
      <c r="Q2722" t="str">
        <f>LEFT(N2722,SEARCH("/",N2722)-1)</f>
        <v>technology</v>
      </c>
      <c r="R2722" t="str">
        <f>RIGHT(N2722, LEN(N2722)-SEARCH("/",N2722))</f>
        <v>hardware</v>
      </c>
      <c r="S2722" s="11">
        <f>J2722/86400 + 25569 + (-5/24)</f>
        <v>41578.001770833333</v>
      </c>
      <c r="T2722" s="11">
        <f>I2722/86400 + 25569 + (-5/24)</f>
        <v>41638.043437499997</v>
      </c>
    </row>
    <row r="2723" spans="1:20" ht="42.75" x14ac:dyDescent="0.45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>
        <f>E2723/D2723*100</f>
        <v>123.53</v>
      </c>
      <c r="P2723" s="10">
        <f>E2723/L2723</f>
        <v>88.23571428571428</v>
      </c>
      <c r="Q2723" t="str">
        <f>LEFT(N2723,SEARCH("/",N2723)-1)</f>
        <v>technology</v>
      </c>
      <c r="R2723" t="str">
        <f>RIGHT(N2723, LEN(N2723)-SEARCH("/",N2723))</f>
        <v>hardware</v>
      </c>
      <c r="S2723" s="11">
        <f>J2723/86400 + 25569 + (-5/24)</f>
        <v>42331.499699074069</v>
      </c>
      <c r="T2723" s="11">
        <f>I2723/86400 + 25569 + (-5/24)</f>
        <v>42391.499699074069</v>
      </c>
    </row>
    <row r="2724" spans="1:20" ht="42.75" x14ac:dyDescent="0.45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>
        <f>E2724/D2724*100</f>
        <v>121.10000000000001</v>
      </c>
      <c r="P2724" s="10">
        <f>E2724/L2724</f>
        <v>55.806451612903224</v>
      </c>
      <c r="Q2724" t="str">
        <f>LEFT(N2724,SEARCH("/",N2724)-1)</f>
        <v>technology</v>
      </c>
      <c r="R2724" t="str">
        <f>RIGHT(N2724, LEN(N2724)-SEARCH("/",N2724))</f>
        <v>hardware</v>
      </c>
      <c r="S2724" s="11">
        <f>J2724/86400 + 25569 + (-5/24)</f>
        <v>41386.963472222218</v>
      </c>
      <c r="T2724" s="11">
        <f>I2724/86400 + 25569 + (-5/24)</f>
        <v>41416.963472222218</v>
      </c>
    </row>
    <row r="2725" spans="1:20" ht="42.75" x14ac:dyDescent="0.45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>
        <f>E2725/D2725*100</f>
        <v>473.27000000000004</v>
      </c>
      <c r="P2725" s="10">
        <f>E2725/L2725</f>
        <v>278.39411764705881</v>
      </c>
      <c r="Q2725" t="str">
        <f>LEFT(N2725,SEARCH("/",N2725)-1)</f>
        <v>technology</v>
      </c>
      <c r="R2725" t="str">
        <f>RIGHT(N2725, LEN(N2725)-SEARCH("/",N2725))</f>
        <v>hardware</v>
      </c>
      <c r="S2725" s="11">
        <f>J2725/86400 + 25569 + (-5/24)</f>
        <v>42114.863171296289</v>
      </c>
      <c r="T2725" s="11">
        <f>I2725/86400 + 25569 + (-5/24)</f>
        <v>42154.863171296289</v>
      </c>
    </row>
    <row r="2726" spans="1:20" ht="42.75" x14ac:dyDescent="0.45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>
        <f>E2726/D2726*100</f>
        <v>288.17</v>
      </c>
      <c r="P2726" s="10">
        <f>E2726/L2726</f>
        <v>47.474464579901152</v>
      </c>
      <c r="Q2726" t="str">
        <f>LEFT(N2726,SEARCH("/",N2726)-1)</f>
        <v>technology</v>
      </c>
      <c r="R2726" t="str">
        <f>RIGHT(N2726, LEN(N2726)-SEARCH("/",N2726))</f>
        <v>hardware</v>
      </c>
      <c r="S2726" s="11">
        <f>J2726/86400 + 25569 + (-5/24)</f>
        <v>42150.502233796295</v>
      </c>
      <c r="T2726" s="11">
        <f>I2726/86400 + 25569 + (-5/24)</f>
        <v>42180.583333333336</v>
      </c>
    </row>
    <row r="2727" spans="1:20" ht="42.75" x14ac:dyDescent="0.45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>
        <f>E2727/D2727*100</f>
        <v>0.85000000000000009</v>
      </c>
      <c r="P2727" s="10">
        <f>E2727/L2727</f>
        <v>5.3125</v>
      </c>
      <c r="Q2727" t="str">
        <f>LEFT(N2727,SEARCH("/",N2727)-1)</f>
        <v>games</v>
      </c>
      <c r="R2727" t="str">
        <f>RIGHT(N2727, LEN(N2727)-SEARCH("/",N2727))</f>
        <v>video games</v>
      </c>
      <c r="S2727" s="11">
        <f>J2727/86400 + 25569 + (-5/24)</f>
        <v>41018.503530092588</v>
      </c>
      <c r="T2727" s="11">
        <f>I2727/86400 + 25569 + (-5/24)</f>
        <v>41048.503530092588</v>
      </c>
    </row>
    <row r="2728" spans="1:20" ht="42.75" x14ac:dyDescent="0.45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>
        <f>E2728/D2728*100</f>
        <v>284.74</v>
      </c>
      <c r="P2728" s="10">
        <f>E2728/L2728</f>
        <v>107.04511278195488</v>
      </c>
      <c r="Q2728" t="str">
        <f>LEFT(N2728,SEARCH("/",N2728)-1)</f>
        <v>games</v>
      </c>
      <c r="R2728" t="str">
        <f>RIGHT(N2728, LEN(N2728)-SEARCH("/",N2728))</f>
        <v>tabletop games</v>
      </c>
      <c r="S2728" s="11">
        <f>J2728/86400 + 25569 + (-5/24)</f>
        <v>42380.481956018521</v>
      </c>
      <c r="T2728" s="11">
        <f>I2728/86400 + 25569 + (-5/24)</f>
        <v>42394.458333333336</v>
      </c>
    </row>
    <row r="2729" spans="1:20" ht="42.75" x14ac:dyDescent="0.45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>
        <f>E2729/D2729*100</f>
        <v>537.37</v>
      </c>
      <c r="P2729" s="10">
        <f>E2729/L2729</f>
        <v>61.203872437357631</v>
      </c>
      <c r="Q2729" t="str">
        <f>LEFT(N2729,SEARCH("/",N2729)-1)</f>
        <v>games</v>
      </c>
      <c r="R2729" t="str">
        <f>RIGHT(N2729, LEN(N2729)-SEARCH("/",N2729))</f>
        <v>tabletop games</v>
      </c>
      <c r="S2729" s="11">
        <f>J2729/86400 + 25569 + (-5/24)</f>
        <v>42425.54965277778</v>
      </c>
      <c r="T2729" s="11">
        <f>I2729/86400 + 25569 + (-5/24)</f>
        <v>42455.507986111108</v>
      </c>
    </row>
    <row r="2730" spans="1:20" ht="42.75" x14ac:dyDescent="0.45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>
        <f>E2730/D2730*100</f>
        <v>243.15000000000003</v>
      </c>
      <c r="P2730" s="10">
        <f>E2730/L2730</f>
        <v>82.145270270270274</v>
      </c>
      <c r="Q2730" t="str">
        <f>LEFT(N2730,SEARCH("/",N2730)-1)</f>
        <v>games</v>
      </c>
      <c r="R2730" t="str">
        <f>RIGHT(N2730, LEN(N2730)-SEARCH("/",N2730))</f>
        <v>tabletop games</v>
      </c>
      <c r="S2730" s="11">
        <f>J2730/86400 + 25569 + (-5/24)</f>
        <v>42644.459201388883</v>
      </c>
      <c r="T2730" s="11">
        <f>I2730/86400 + 25569 + (-5/24)</f>
        <v>42672.583333333336</v>
      </c>
    </row>
    <row r="2731" spans="1:20" ht="28.5" x14ac:dyDescent="0.45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>
        <f>E2731/D2731*100</f>
        <v>1360.0976000000001</v>
      </c>
      <c r="P2731" s="10">
        <f>E2731/L2731</f>
        <v>53.865251485148519</v>
      </c>
      <c r="Q2731" t="str">
        <f>LEFT(N2731,SEARCH("/",N2731)-1)</f>
        <v>games</v>
      </c>
      <c r="R2731" t="str">
        <f>RIGHT(N2731, LEN(N2731)-SEARCH("/",N2731))</f>
        <v>tabletop games</v>
      </c>
      <c r="S2731" s="11">
        <f>J2731/86400 + 25569 + (-5/24)</f>
        <v>41569.367280092592</v>
      </c>
      <c r="T2731" s="11">
        <f>I2731/86400 + 25569 + (-5/24)</f>
        <v>41604.918055555558</v>
      </c>
    </row>
    <row r="2732" spans="1:20" ht="57" x14ac:dyDescent="0.45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>
        <f>E2732/D2732*100</f>
        <v>254.45000000000002</v>
      </c>
      <c r="P2732" s="10">
        <f>E2732/L2732</f>
        <v>47.383612662942269</v>
      </c>
      <c r="Q2732" t="str">
        <f>LEFT(N2732,SEARCH("/",N2732)-1)</f>
        <v>food</v>
      </c>
      <c r="R2732" t="str">
        <f>RIGHT(N2732, LEN(N2732)-SEARCH("/",N2732))</f>
        <v>small batch</v>
      </c>
      <c r="S2732" s="11">
        <f>J2732/86400 + 25569 + (-5/24)</f>
        <v>42139.573344907403</v>
      </c>
      <c r="T2732" s="11">
        <f>I2732/86400 + 25569 + (-5/24)</f>
        <v>42169.573344907403</v>
      </c>
    </row>
    <row r="2733" spans="1:20" ht="42.75" x14ac:dyDescent="0.45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>
        <f>E2733/D2733*100</f>
        <v>3</v>
      </c>
      <c r="P2733" s="10">
        <f>E2733/L2733</f>
        <v>300</v>
      </c>
      <c r="Q2733" t="str">
        <f>LEFT(N2733,SEARCH("/",N2733)-1)</f>
        <v>technology</v>
      </c>
      <c r="R2733" t="str">
        <f>RIGHT(N2733, LEN(N2733)-SEARCH("/",N2733))</f>
        <v>web</v>
      </c>
      <c r="S2733" s="11">
        <f>J2733/86400 + 25569 + (-5/24)</f>
        <v>42327.616956018515</v>
      </c>
      <c r="T2733" s="11">
        <f>I2733/86400 + 25569 + (-5/24)</f>
        <v>42377.615972222215</v>
      </c>
    </row>
    <row r="2734" spans="1:20" ht="28.5" x14ac:dyDescent="0.45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>
        <f>E2734/D2734*100</f>
        <v>0</v>
      </c>
      <c r="P2734" s="10" t="e">
        <f>E2734/L2734</f>
        <v>#DIV/0!</v>
      </c>
      <c r="Q2734" t="str">
        <f>LEFT(N2734,SEARCH("/",N2734)-1)</f>
        <v>technology</v>
      </c>
      <c r="R2734" t="str">
        <f>RIGHT(N2734, LEN(N2734)-SEARCH("/",N2734))</f>
        <v>web</v>
      </c>
      <c r="S2734" s="11">
        <f>J2734/86400 + 25569 + (-5/24)</f>
        <v>42130.575277777774</v>
      </c>
      <c r="T2734" s="11">
        <f>I2734/86400 + 25569 + (-5/24)</f>
        <v>42160.575277777774</v>
      </c>
    </row>
    <row r="2735" spans="1:20" ht="42.75" x14ac:dyDescent="0.45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>
        <f>E2735/D2735*100</f>
        <v>0</v>
      </c>
      <c r="P2735" s="10" t="e">
        <f>E2735/L2735</f>
        <v>#DIV/0!</v>
      </c>
      <c r="Q2735" t="str">
        <f>LEFT(N2735,SEARCH("/",N2735)-1)</f>
        <v>technology</v>
      </c>
      <c r="R2735" t="str">
        <f>RIGHT(N2735, LEN(N2735)-SEARCH("/",N2735))</f>
        <v>web</v>
      </c>
      <c r="S2735" s="11">
        <f>J2735/86400 + 25569 + (-5/24)</f>
        <v>42592.627743055556</v>
      </c>
      <c r="T2735" s="11">
        <f>I2735/86400 + 25569 + (-5/24)</f>
        <v>42622.627743055556</v>
      </c>
    </row>
    <row r="2736" spans="1:20" ht="42.75" x14ac:dyDescent="0.45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>
        <f>E2736/D2736*100</f>
        <v>4.3499999999999996</v>
      </c>
      <c r="P2736" s="10">
        <f>E2736/L2736</f>
        <v>145</v>
      </c>
      <c r="Q2736" t="str">
        <f>LEFT(N2736,SEARCH("/",N2736)-1)</f>
        <v>technology</v>
      </c>
      <c r="R2736" t="str">
        <f>RIGHT(N2736, LEN(N2736)-SEARCH("/",N2736))</f>
        <v>web</v>
      </c>
      <c r="S2736" s="11">
        <f>J2736/86400 + 25569 + (-5/24)</f>
        <v>42026.848460648143</v>
      </c>
      <c r="T2736" s="11">
        <f>I2736/86400 + 25569 + (-5/24)</f>
        <v>42056.848460648143</v>
      </c>
    </row>
    <row r="2737" spans="1:20" ht="42.75" x14ac:dyDescent="0.45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>
        <f>E2737/D2737*100</f>
        <v>0</v>
      </c>
      <c r="P2737" s="10" t="e">
        <f>E2737/L2737</f>
        <v>#DIV/0!</v>
      </c>
      <c r="Q2737" t="str">
        <f>LEFT(N2737,SEARCH("/",N2737)-1)</f>
        <v>food</v>
      </c>
      <c r="R2737" t="str">
        <f>RIGHT(N2737, LEN(N2737)-SEARCH("/",N2737))</f>
        <v>food trucks</v>
      </c>
      <c r="S2737" s="11">
        <f>J2737/86400 + 25569 + (-5/24)</f>
        <v>42397.691469907404</v>
      </c>
      <c r="T2737" s="11">
        <f>I2737/86400 + 25569 + (-5/24)</f>
        <v>42427.691469907404</v>
      </c>
    </row>
    <row r="2738" spans="1:20" ht="42.75" x14ac:dyDescent="0.45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>
        <f>E2738/D2738*100</f>
        <v>0</v>
      </c>
      <c r="P2738" s="10" t="e">
        <f>E2738/L2738</f>
        <v>#DIV/0!</v>
      </c>
      <c r="Q2738" t="str">
        <f>LEFT(N2738,SEARCH("/",N2738)-1)</f>
        <v>food</v>
      </c>
      <c r="R2738" t="str">
        <f>RIGHT(N2738, LEN(N2738)-SEARCH("/",N2738))</f>
        <v>food trucks</v>
      </c>
      <c r="S2738" s="11">
        <f>J2738/86400 + 25569 + (-5/24)</f>
        <v>42265.610289351847</v>
      </c>
      <c r="T2738" s="11">
        <f>I2738/86400 + 25569 + (-5/24)</f>
        <v>42295.610289351847</v>
      </c>
    </row>
    <row r="2739" spans="1:20" ht="42.75" x14ac:dyDescent="0.45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>
        <f>E2739/D2739*100</f>
        <v>108</v>
      </c>
      <c r="P2739" s="10">
        <f>E2739/L2739</f>
        <v>90</v>
      </c>
      <c r="Q2739" t="str">
        <f>LEFT(N2739,SEARCH("/",N2739)-1)</f>
        <v>food</v>
      </c>
      <c r="R2739" t="str">
        <f>RIGHT(N2739, LEN(N2739)-SEARCH("/",N2739))</f>
        <v>small batch</v>
      </c>
      <c r="S2739" s="11">
        <f>J2739/86400 + 25569 + (-5/24)</f>
        <v>41942.934201388889</v>
      </c>
      <c r="T2739" s="11">
        <f>I2739/86400 + 25569 + (-5/24)</f>
        <v>41972.975868055553</v>
      </c>
    </row>
    <row r="2740" spans="1:20" ht="42.75" x14ac:dyDescent="0.45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>
        <f>E2740/D2740*100</f>
        <v>115.45</v>
      </c>
      <c r="P2740" s="10">
        <f>E2740/L2740</f>
        <v>62.06989247311828</v>
      </c>
      <c r="Q2740" t="str">
        <f>LEFT(N2740,SEARCH("/",N2740)-1)</f>
        <v>food</v>
      </c>
      <c r="R2740" t="str">
        <f>RIGHT(N2740, LEN(N2740)-SEARCH("/",N2740))</f>
        <v>small batch</v>
      </c>
      <c r="S2740" s="11">
        <f>J2740/86400 + 25569 + (-5/24)</f>
        <v>42779.700115740743</v>
      </c>
      <c r="T2740" s="11">
        <f>I2740/86400 + 25569 + (-5/24)</f>
        <v>42799.700115740743</v>
      </c>
    </row>
    <row r="2741" spans="1:20" ht="42.75" x14ac:dyDescent="0.45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>
        <f>E2741/D2741*100</f>
        <v>0</v>
      </c>
      <c r="P2741" s="10" t="e">
        <f>E2741/L2741</f>
        <v>#DIV/0!</v>
      </c>
      <c r="Q2741" t="str">
        <f>LEFT(N2741,SEARCH("/",N2741)-1)</f>
        <v>food</v>
      </c>
      <c r="R2741" t="str">
        <f>RIGHT(N2741, LEN(N2741)-SEARCH("/",N2741))</f>
        <v>restaurants</v>
      </c>
      <c r="S2741" s="11">
        <f>J2741/86400 + 25569 + (-5/24)</f>
        <v>42498.691064814811</v>
      </c>
      <c r="T2741" s="11">
        <f>I2741/86400 + 25569 + (-5/24)</f>
        <v>42528.67083333333</v>
      </c>
    </row>
    <row r="2742" spans="1:20" ht="42.75" x14ac:dyDescent="0.45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>
        <f>E2742/D2742*100</f>
        <v>100.25</v>
      </c>
      <c r="P2742" s="10">
        <f>E2742/L2742</f>
        <v>169.91525423728814</v>
      </c>
      <c r="Q2742" t="str">
        <f>LEFT(N2742,SEARCH("/",N2742)-1)</f>
        <v>music</v>
      </c>
      <c r="R2742" t="str">
        <f>RIGHT(N2742, LEN(N2742)-SEARCH("/",N2742))</f>
        <v>classical music</v>
      </c>
      <c r="S2742" s="11">
        <f>J2742/86400 + 25569 + (-5/24)</f>
        <v>41977.693888888891</v>
      </c>
      <c r="T2742" s="11">
        <f>I2742/86400 + 25569 + (-5/24)</f>
        <v>42037.693888888891</v>
      </c>
    </row>
    <row r="2743" spans="1:20" ht="57" x14ac:dyDescent="0.45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>
        <f>E2743/D2743*100</f>
        <v>0.75</v>
      </c>
      <c r="P2743" s="10">
        <f>E2743/L2743</f>
        <v>25</v>
      </c>
      <c r="Q2743" t="str">
        <f>LEFT(N2743,SEARCH("/",N2743)-1)</f>
        <v>food</v>
      </c>
      <c r="R2743" t="str">
        <f>RIGHT(N2743, LEN(N2743)-SEARCH("/",N2743))</f>
        <v>food trucks</v>
      </c>
      <c r="S2743" s="11">
        <f>J2743/86400 + 25569 + (-5/24)</f>
        <v>42594.316423611112</v>
      </c>
      <c r="T2743" s="11">
        <f>I2743/86400 + 25569 + (-5/24)</f>
        <v>42654.316423611112</v>
      </c>
    </row>
    <row r="2744" spans="1:20" ht="42.75" x14ac:dyDescent="0.45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>
        <f>E2744/D2744*100</f>
        <v>1</v>
      </c>
      <c r="P2744" s="10">
        <f>E2744/L2744</f>
        <v>100</v>
      </c>
      <c r="Q2744" t="str">
        <f>LEFT(N2744,SEARCH("/",N2744)-1)</f>
        <v>food</v>
      </c>
      <c r="R2744" t="str">
        <f>RIGHT(N2744, LEN(N2744)-SEARCH("/",N2744))</f>
        <v>food trucks</v>
      </c>
      <c r="S2744" s="11">
        <f>J2744/86400 + 25569 + (-5/24)</f>
        <v>42440.442002314812</v>
      </c>
      <c r="T2744" s="11">
        <f>I2744/86400 + 25569 + (-5/24)</f>
        <v>42499.659722222219</v>
      </c>
    </row>
    <row r="2745" spans="1:20" ht="42.75" x14ac:dyDescent="0.45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>
        <f>E2745/D2745*100</f>
        <v>0.5</v>
      </c>
      <c r="P2745" s="10">
        <f>E2745/L2745</f>
        <v>50</v>
      </c>
      <c r="Q2745" t="str">
        <f>LEFT(N2745,SEARCH("/",N2745)-1)</f>
        <v>food</v>
      </c>
      <c r="R2745" t="str">
        <f>RIGHT(N2745, LEN(N2745)-SEARCH("/",N2745))</f>
        <v>food trucks</v>
      </c>
      <c r="S2745" s="11">
        <f>J2745/86400 + 25569 + (-5/24)</f>
        <v>42584.45826388889</v>
      </c>
      <c r="T2745" s="11">
        <f>I2745/86400 + 25569 + (-5/24)</f>
        <v>42614.45826388889</v>
      </c>
    </row>
    <row r="2746" spans="1:20" ht="42.75" x14ac:dyDescent="0.45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>
        <f>E2746/D2746*100</f>
        <v>0</v>
      </c>
      <c r="P2746" s="10" t="e">
        <f>E2746/L2746</f>
        <v>#DIV/0!</v>
      </c>
      <c r="Q2746" t="str">
        <f>LEFT(N2746,SEARCH("/",N2746)-1)</f>
        <v>food</v>
      </c>
      <c r="R2746" t="str">
        <f>RIGHT(N2746, LEN(N2746)-SEARCH("/",N2746))</f>
        <v>food trucks</v>
      </c>
      <c r="S2746" s="11">
        <f>J2746/86400 + 25569 + (-5/24)</f>
        <v>42487.617418981477</v>
      </c>
      <c r="T2746" s="11">
        <f>I2746/86400 + 25569 + (-5/24)</f>
        <v>42508.617418981477</v>
      </c>
    </row>
    <row r="2747" spans="1:20" ht="28.5" x14ac:dyDescent="0.45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>
        <f>E2747/D2747*100</f>
        <v>0</v>
      </c>
      <c r="P2747" s="10" t="e">
        <f>E2747/L2747</f>
        <v>#DIV/0!</v>
      </c>
      <c r="Q2747" t="str">
        <f>LEFT(N2747,SEARCH("/",N2747)-1)</f>
        <v>food</v>
      </c>
      <c r="R2747" t="str">
        <f>RIGHT(N2747, LEN(N2747)-SEARCH("/",N2747))</f>
        <v>food trucks</v>
      </c>
      <c r="S2747" s="11">
        <f>J2747/86400 + 25569 + (-5/24)</f>
        <v>42059.801469907405</v>
      </c>
      <c r="T2747" s="11">
        <f>I2747/86400 + 25569 + (-5/24)</f>
        <v>42104.759803240733</v>
      </c>
    </row>
    <row r="2748" spans="1:20" ht="28.5" x14ac:dyDescent="0.45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>
        <f>E2748/D2748*100</f>
        <v>0</v>
      </c>
      <c r="P2748" s="10" t="e">
        <f>E2748/L2748</f>
        <v>#DIV/0!</v>
      </c>
      <c r="Q2748" t="str">
        <f>LEFT(N2748,SEARCH("/",N2748)-1)</f>
        <v>food</v>
      </c>
      <c r="R2748" t="str">
        <f>RIGHT(N2748, LEN(N2748)-SEARCH("/",N2748))</f>
        <v>food trucks</v>
      </c>
      <c r="S2748" s="11">
        <f>J2748/86400 + 25569 + (-5/24)</f>
        <v>42139.964918981474</v>
      </c>
      <c r="T2748" s="11">
        <f>I2748/86400 + 25569 + (-5/24)</f>
        <v>42169.964918981474</v>
      </c>
    </row>
    <row r="2749" spans="1:20" ht="42.75" x14ac:dyDescent="0.45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>
        <f>E2749/D2749*100</f>
        <v>0</v>
      </c>
      <c r="P2749" s="10" t="e">
        <f>E2749/L2749</f>
        <v>#DIV/0!</v>
      </c>
      <c r="Q2749" t="str">
        <f>LEFT(N2749,SEARCH("/",N2749)-1)</f>
        <v>food</v>
      </c>
      <c r="R2749" t="str">
        <f>RIGHT(N2749, LEN(N2749)-SEARCH("/",N2749))</f>
        <v>food trucks</v>
      </c>
      <c r="S2749" s="11">
        <f>J2749/86400 + 25569 + (-5/24)</f>
        <v>42089.636874999997</v>
      </c>
      <c r="T2749" s="11">
        <f>I2749/86400 + 25569 + (-5/24)</f>
        <v>42119.636874999997</v>
      </c>
    </row>
    <row r="2750" spans="1:20" ht="42.75" x14ac:dyDescent="0.45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>
        <f>E2750/D2750*100</f>
        <v>171.76130000000001</v>
      </c>
      <c r="P2750" s="10">
        <f>E2750/L2750</f>
        <v>58.422210884353746</v>
      </c>
      <c r="Q2750" t="str">
        <f>LEFT(N2750,SEARCH("/",N2750)-1)</f>
        <v>technology</v>
      </c>
      <c r="R2750" t="str">
        <f>RIGHT(N2750, LEN(N2750)-SEARCH("/",N2750))</f>
        <v>space exploration</v>
      </c>
      <c r="S2750" s="11">
        <f>J2750/86400 + 25569 + (-5/24)</f>
        <v>41981.934837962959</v>
      </c>
      <c r="T2750" s="11">
        <f>I2750/86400 + 25569 + (-5/24)</f>
        <v>42012.934837962959</v>
      </c>
    </row>
    <row r="2751" spans="1:20" ht="42.75" x14ac:dyDescent="0.45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>
        <f>E2751/D2751*100</f>
        <v>159.29509999999999</v>
      </c>
      <c r="P2751" s="10">
        <f>E2751/L2751</f>
        <v>77.327718446601949</v>
      </c>
      <c r="Q2751" t="str">
        <f>LEFT(N2751,SEARCH("/",N2751)-1)</f>
        <v>technology</v>
      </c>
      <c r="R2751" t="str">
        <f>RIGHT(N2751, LEN(N2751)-SEARCH("/",N2751))</f>
        <v>makerspaces</v>
      </c>
      <c r="S2751" s="11">
        <f>J2751/86400 + 25569 + (-5/24)</f>
        <v>42235.55600694444</v>
      </c>
      <c r="T2751" s="11">
        <f>I2751/86400 + 25569 + (-5/24)</f>
        <v>42272.666666666664</v>
      </c>
    </row>
    <row r="2752" spans="1:20" ht="42.75" x14ac:dyDescent="0.45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>
        <f>E2752/D2752*100</f>
        <v>33.19</v>
      </c>
      <c r="P2752" s="10">
        <f>E2752/L2752</f>
        <v>70.61702127659575</v>
      </c>
      <c r="Q2752" t="str">
        <f>LEFT(N2752,SEARCH("/",N2752)-1)</f>
        <v>technology</v>
      </c>
      <c r="R2752" t="str">
        <f>RIGHT(N2752, LEN(N2752)-SEARCH("/",N2752))</f>
        <v>makerspaces</v>
      </c>
      <c r="S2752" s="11">
        <f>J2752/86400 + 25569 + (-5/24)</f>
        <v>42344.675810185181</v>
      </c>
      <c r="T2752" s="11">
        <f>I2752/86400 + 25569 + (-5/24)</f>
        <v>42366.041666666664</v>
      </c>
    </row>
    <row r="2753" spans="1:20" ht="42.75" x14ac:dyDescent="0.45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>
        <f>E2753/D2753*100</f>
        <v>34.410000000000004</v>
      </c>
      <c r="P2753" s="10">
        <f>E2753/L2753</f>
        <v>132.34615384615384</v>
      </c>
      <c r="Q2753" t="str">
        <f>LEFT(N2753,SEARCH("/",N2753)-1)</f>
        <v>theater</v>
      </c>
      <c r="R2753" t="str">
        <f>RIGHT(N2753, LEN(N2753)-SEARCH("/",N2753))</f>
        <v>spaces</v>
      </c>
      <c r="S2753" s="11">
        <f>J2753/86400 + 25569 + (-5/24)</f>
        <v>42800.593483796292</v>
      </c>
      <c r="T2753" s="11">
        <f>I2753/86400 + 25569 + (-5/24)</f>
        <v>42830.551817129628</v>
      </c>
    </row>
    <row r="2754" spans="1:20" ht="57" x14ac:dyDescent="0.45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>
        <f>E2754/D2754*100</f>
        <v>119.98010000000001</v>
      </c>
      <c r="P2754" s="10">
        <f>E2754/L2754</f>
        <v>64.160481283422456</v>
      </c>
      <c r="Q2754" t="str">
        <f>LEFT(N2754,SEARCH("/",N2754)-1)</f>
        <v>theater</v>
      </c>
      <c r="R2754" t="str">
        <f>RIGHT(N2754, LEN(N2754)-SEARCH("/",N2754))</f>
        <v>spaces</v>
      </c>
      <c r="S2754" s="11">
        <f>J2754/86400 + 25569 + (-5/24)</f>
        <v>42255.124918981477</v>
      </c>
      <c r="T2754" s="11">
        <f>I2754/86400 + 25569 + (-5/24)</f>
        <v>42285.124918981477</v>
      </c>
    </row>
    <row r="2755" spans="1:20" ht="42.75" x14ac:dyDescent="0.45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>
        <f>E2755/D2755*100</f>
        <v>493.21000000000004</v>
      </c>
      <c r="P2755" s="10">
        <f>E2755/L2755</f>
        <v>69.760961810466767</v>
      </c>
      <c r="Q2755" t="str">
        <f>LEFT(N2755,SEARCH("/",N2755)-1)</f>
        <v>technology</v>
      </c>
      <c r="R2755" t="str">
        <f>RIGHT(N2755, LEN(N2755)-SEARCH("/",N2755))</f>
        <v>hardware</v>
      </c>
      <c r="S2755" s="11">
        <f>J2755/86400 + 25569 + (-5/24)</f>
        <v>42198.468321759261</v>
      </c>
      <c r="T2755" s="11">
        <f>I2755/86400 + 25569 + (-5/24)</f>
        <v>42223.468321759261</v>
      </c>
    </row>
    <row r="2756" spans="1:20" ht="28.5" x14ac:dyDescent="0.45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>
        <f>E2756/D2756*100</f>
        <v>1.0999999999999999</v>
      </c>
      <c r="P2756" s="10">
        <f>E2756/L2756</f>
        <v>55</v>
      </c>
      <c r="Q2756" t="str">
        <f>LEFT(N2756,SEARCH("/",N2756)-1)</f>
        <v>publishing</v>
      </c>
      <c r="R2756" t="str">
        <f>RIGHT(N2756, LEN(N2756)-SEARCH("/",N2756))</f>
        <v>children's books</v>
      </c>
      <c r="S2756" s="11">
        <f>J2756/86400 + 25569 + (-5/24)</f>
        <v>42068.59070601852</v>
      </c>
      <c r="T2756" s="11">
        <f>I2756/86400 + 25569 + (-5/24)</f>
        <v>42098.549039351848</v>
      </c>
    </row>
    <row r="2757" spans="1:20" ht="42.75" x14ac:dyDescent="0.4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>
        <f>E2757/D2757*100</f>
        <v>0</v>
      </c>
      <c r="P2757" s="10" t="e">
        <f>E2757/L2757</f>
        <v>#DIV/0!</v>
      </c>
      <c r="Q2757" t="str">
        <f>LEFT(N2757,SEARCH("/",N2757)-1)</f>
        <v>publishing</v>
      </c>
      <c r="R2757" t="str">
        <f>RIGHT(N2757, LEN(N2757)-SEARCH("/",N2757))</f>
        <v>children's books</v>
      </c>
      <c r="S2757" s="11">
        <f>J2757/86400 + 25569 + (-5/24)</f>
        <v>41863.427673611106</v>
      </c>
      <c r="T2757" s="11">
        <f>I2757/86400 + 25569 + (-5/24)</f>
        <v>41893.427673611106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E2758/D2758*100</f>
        <v>10.48</v>
      </c>
      <c r="P2758" s="10">
        <f>E2758/L2758</f>
        <v>31.757575757575758</v>
      </c>
      <c r="Q2758" t="str">
        <f>LEFT(N2758,SEARCH("/",N2758)-1)</f>
        <v>publishing</v>
      </c>
      <c r="R2758" t="str">
        <f>RIGHT(N2758, LEN(N2758)-SEARCH("/",N2758))</f>
        <v>children's books</v>
      </c>
      <c r="S2758" s="11">
        <f>J2758/86400 + 25569 + (-5/24)</f>
        <v>41620.692141203697</v>
      </c>
      <c r="T2758" s="11">
        <f>I2758/86400 + 25569 + (-5/24)</f>
        <v>41650.692141203697</v>
      </c>
    </row>
    <row r="2759" spans="1:20" ht="57" x14ac:dyDescent="0.45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>
        <f>E2759/D2759*100</f>
        <v>110.5675</v>
      </c>
      <c r="P2759" s="10">
        <f>E2759/L2759</f>
        <v>151.4623287671233</v>
      </c>
      <c r="Q2759" t="str">
        <f>LEFT(N2759,SEARCH("/",N2759)-1)</f>
        <v>theater</v>
      </c>
      <c r="R2759" t="str">
        <f>RIGHT(N2759, LEN(N2759)-SEARCH("/",N2759))</f>
        <v>plays</v>
      </c>
      <c r="S2759" s="11">
        <f>J2759/86400 + 25569 + (-5/24)</f>
        <v>42176.210706018515</v>
      </c>
      <c r="T2759" s="11">
        <f>I2759/86400 + 25569 + (-5/24)</f>
        <v>42206.210706018515</v>
      </c>
    </row>
    <row r="2760" spans="1:20" ht="42.75" x14ac:dyDescent="0.45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>
        <f>E2760/D2760*100</f>
        <v>127.95</v>
      </c>
      <c r="P2760" s="10">
        <f>E2760/L2760</f>
        <v>90.744680851063833</v>
      </c>
      <c r="Q2760" t="str">
        <f>LEFT(N2760,SEARCH("/",N2760)-1)</f>
        <v>theater</v>
      </c>
      <c r="R2760" t="str">
        <f>RIGHT(N2760, LEN(N2760)-SEARCH("/",N2760))</f>
        <v>plays</v>
      </c>
      <c r="S2760" s="11">
        <f>J2760/86400 + 25569 + (-5/24)</f>
        <v>42157.857361111113</v>
      </c>
      <c r="T2760" s="11">
        <f>I2760/86400 + 25569 + (-5/24)</f>
        <v>42200.791666666664</v>
      </c>
    </row>
    <row r="2761" spans="1:20" ht="42.75" x14ac:dyDescent="0.45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>
        <f>E2761/D2761*100</f>
        <v>100.27</v>
      </c>
      <c r="P2761" s="10">
        <f>E2761/L2761</f>
        <v>92.842592592592595</v>
      </c>
      <c r="Q2761" t="str">
        <f>LEFT(N2761,SEARCH("/",N2761)-1)</f>
        <v>theater</v>
      </c>
      <c r="R2761" t="str">
        <f>RIGHT(N2761, LEN(N2761)-SEARCH("/",N2761))</f>
        <v>plays</v>
      </c>
      <c r="S2761" s="11">
        <f>J2761/86400 + 25569 + (-5/24)</f>
        <v>42028.288229166668</v>
      </c>
      <c r="T2761" s="11">
        <f>I2761/86400 + 25569 + (-5/24)</f>
        <v>42058.288229166668</v>
      </c>
    </row>
    <row r="2762" spans="1:20" ht="42.75" x14ac:dyDescent="0.45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>
        <f>E2762/D2762*100</f>
        <v>106.03</v>
      </c>
      <c r="P2762" s="10">
        <f>E2762/L2762</f>
        <v>103.95098039215686</v>
      </c>
      <c r="Q2762" t="str">
        <f>LEFT(N2762,SEARCH("/",N2762)-1)</f>
        <v>theater</v>
      </c>
      <c r="R2762" t="str">
        <f>RIGHT(N2762, LEN(N2762)-SEARCH("/",N2762))</f>
        <v>plays</v>
      </c>
      <c r="S2762" s="11">
        <f>J2762/86400 + 25569 + (-5/24)</f>
        <v>42250.389884259253</v>
      </c>
      <c r="T2762" s="11">
        <f>I2762/86400 + 25569 + (-5/24)</f>
        <v>42270.389884259253</v>
      </c>
    </row>
    <row r="2763" spans="1:20" ht="42.75" x14ac:dyDescent="0.45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>
        <f>E2763/D2763*100</f>
        <v>4.67</v>
      </c>
      <c r="P2763" s="10">
        <f>E2763/L2763</f>
        <v>35.92307692307692</v>
      </c>
      <c r="Q2763" t="str">
        <f>LEFT(N2763,SEARCH("/",N2763)-1)</f>
        <v>theater</v>
      </c>
      <c r="R2763" t="str">
        <f>RIGHT(N2763, LEN(N2763)-SEARCH("/",N2763))</f>
        <v>plays</v>
      </c>
      <c r="S2763" s="11">
        <f>J2763/86400 + 25569 + (-5/24)</f>
        <v>41974.530243055553</v>
      </c>
      <c r="T2763" s="11">
        <f>I2763/86400 + 25569 + (-5/24)</f>
        <v>41994.530243055553</v>
      </c>
    </row>
    <row r="2764" spans="1:20" ht="42.75" x14ac:dyDescent="0.45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>
        <f>E2764/D2764*100</f>
        <v>19.079999999999998</v>
      </c>
      <c r="P2764" s="10">
        <f>E2764/L2764</f>
        <v>381.6</v>
      </c>
      <c r="Q2764" t="str">
        <f>LEFT(N2764,SEARCH("/",N2764)-1)</f>
        <v>theater</v>
      </c>
      <c r="R2764" t="str">
        <f>RIGHT(N2764, LEN(N2764)-SEARCH("/",N2764))</f>
        <v>plays</v>
      </c>
      <c r="S2764" s="11">
        <f>J2764/86400 + 25569 + (-5/24)</f>
        <v>42370.694872685184</v>
      </c>
      <c r="T2764" s="11">
        <f>I2764/86400 + 25569 + (-5/24)</f>
        <v>42405.999305555553</v>
      </c>
    </row>
    <row r="2765" spans="1:20" ht="42.75" x14ac:dyDescent="0.45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>
        <f>E2765/D2765*100</f>
        <v>2.73</v>
      </c>
      <c r="P2765" s="10">
        <f>E2765/L2765</f>
        <v>27.3</v>
      </c>
      <c r="Q2765" t="str">
        <f>LEFT(N2765,SEARCH("/",N2765)-1)</f>
        <v>theater</v>
      </c>
      <c r="R2765" t="str">
        <f>RIGHT(N2765, LEN(N2765)-SEARCH("/",N2765))</f>
        <v>plays</v>
      </c>
      <c r="S2765" s="11">
        <f>J2765/86400 + 25569 + (-5/24)</f>
        <v>42415.675092592595</v>
      </c>
      <c r="T2765" s="11">
        <f>I2765/86400 + 25569 + (-5/24)</f>
        <v>42475.633425925924</v>
      </c>
    </row>
    <row r="2766" spans="1:20" ht="42.75" x14ac:dyDescent="0.45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>
        <f>E2766/D2766*100</f>
        <v>0</v>
      </c>
      <c r="P2766" s="10" t="e">
        <f>E2766/L2766</f>
        <v>#DIV/0!</v>
      </c>
      <c r="Q2766" t="str">
        <f>LEFT(N2766,SEARCH("/",N2766)-1)</f>
        <v>theater</v>
      </c>
      <c r="R2766" t="str">
        <f>RIGHT(N2766, LEN(N2766)-SEARCH("/",N2766))</f>
        <v>plays</v>
      </c>
      <c r="S2766" s="11">
        <f>J2766/86400 + 25569 + (-5/24)</f>
        <v>42514.869884259257</v>
      </c>
      <c r="T2766" s="11">
        <f>I2766/86400 + 25569 + (-5/24)</f>
        <v>42574.869884259257</v>
      </c>
    </row>
    <row r="2767" spans="1:20" ht="42.75" x14ac:dyDescent="0.45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>
        <f>E2767/D2767*100</f>
        <v>0.02</v>
      </c>
      <c r="P2767" s="10">
        <f>E2767/L2767</f>
        <v>1</v>
      </c>
      <c r="Q2767" t="str">
        <f>LEFT(N2767,SEARCH("/",N2767)-1)</f>
        <v>theater</v>
      </c>
      <c r="R2767" t="str">
        <f>RIGHT(N2767, LEN(N2767)-SEARCH("/",N2767))</f>
        <v>plays</v>
      </c>
      <c r="S2767" s="11">
        <f>J2767/86400 + 25569 + (-5/24)</f>
        <v>41828.714571759258</v>
      </c>
      <c r="T2767" s="11">
        <f>I2767/86400 + 25569 + (-5/24)</f>
        <v>41888.714571759258</v>
      </c>
    </row>
    <row r="2768" spans="1:20" ht="42.75" x14ac:dyDescent="0.45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>
        <f>E2768/D2768*100</f>
        <v>100.92000000000002</v>
      </c>
      <c r="P2768" s="10">
        <f>E2768/L2768</f>
        <v>162.7741935483871</v>
      </c>
      <c r="Q2768" t="str">
        <f>LEFT(N2768,SEARCH("/",N2768)-1)</f>
        <v>theater</v>
      </c>
      <c r="R2768" t="str">
        <f>RIGHT(N2768, LEN(N2768)-SEARCH("/",N2768))</f>
        <v>musical</v>
      </c>
      <c r="S2768" s="11">
        <f>J2768/86400 + 25569 + (-5/24)</f>
        <v>42101.375740740739</v>
      </c>
      <c r="T2768" s="11">
        <f>I2768/86400 + 25569 + (-5/24)</f>
        <v>42131.375740740739</v>
      </c>
    </row>
    <row r="2769" spans="1:20" ht="42.75" x14ac:dyDescent="0.45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>
        <f>E2769/D2769*100</f>
        <v>1</v>
      </c>
      <c r="P2769" s="10">
        <f>E2769/L2769</f>
        <v>100</v>
      </c>
      <c r="Q2769" t="str">
        <f>LEFT(N2769,SEARCH("/",N2769)-1)</f>
        <v>theater</v>
      </c>
      <c r="R2769" t="str">
        <f>RIGHT(N2769, LEN(N2769)-SEARCH("/",N2769))</f>
        <v>spaces</v>
      </c>
      <c r="S2769" s="11">
        <f>J2769/86400 + 25569 + (-5/24)</f>
        <v>42132.705995370365</v>
      </c>
      <c r="T2769" s="11">
        <f>I2769/86400 + 25569 + (-5/24)</f>
        <v>42162.705995370365</v>
      </c>
    </row>
    <row r="2770" spans="1:20" ht="42.75" x14ac:dyDescent="0.45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>
        <f>E2770/D2770*100</f>
        <v>0</v>
      </c>
      <c r="P2770" s="10" t="e">
        <f>E2770/L2770</f>
        <v>#DIV/0!</v>
      </c>
      <c r="Q2770" t="str">
        <f>LEFT(N2770,SEARCH("/",N2770)-1)</f>
        <v>theater</v>
      </c>
      <c r="R2770" t="str">
        <f>RIGHT(N2770, LEN(N2770)-SEARCH("/",N2770))</f>
        <v>spaces</v>
      </c>
      <c r="S2770" s="11">
        <f>J2770/86400 + 25569 + (-5/24)</f>
        <v>42497.800057870372</v>
      </c>
      <c r="T2770" s="11">
        <f>I2770/86400 + 25569 + (-5/24)</f>
        <v>42527.800057870372</v>
      </c>
    </row>
    <row r="2771" spans="1:20" ht="57" x14ac:dyDescent="0.45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>
        <f>E2771/D2771*100</f>
        <v>106.85</v>
      </c>
      <c r="P2771" s="10">
        <f>E2771/L2771</f>
        <v>109.03061224489795</v>
      </c>
      <c r="Q2771" t="str">
        <f>LEFT(N2771,SEARCH("/",N2771)-1)</f>
        <v>theater</v>
      </c>
      <c r="R2771" t="str">
        <f>RIGHT(N2771, LEN(N2771)-SEARCH("/",N2771))</f>
        <v>plays</v>
      </c>
      <c r="S2771" s="11">
        <f>J2771/86400 + 25569 + (-5/24)</f>
        <v>42157.26185185185</v>
      </c>
      <c r="T2771" s="11">
        <f>I2771/86400 + 25569 + (-5/24)</f>
        <v>42187.26185185185</v>
      </c>
    </row>
    <row r="2772" spans="1:20" ht="42.75" x14ac:dyDescent="0.45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>
        <f>E2772/D2772*100</f>
        <v>113.63000000000001</v>
      </c>
      <c r="P2772" s="10">
        <f>E2772/L2772</f>
        <v>88.7734375</v>
      </c>
      <c r="Q2772" t="str">
        <f>LEFT(N2772,SEARCH("/",N2772)-1)</f>
        <v>theater</v>
      </c>
      <c r="R2772" t="str">
        <f>RIGHT(N2772, LEN(N2772)-SEARCH("/",N2772))</f>
        <v>plays</v>
      </c>
      <c r="S2772" s="11">
        <f>J2772/86400 + 25569 + (-5/24)</f>
        <v>42233.530231481483</v>
      </c>
      <c r="T2772" s="11">
        <f>I2772/86400 + 25569 + (-5/24)</f>
        <v>42263.530231481483</v>
      </c>
    </row>
    <row r="2773" spans="1:20" ht="42.75" x14ac:dyDescent="0.45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>
        <f>E2773/D2773*100</f>
        <v>121.64999999999999</v>
      </c>
      <c r="P2773" s="10">
        <f>E2773/L2773</f>
        <v>109.5945945945946</v>
      </c>
      <c r="Q2773" t="str">
        <f>LEFT(N2773,SEARCH("/",N2773)-1)</f>
        <v>theater</v>
      </c>
      <c r="R2773" t="str">
        <f>RIGHT(N2773, LEN(N2773)-SEARCH("/",N2773))</f>
        <v>spaces</v>
      </c>
      <c r="S2773" s="11">
        <f>J2773/86400 + 25569 + (-5/24)</f>
        <v>42654.765370370369</v>
      </c>
      <c r="T2773" s="11">
        <f>I2773/86400 + 25569 + (-5/24)</f>
        <v>42673.958333333336</v>
      </c>
    </row>
    <row r="2774" spans="1:20" ht="42.75" x14ac:dyDescent="0.45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>
        <f>E2774/D2774*100</f>
        <v>100</v>
      </c>
      <c r="P2774" s="10">
        <f>E2774/L2774</f>
        <v>370.37037037037038</v>
      </c>
      <c r="Q2774" t="str">
        <f>LEFT(N2774,SEARCH("/",N2774)-1)</f>
        <v>theater</v>
      </c>
      <c r="R2774" t="str">
        <f>RIGHT(N2774, LEN(N2774)-SEARCH("/",N2774))</f>
        <v>spaces</v>
      </c>
      <c r="S2774" s="11">
        <f>J2774/86400 + 25569 + (-5/24)</f>
        <v>42341.365972222215</v>
      </c>
      <c r="T2774" s="11">
        <f>I2774/86400 + 25569 + (-5/24)</f>
        <v>42376.365972222215</v>
      </c>
    </row>
    <row r="2775" spans="1:20" ht="42.75" x14ac:dyDescent="0.45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>
        <f>E2775/D2775*100</f>
        <v>103.73000000000002</v>
      </c>
      <c r="P2775" s="10">
        <f>E2775/L2775</f>
        <v>90.2</v>
      </c>
      <c r="Q2775" t="str">
        <f>LEFT(N2775,SEARCH("/",N2775)-1)</f>
        <v>theater</v>
      </c>
      <c r="R2775" t="str">
        <f>RIGHT(N2775, LEN(N2775)-SEARCH("/",N2775))</f>
        <v>spaces</v>
      </c>
      <c r="S2775" s="11">
        <f>J2775/86400 + 25569 + (-5/24)</f>
        <v>42775.525381944441</v>
      </c>
      <c r="T2775" s="11">
        <f>I2775/86400 + 25569 + (-5/24)</f>
        <v>42792.999305555553</v>
      </c>
    </row>
    <row r="2776" spans="1:20" ht="42.75" x14ac:dyDescent="0.45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>
        <f>E2776/D2776*100</f>
        <v>156.96</v>
      </c>
      <c r="P2776" s="10">
        <f>E2776/L2776</f>
        <v>146.69158878504672</v>
      </c>
      <c r="Q2776" t="str">
        <f>LEFT(N2776,SEARCH("/",N2776)-1)</f>
        <v>theater</v>
      </c>
      <c r="R2776" t="str">
        <f>RIGHT(N2776, LEN(N2776)-SEARCH("/",N2776))</f>
        <v>spaces</v>
      </c>
      <c r="S2776" s="11">
        <f>J2776/86400 + 25569 + (-5/24)</f>
        <v>42146.627881944441</v>
      </c>
      <c r="T2776" s="11">
        <f>I2776/86400 + 25569 + (-5/24)</f>
        <v>42176.627881944441</v>
      </c>
    </row>
    <row r="2777" spans="1:20" ht="42.75" x14ac:dyDescent="0.45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>
        <f>E2777/D2777*100</f>
        <v>100.88</v>
      </c>
      <c r="P2777" s="10">
        <f>E2777/L2777</f>
        <v>162.70967741935485</v>
      </c>
      <c r="Q2777" t="str">
        <f>LEFT(N2777,SEARCH("/",N2777)-1)</f>
        <v>theater</v>
      </c>
      <c r="R2777" t="str">
        <f>RIGHT(N2777, LEN(N2777)-SEARCH("/",N2777))</f>
        <v>spaces</v>
      </c>
      <c r="S2777" s="11">
        <f>J2777/86400 + 25569 + (-5/24)</f>
        <v>42564.745474537034</v>
      </c>
      <c r="T2777" s="11">
        <f>I2777/86400 + 25569 + (-5/24)</f>
        <v>42609.745474537034</v>
      </c>
    </row>
    <row r="2778" spans="1:20" ht="42.75" x14ac:dyDescent="0.45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>
        <f>E2778/D2778*100</f>
        <v>0.4</v>
      </c>
      <c r="P2778" s="10">
        <f>E2778/L2778</f>
        <v>13.333333333333334</v>
      </c>
      <c r="Q2778" t="str">
        <f>LEFT(N2778,SEARCH("/",N2778)-1)</f>
        <v>theater</v>
      </c>
      <c r="R2778" t="str">
        <f>RIGHT(N2778, LEN(N2778)-SEARCH("/",N2778))</f>
        <v>spaces</v>
      </c>
      <c r="S2778" s="11">
        <f>J2778/86400 + 25569 + (-5/24)</f>
        <v>41862.553391203699</v>
      </c>
      <c r="T2778" s="11">
        <f>I2778/86400 + 25569 + (-5/24)</f>
        <v>41913.957638888889</v>
      </c>
    </row>
    <row r="2779" spans="1:20" ht="42.75" x14ac:dyDescent="0.45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>
        <f>E2779/D2779*100</f>
        <v>66.84</v>
      </c>
      <c r="P2779" s="10">
        <f>E2779/L2779</f>
        <v>99.761194029850742</v>
      </c>
      <c r="Q2779" t="str">
        <f>LEFT(N2779,SEARCH("/",N2779)-1)</f>
        <v>theater</v>
      </c>
      <c r="R2779" t="str">
        <f>RIGHT(N2779, LEN(N2779)-SEARCH("/",N2779))</f>
        <v>spaces</v>
      </c>
      <c r="S2779" s="11">
        <f>J2779/86400 + 25569 + (-5/24)</f>
        <v>42248.3274537037</v>
      </c>
      <c r="T2779" s="11">
        <f>I2779/86400 + 25569 + (-5/24)</f>
        <v>42277.541666666664</v>
      </c>
    </row>
    <row r="2780" spans="1:20" ht="42.75" x14ac:dyDescent="0.45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>
        <f>E2780/D2780*100</f>
        <v>3.34</v>
      </c>
      <c r="P2780" s="10">
        <f>E2780/L2780</f>
        <v>20.875</v>
      </c>
      <c r="Q2780" t="str">
        <f>LEFT(N2780,SEARCH("/",N2780)-1)</f>
        <v>theater</v>
      </c>
      <c r="R2780" t="str">
        <f>RIGHT(N2780, LEN(N2780)-SEARCH("/",N2780))</f>
        <v>spaces</v>
      </c>
      <c r="S2780" s="11">
        <f>J2780/86400 + 25569 + (-5/24)</f>
        <v>42690.525104166663</v>
      </c>
      <c r="T2780" s="11">
        <f>I2780/86400 + 25569 + (-5/24)</f>
        <v>42711.525104166663</v>
      </c>
    </row>
    <row r="2781" spans="1:20" ht="28.5" x14ac:dyDescent="0.45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>
        <f>E2781/D2781*100</f>
        <v>15.06</v>
      </c>
      <c r="P2781" s="10">
        <f>E2781/L2781</f>
        <v>30.12</v>
      </c>
      <c r="Q2781" t="str">
        <f>LEFT(N2781,SEARCH("/",N2781)-1)</f>
        <v>theater</v>
      </c>
      <c r="R2781" t="str">
        <f>RIGHT(N2781, LEN(N2781)-SEARCH("/",N2781))</f>
        <v>spaces</v>
      </c>
      <c r="S2781" s="11">
        <f>J2781/86400 + 25569 + (-5/24)</f>
        <v>42226.443553240737</v>
      </c>
      <c r="T2781" s="11">
        <f>I2781/86400 + 25569 + (-5/24)</f>
        <v>42286.443553240737</v>
      </c>
    </row>
    <row r="2782" spans="1:20" ht="42.75" x14ac:dyDescent="0.45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>
        <f>E2782/D2782*100</f>
        <v>17.150000000000002</v>
      </c>
      <c r="P2782" s="10">
        <f>E2782/L2782</f>
        <v>40.833333333333336</v>
      </c>
      <c r="Q2782" t="str">
        <f>LEFT(N2782,SEARCH("/",N2782)-1)</f>
        <v>theater</v>
      </c>
      <c r="R2782" t="str">
        <f>RIGHT(N2782, LEN(N2782)-SEARCH("/",N2782))</f>
        <v>spaces</v>
      </c>
      <c r="S2782" s="11">
        <f>J2782/86400 + 25569 + (-5/24)</f>
        <v>42629.29515046296</v>
      </c>
      <c r="T2782" s="11">
        <f>I2782/86400 + 25569 + (-5/24)</f>
        <v>42650.374999999993</v>
      </c>
    </row>
    <row r="2783" spans="1:20" ht="42.75" x14ac:dyDescent="0.45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>
        <f>E2783/D2783*100</f>
        <v>3</v>
      </c>
      <c r="P2783" s="10">
        <f>E2783/L2783</f>
        <v>300</v>
      </c>
      <c r="Q2783" t="str">
        <f>LEFT(N2783,SEARCH("/",N2783)-1)</f>
        <v>theater</v>
      </c>
      <c r="R2783" t="str">
        <f>RIGHT(N2783, LEN(N2783)-SEARCH("/",N2783))</f>
        <v>spaces</v>
      </c>
      <c r="S2783" s="11">
        <f>J2783/86400 + 25569 + (-5/24)</f>
        <v>42496.238738425927</v>
      </c>
      <c r="T2783" s="11">
        <f>I2783/86400 + 25569 + (-5/24)</f>
        <v>42526.238738425927</v>
      </c>
    </row>
    <row r="2784" spans="1:20" ht="42.75" x14ac:dyDescent="0.45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>
        <f>E2784/D2784*100</f>
        <v>0.05</v>
      </c>
      <c r="P2784" s="10">
        <f>E2784/L2784</f>
        <v>5</v>
      </c>
      <c r="Q2784" t="str">
        <f>LEFT(N2784,SEARCH("/",N2784)-1)</f>
        <v>theater</v>
      </c>
      <c r="R2784" t="str">
        <f>RIGHT(N2784, LEN(N2784)-SEARCH("/",N2784))</f>
        <v>spaces</v>
      </c>
      <c r="S2784" s="11">
        <f>J2784/86400 + 25569 + (-5/24)</f>
        <v>42059.837175925924</v>
      </c>
      <c r="T2784" s="11">
        <f>I2784/86400 + 25569 + (-5/24)</f>
        <v>42089.795509259253</v>
      </c>
    </row>
    <row r="2785" spans="1:20" ht="42.75" x14ac:dyDescent="0.45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>
        <f>E2785/D2785*100</f>
        <v>3.75</v>
      </c>
      <c r="P2785" s="10">
        <f>E2785/L2785</f>
        <v>93.75</v>
      </c>
      <c r="Q2785" t="str">
        <f>LEFT(N2785,SEARCH("/",N2785)-1)</f>
        <v>theater</v>
      </c>
      <c r="R2785" t="str">
        <f>RIGHT(N2785, LEN(N2785)-SEARCH("/",N2785))</f>
        <v>plays</v>
      </c>
      <c r="S2785" s="11">
        <f>J2785/86400 + 25569 + (-5/24)</f>
        <v>42808.431898148141</v>
      </c>
      <c r="T2785" s="11">
        <f>I2785/86400 + 25569 + (-5/24)</f>
        <v>42838.999305555553</v>
      </c>
    </row>
    <row r="2786" spans="1:20" ht="42.75" x14ac:dyDescent="0.45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>
        <f>E2786/D2786*100</f>
        <v>0.96</v>
      </c>
      <c r="P2786" s="10">
        <f>E2786/L2786</f>
        <v>24</v>
      </c>
      <c r="Q2786" t="str">
        <f>LEFT(N2786,SEARCH("/",N2786)-1)</f>
        <v>theater</v>
      </c>
      <c r="R2786" t="str">
        <f>RIGHT(N2786, LEN(N2786)-SEARCH("/",N2786))</f>
        <v>plays</v>
      </c>
      <c r="S2786" s="11">
        <f>J2786/86400 + 25569 + (-5/24)</f>
        <v>42802.510451388887</v>
      </c>
      <c r="T2786" s="11">
        <f>I2786/86400 + 25569 + (-5/24)</f>
        <v>42832.468784722216</v>
      </c>
    </row>
    <row r="2787" spans="1:20" ht="57" x14ac:dyDescent="0.45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>
        <f>E2787/D2787*100</f>
        <v>75.400000000000006</v>
      </c>
      <c r="P2787" s="10">
        <f>E2787/L2787</f>
        <v>251.33333333333334</v>
      </c>
      <c r="Q2787" t="str">
        <f>LEFT(N2787,SEARCH("/",N2787)-1)</f>
        <v>theater</v>
      </c>
      <c r="R2787" t="str">
        <f>RIGHT(N2787, LEN(N2787)-SEARCH("/",N2787))</f>
        <v>plays</v>
      </c>
      <c r="S2787" s="11">
        <f>J2787/86400 + 25569 + (-5/24)</f>
        <v>42796.329942129632</v>
      </c>
      <c r="T2787" s="11">
        <f>I2787/86400 + 25569 + (-5/24)</f>
        <v>42813.041666666664</v>
      </c>
    </row>
    <row r="2788" spans="1:20" ht="42.75" x14ac:dyDescent="0.45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>
        <f>E2788/D2788*100</f>
        <v>103</v>
      </c>
      <c r="P2788" s="10">
        <f>E2788/L2788</f>
        <v>139.18918918918919</v>
      </c>
      <c r="Q2788" t="str">
        <f>LEFT(N2788,SEARCH("/",N2788)-1)</f>
        <v>theater</v>
      </c>
      <c r="R2788" t="str">
        <f>RIGHT(N2788, LEN(N2788)-SEARCH("/",N2788))</f>
        <v>plays</v>
      </c>
      <c r="S2788" s="11">
        <f>J2788/86400 + 25569 + (-5/24)</f>
        <v>41878.670046296298</v>
      </c>
      <c r="T2788" s="11">
        <f>I2788/86400 + 25569 + (-5/24)</f>
        <v>41908.670046296298</v>
      </c>
    </row>
    <row r="2789" spans="1:20" ht="42.75" x14ac:dyDescent="0.45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>
        <f>E2789/D2789*100</f>
        <v>1.02</v>
      </c>
      <c r="P2789" s="10">
        <f>E2789/L2789</f>
        <v>12.75</v>
      </c>
      <c r="Q2789" t="str">
        <f>LEFT(N2789,SEARCH("/",N2789)-1)</f>
        <v>theater</v>
      </c>
      <c r="R2789" t="str">
        <f>RIGHT(N2789, LEN(N2789)-SEARCH("/",N2789))</f>
        <v>musical</v>
      </c>
      <c r="S2789" s="11">
        <f>J2789/86400 + 25569 + (-5/24)</f>
        <v>42018.732164351844</v>
      </c>
      <c r="T2789" s="11">
        <f>I2789/86400 + 25569 + (-5/24)</f>
        <v>42063.708333333336</v>
      </c>
    </row>
    <row r="2790" spans="1:20" ht="28.5" x14ac:dyDescent="0.45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>
        <f>E2790/D2790*100</f>
        <v>11.450000000000001</v>
      </c>
      <c r="P2790" s="10">
        <f>E2790/L2790</f>
        <v>286.25</v>
      </c>
      <c r="Q2790" t="str">
        <f>LEFT(N2790,SEARCH("/",N2790)-1)</f>
        <v>theater</v>
      </c>
      <c r="R2790" t="str">
        <f>RIGHT(N2790, LEN(N2790)-SEARCH("/",N2790))</f>
        <v>musical</v>
      </c>
      <c r="S2790" s="11">
        <f>J2790/86400 + 25569 + (-5/24)</f>
        <v>42009.28493055555</v>
      </c>
      <c r="T2790" s="11">
        <f>I2790/86400 + 25569 + (-5/24)</f>
        <v>42039.28493055555</v>
      </c>
    </row>
    <row r="2791" spans="1:20" ht="28.5" x14ac:dyDescent="0.45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>
        <f>E2791/D2791*100</f>
        <v>127.30419999999999</v>
      </c>
      <c r="P2791" s="10">
        <f>E2791/L2791</f>
        <v>69.56513661202186</v>
      </c>
      <c r="Q2791" t="str">
        <f>LEFT(N2791,SEARCH("/",N2791)-1)</f>
        <v>theater</v>
      </c>
      <c r="R2791" t="str">
        <f>RIGHT(N2791, LEN(N2791)-SEARCH("/",N2791))</f>
        <v>plays</v>
      </c>
      <c r="S2791" s="11">
        <f>J2791/86400 + 25569 + (-5/24)</f>
        <v>41871.547361111108</v>
      </c>
      <c r="T2791" s="11">
        <f>I2791/86400 + 25569 + (-5/24)</f>
        <v>41901.547361111108</v>
      </c>
    </row>
    <row r="2792" spans="1:20" ht="42.75" x14ac:dyDescent="0.45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>
        <f>E2792/D2792*100</f>
        <v>111.22000000000001</v>
      </c>
      <c r="P2792" s="10">
        <f>E2792/L2792</f>
        <v>57.626943005181346</v>
      </c>
      <c r="Q2792" t="str">
        <f>LEFT(N2792,SEARCH("/",N2792)-1)</f>
        <v>theater</v>
      </c>
      <c r="R2792" t="str">
        <f>RIGHT(N2792, LEN(N2792)-SEARCH("/",N2792))</f>
        <v>plays</v>
      </c>
      <c r="S2792" s="11">
        <f>J2792/86400 + 25569 + (-5/24)</f>
        <v>42230.263888888883</v>
      </c>
      <c r="T2792" s="11">
        <f>I2792/86400 + 25569 + (-5/24)</f>
        <v>42258.957638888889</v>
      </c>
    </row>
    <row r="2793" spans="1:20" ht="42.75" x14ac:dyDescent="0.45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>
        <f>E2793/D2793*100</f>
        <v>128.06</v>
      </c>
      <c r="P2793" s="10">
        <f>E2793/L2793</f>
        <v>72.76136363636364</v>
      </c>
      <c r="Q2793" t="str">
        <f>LEFT(N2793,SEARCH("/",N2793)-1)</f>
        <v>theater</v>
      </c>
      <c r="R2793" t="str">
        <f>RIGHT(N2793, LEN(N2793)-SEARCH("/",N2793))</f>
        <v>plays</v>
      </c>
      <c r="S2793" s="11">
        <f>J2793/86400 + 25569 + (-5/24)</f>
        <v>42144.365474537037</v>
      </c>
      <c r="T2793" s="11">
        <f>I2793/86400 + 25569 + (-5/24)</f>
        <v>42165.957638888889</v>
      </c>
    </row>
    <row r="2794" spans="1:20" ht="42.75" x14ac:dyDescent="0.45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>
        <f>E2794/D2794*100</f>
        <v>154.43</v>
      </c>
      <c r="P2794" s="10">
        <f>E2794/L2794</f>
        <v>106.50344827586207</v>
      </c>
      <c r="Q2794" t="str">
        <f>LEFT(N2794,SEARCH("/",N2794)-1)</f>
        <v>theater</v>
      </c>
      <c r="R2794" t="str">
        <f>RIGHT(N2794, LEN(N2794)-SEARCH("/",N2794))</f>
        <v>plays</v>
      </c>
      <c r="S2794" s="11">
        <f>J2794/86400 + 25569 + (-5/24)</f>
        <v>42284.291770833333</v>
      </c>
      <c r="T2794" s="11">
        <f>I2794/86400 + 25569 + (-5/24)</f>
        <v>42314.333437499998</v>
      </c>
    </row>
    <row r="2795" spans="1:20" ht="42.75" x14ac:dyDescent="0.45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>
        <f>E2795/D2795*100</f>
        <v>100.26489999999998</v>
      </c>
      <c r="P2795" s="10">
        <f>E2795/L2795</f>
        <v>48.437149758454105</v>
      </c>
      <c r="Q2795" t="str">
        <f>LEFT(N2795,SEARCH("/",N2795)-1)</f>
        <v>theater</v>
      </c>
      <c r="R2795" t="str">
        <f>RIGHT(N2795, LEN(N2795)-SEARCH("/",N2795))</f>
        <v>plays</v>
      </c>
      <c r="S2795" s="11">
        <f>J2795/86400 + 25569 + (-5/24)</f>
        <v>42505.566145833327</v>
      </c>
      <c r="T2795" s="11">
        <f>I2795/86400 + 25569 + (-5/24)</f>
        <v>42541.749999999993</v>
      </c>
    </row>
    <row r="2796" spans="1:20" ht="42.75" x14ac:dyDescent="0.45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>
        <f>E2796/D2796*100</f>
        <v>101.73</v>
      </c>
      <c r="P2796" s="10">
        <f>E2796/L2796</f>
        <v>141.29166666666666</v>
      </c>
      <c r="Q2796" t="str">
        <f>LEFT(N2796,SEARCH("/",N2796)-1)</f>
        <v>theater</v>
      </c>
      <c r="R2796" t="str">
        <f>RIGHT(N2796, LEN(N2796)-SEARCH("/",N2796))</f>
        <v>plays</v>
      </c>
      <c r="S2796" s="11">
        <f>J2796/86400 + 25569 + (-5/24)</f>
        <v>42239.749629629623</v>
      </c>
      <c r="T2796" s="11">
        <f>I2796/86400 + 25569 + (-5/24)</f>
        <v>42259.791666666664</v>
      </c>
    </row>
    <row r="2797" spans="1:20" ht="42.75" x14ac:dyDescent="0.45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>
        <f>E2797/D2797*100</f>
        <v>102.99000000000001</v>
      </c>
      <c r="P2797" s="10">
        <f>E2797/L2797</f>
        <v>63.574074074074076</v>
      </c>
      <c r="Q2797" t="str">
        <f>LEFT(N2797,SEARCH("/",N2797)-1)</f>
        <v>theater</v>
      </c>
      <c r="R2797" t="str">
        <f>RIGHT(N2797, LEN(N2797)-SEARCH("/",N2797))</f>
        <v>plays</v>
      </c>
      <c r="S2797" s="11">
        <f>J2797/86400 + 25569 + (-5/24)</f>
        <v>41932.102766203701</v>
      </c>
      <c r="T2797" s="11">
        <f>I2797/86400 + 25569 + (-5/24)</f>
        <v>41962.144432870373</v>
      </c>
    </row>
    <row r="2798" spans="1:20" ht="42.75" x14ac:dyDescent="0.45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>
        <f>E2798/D2798*100</f>
        <v>114.5</v>
      </c>
      <c r="P2798" s="10">
        <f>E2798/L2798</f>
        <v>184.67741935483872</v>
      </c>
      <c r="Q2798" t="str">
        <f>LEFT(N2798,SEARCH("/",N2798)-1)</f>
        <v>theater</v>
      </c>
      <c r="R2798" t="str">
        <f>RIGHT(N2798, LEN(N2798)-SEARCH("/",N2798))</f>
        <v>plays</v>
      </c>
      <c r="S2798" s="11">
        <f>J2798/86400 + 25569 + (-5/24)</f>
        <v>42494.355115740742</v>
      </c>
      <c r="T2798" s="11">
        <f>I2798/86400 + 25569 + (-5/24)</f>
        <v>42524.355115740742</v>
      </c>
    </row>
    <row r="2799" spans="1:20" ht="42.75" x14ac:dyDescent="0.45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>
        <f>E2799/D2799*100</f>
        <v>100.41</v>
      </c>
      <c r="P2799" s="10">
        <f>E2799/L2799</f>
        <v>118.12941176470588</v>
      </c>
      <c r="Q2799" t="str">
        <f>LEFT(N2799,SEARCH("/",N2799)-1)</f>
        <v>theater</v>
      </c>
      <c r="R2799" t="str">
        <f>RIGHT(N2799, LEN(N2799)-SEARCH("/",N2799))</f>
        <v>plays</v>
      </c>
      <c r="S2799" s="11">
        <f>J2799/86400 + 25569 + (-5/24)</f>
        <v>41834.745532407404</v>
      </c>
      <c r="T2799" s="11">
        <f>I2799/86400 + 25569 + (-5/24)</f>
        <v>41879.745532407404</v>
      </c>
    </row>
    <row r="2800" spans="1:20" ht="28.5" x14ac:dyDescent="0.45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>
        <f>E2800/D2800*100</f>
        <v>100.31000000000002</v>
      </c>
      <c r="P2800" s="10">
        <f>E2800/L2800</f>
        <v>110.23076923076923</v>
      </c>
      <c r="Q2800" t="str">
        <f>LEFT(N2800,SEARCH("/",N2800)-1)</f>
        <v>theater</v>
      </c>
      <c r="R2800" t="str">
        <f>RIGHT(N2800, LEN(N2800)-SEARCH("/",N2800))</f>
        <v>plays</v>
      </c>
      <c r="S2800" s="11">
        <f>J2800/86400 + 25569 + (-5/24)</f>
        <v>41791.284444444442</v>
      </c>
      <c r="T2800" s="11">
        <f>I2800/86400 + 25569 + (-5/24)</f>
        <v>41836.284444444442</v>
      </c>
    </row>
    <row r="2801" spans="1:20" ht="42.75" x14ac:dyDescent="0.45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>
        <f>E2801/D2801*100</f>
        <v>101.15</v>
      </c>
      <c r="P2801" s="10">
        <f>E2801/L2801</f>
        <v>103.21428571428571</v>
      </c>
      <c r="Q2801" t="str">
        <f>LEFT(N2801,SEARCH("/",N2801)-1)</f>
        <v>theater</v>
      </c>
      <c r="R2801" t="str">
        <f>RIGHT(N2801, LEN(N2801)-SEARCH("/",N2801))</f>
        <v>plays</v>
      </c>
      <c r="S2801" s="11">
        <f>J2801/86400 + 25569 + (-5/24)</f>
        <v>42037.582905092589</v>
      </c>
      <c r="T2801" s="11">
        <f>I2801/86400 + 25569 + (-5/24)</f>
        <v>42067.582905092589</v>
      </c>
    </row>
    <row r="2802" spans="1:20" ht="42.75" x14ac:dyDescent="0.45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>
        <f>E2802/D2802*100</f>
        <v>105.55000000000001</v>
      </c>
      <c r="P2802" s="10">
        <f>E2802/L2802</f>
        <v>62.827380952380949</v>
      </c>
      <c r="Q2802" t="str">
        <f>LEFT(N2802,SEARCH("/",N2802)-1)</f>
        <v>theater</v>
      </c>
      <c r="R2802" t="str">
        <f>RIGHT(N2802, LEN(N2802)-SEARCH("/",N2802))</f>
        <v>plays</v>
      </c>
      <c r="S2802" s="11">
        <f>J2802/86400 + 25569 + (-5/24)</f>
        <v>41800.172094907401</v>
      </c>
      <c r="T2802" s="11">
        <f>I2802/86400 + 25569 + (-5/24)</f>
        <v>41830.172094907401</v>
      </c>
    </row>
    <row r="2803" spans="1:20" ht="42.75" x14ac:dyDescent="0.45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>
        <f>E2803/D2803*100</f>
        <v>100.64999999999999</v>
      </c>
      <c r="P2803" s="10">
        <f>E2803/L2803</f>
        <v>145.86956521739131</v>
      </c>
      <c r="Q2803" t="str">
        <f>LEFT(N2803,SEARCH("/",N2803)-1)</f>
        <v>theater</v>
      </c>
      <c r="R2803" t="str">
        <f>RIGHT(N2803, LEN(N2803)-SEARCH("/",N2803))</f>
        <v>plays</v>
      </c>
      <c r="S2803" s="11">
        <f>J2803/86400 + 25569 + (-5/24)</f>
        <v>42626.541979166665</v>
      </c>
      <c r="T2803" s="11">
        <f>I2803/86400 + 25569 + (-5/24)</f>
        <v>42656.541979166665</v>
      </c>
    </row>
    <row r="2804" spans="1:20" ht="42.75" x14ac:dyDescent="0.45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>
        <f>E2804/D2804*100</f>
        <v>103.38000000000001</v>
      </c>
      <c r="P2804" s="10">
        <f>E2804/L2804</f>
        <v>90.684210526315795</v>
      </c>
      <c r="Q2804" t="str">
        <f>LEFT(N2804,SEARCH("/",N2804)-1)</f>
        <v>theater</v>
      </c>
      <c r="R2804" t="str">
        <f>RIGHT(N2804, LEN(N2804)-SEARCH("/",N2804))</f>
        <v>plays</v>
      </c>
      <c r="S2804" s="11">
        <f>J2804/86400 + 25569 + (-5/24)</f>
        <v>42612.710474537038</v>
      </c>
      <c r="T2804" s="11">
        <f>I2804/86400 + 25569 + (-5/24)</f>
        <v>42653.957638888889</v>
      </c>
    </row>
    <row r="2805" spans="1:20" ht="42.75" x14ac:dyDescent="0.45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>
        <f>E2805/D2805*100</f>
        <v>121.78</v>
      </c>
      <c r="P2805" s="10">
        <f>E2805/L2805</f>
        <v>716.35294117647061</v>
      </c>
      <c r="Q2805" t="str">
        <f>LEFT(N2805,SEARCH("/",N2805)-1)</f>
        <v>theater</v>
      </c>
      <c r="R2805" t="str">
        <f>RIGHT(N2805, LEN(N2805)-SEARCH("/",N2805))</f>
        <v>plays</v>
      </c>
      <c r="S2805" s="11">
        <f>J2805/86400 + 25569 + (-5/24)</f>
        <v>42605.55704861111</v>
      </c>
      <c r="T2805" s="11">
        <f>I2805/86400 + 25569 + (-5/24)</f>
        <v>42633.916666666664</v>
      </c>
    </row>
    <row r="2806" spans="1:20" ht="42.75" x14ac:dyDescent="0.45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>
        <f>E2806/D2806*100</f>
        <v>118.8</v>
      </c>
      <c r="P2806" s="10">
        <f>E2806/L2806</f>
        <v>125.05263157894737</v>
      </c>
      <c r="Q2806" t="str">
        <f>LEFT(N2806,SEARCH("/",N2806)-1)</f>
        <v>theater</v>
      </c>
      <c r="R2806" t="str">
        <f>RIGHT(N2806, LEN(N2806)-SEARCH("/",N2806))</f>
        <v>plays</v>
      </c>
      <c r="S2806" s="11">
        <f>J2806/86400 + 25569 + (-5/24)</f>
        <v>41989.039212962962</v>
      </c>
      <c r="T2806" s="11">
        <f>I2806/86400 + 25569 + (-5/24)</f>
        <v>42006.039212962962</v>
      </c>
    </row>
    <row r="2807" spans="1:20" ht="42.75" x14ac:dyDescent="0.45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>
        <f>E2807/D2807*100</f>
        <v>104.4</v>
      </c>
      <c r="P2807" s="10">
        <f>E2807/L2807</f>
        <v>145</v>
      </c>
      <c r="Q2807" t="str">
        <f>LEFT(N2807,SEARCH("/",N2807)-1)</f>
        <v>theater</v>
      </c>
      <c r="R2807" t="str">
        <f>RIGHT(N2807, LEN(N2807)-SEARCH("/",N2807))</f>
        <v>plays</v>
      </c>
      <c r="S2807" s="11">
        <f>J2807/86400 + 25569 + (-5/24)</f>
        <v>42491.714548611104</v>
      </c>
      <c r="T2807" s="11">
        <f>I2807/86400 + 25569 + (-5/24)</f>
        <v>42521.714548611104</v>
      </c>
    </row>
    <row r="2808" spans="1:20" ht="42.75" x14ac:dyDescent="0.45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>
        <f>E2808/D2808*100</f>
        <v>101.56</v>
      </c>
      <c r="P2808" s="10">
        <f>E2808/L2808</f>
        <v>137.24324324324326</v>
      </c>
      <c r="Q2808" t="str">
        <f>LEFT(N2808,SEARCH("/",N2808)-1)</f>
        <v>theater</v>
      </c>
      <c r="R2808" t="str">
        <f>RIGHT(N2808, LEN(N2808)-SEARCH("/",N2808))</f>
        <v>plays</v>
      </c>
      <c r="S2808" s="11">
        <f>J2808/86400 + 25569 + (-5/24)</f>
        <v>41880.555243055554</v>
      </c>
      <c r="T2808" s="11">
        <f>I2808/86400 + 25569 + (-5/24)</f>
        <v>41894.958333333328</v>
      </c>
    </row>
    <row r="2809" spans="1:20" ht="42.75" x14ac:dyDescent="0.45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>
        <f>E2809/D2809*100</f>
        <v>101.33000000000001</v>
      </c>
      <c r="P2809" s="10">
        <f>E2809/L2809</f>
        <v>99.343137254901961</v>
      </c>
      <c r="Q2809" t="str">
        <f>LEFT(N2809,SEARCH("/",N2809)-1)</f>
        <v>theater</v>
      </c>
      <c r="R2809" t="str">
        <f>RIGHT(N2809, LEN(N2809)-SEARCH("/",N2809))</f>
        <v>plays</v>
      </c>
      <c r="S2809" s="11">
        <f>J2809/86400 + 25569 + (-5/24)</f>
        <v>42561.575543981475</v>
      </c>
      <c r="T2809" s="11">
        <f>I2809/86400 + 25569 + (-5/24)</f>
        <v>42592.957638888889</v>
      </c>
    </row>
    <row r="2810" spans="1:20" ht="42.75" x14ac:dyDescent="0.45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>
        <f>E2810/D2810*100</f>
        <v>4.8099999999999996</v>
      </c>
      <c r="P2810" s="10">
        <f>E2810/L2810</f>
        <v>60.125</v>
      </c>
      <c r="Q2810" t="str">
        <f>LEFT(N2810,SEARCH("/",N2810)-1)</f>
        <v>theater</v>
      </c>
      <c r="R2810" t="str">
        <f>RIGHT(N2810, LEN(N2810)-SEARCH("/",N2810))</f>
        <v>musical</v>
      </c>
      <c r="S2810" s="11">
        <f>J2810/86400 + 25569 + (-5/24)</f>
        <v>42140.21298611111</v>
      </c>
      <c r="T2810" s="11">
        <f>I2810/86400 + 25569 + (-5/24)</f>
        <v>42171.770833333336</v>
      </c>
    </row>
    <row r="2811" spans="1:20" ht="42.75" x14ac:dyDescent="0.45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>
        <f>E2811/D2811*100</f>
        <v>102.35000000000001</v>
      </c>
      <c r="P2811" s="10">
        <f>E2811/L2811</f>
        <v>105.51546391752578</v>
      </c>
      <c r="Q2811" t="str">
        <f>LEFT(N2811,SEARCH("/",N2811)-1)</f>
        <v>theater</v>
      </c>
      <c r="R2811" t="str">
        <f>RIGHT(N2811, LEN(N2811)-SEARCH("/",N2811))</f>
        <v>plays</v>
      </c>
      <c r="S2811" s="11">
        <f>J2811/86400 + 25569 + (-5/24)</f>
        <v>42118.347997685181</v>
      </c>
      <c r="T2811" s="11">
        <f>I2811/86400 + 25569 + (-5/24)</f>
        <v>42149.957638888889</v>
      </c>
    </row>
    <row r="2812" spans="1:20" ht="42.75" x14ac:dyDescent="0.45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>
        <f>E2812/D2812*100</f>
        <v>102.65010000000001</v>
      </c>
      <c r="P2812" s="10">
        <f>E2812/L2812</f>
        <v>106.9271875</v>
      </c>
      <c r="Q2812" t="str">
        <f>LEFT(N2812,SEARCH("/",N2812)-1)</f>
        <v>theater</v>
      </c>
      <c r="R2812" t="str">
        <f>RIGHT(N2812, LEN(N2812)-SEARCH("/",N2812))</f>
        <v>musical</v>
      </c>
      <c r="S2812" s="11">
        <f>J2812/86400 + 25569 + (-5/24)</f>
        <v>41787.958854166667</v>
      </c>
      <c r="T2812" s="11">
        <f>I2812/86400 + 25569 + (-5/24)</f>
        <v>41822.958854166667</v>
      </c>
    </row>
    <row r="2813" spans="1:20" ht="28.5" x14ac:dyDescent="0.45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>
        <f>E2813/D2813*100</f>
        <v>4.0199999999999996</v>
      </c>
      <c r="P2813" s="10">
        <f>E2813/L2813</f>
        <v>100.5</v>
      </c>
      <c r="Q2813" t="str">
        <f>LEFT(N2813,SEARCH("/",N2813)-1)</f>
        <v>theater</v>
      </c>
      <c r="R2813" t="str">
        <f>RIGHT(N2813, LEN(N2813)-SEARCH("/",N2813))</f>
        <v>musical</v>
      </c>
      <c r="S2813" s="11">
        <f>J2813/86400 + 25569 + (-5/24)</f>
        <v>42410.722719907404</v>
      </c>
      <c r="T2813" s="11">
        <f>I2813/86400 + 25569 + (-5/24)</f>
        <v>42440.722719907404</v>
      </c>
    </row>
    <row r="2814" spans="1:20" ht="42.75" x14ac:dyDescent="0.45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>
        <f>E2814/D2814*100</f>
        <v>8.7200000000000006</v>
      </c>
      <c r="P2814" s="10">
        <f>E2814/L2814</f>
        <v>25.647058823529413</v>
      </c>
      <c r="Q2814" t="str">
        <f>LEFT(N2814,SEARCH("/",N2814)-1)</f>
        <v>theater</v>
      </c>
      <c r="R2814" t="str">
        <f>RIGHT(N2814, LEN(N2814)-SEARCH("/",N2814))</f>
        <v>plays</v>
      </c>
      <c r="S2814" s="11">
        <f>J2814/86400 + 25569 + (-5/24)</f>
        <v>41780.57739583333</v>
      </c>
      <c r="T2814" s="11">
        <f>I2814/86400 + 25569 + (-5/24)</f>
        <v>41840.57739583333</v>
      </c>
    </row>
    <row r="2815" spans="1:20" ht="42.75" x14ac:dyDescent="0.45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>
        <f>E2815/D2815*100</f>
        <v>0.2</v>
      </c>
      <c r="P2815" s="10">
        <f>E2815/L2815</f>
        <v>10</v>
      </c>
      <c r="Q2815" t="str">
        <f>LEFT(N2815,SEARCH("/",N2815)-1)</f>
        <v>theater</v>
      </c>
      <c r="R2815" t="str">
        <f>RIGHT(N2815, LEN(N2815)-SEARCH("/",N2815))</f>
        <v>plays</v>
      </c>
      <c r="S2815" s="11">
        <f>J2815/86400 + 25569 + (-5/24)</f>
        <v>42064.982361111113</v>
      </c>
      <c r="T2815" s="11">
        <f>I2815/86400 + 25569 + (-5/24)</f>
        <v>42089.940694444442</v>
      </c>
    </row>
    <row r="2816" spans="1:20" ht="42.75" x14ac:dyDescent="0.45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>
        <f>E2816/D2816*100</f>
        <v>15</v>
      </c>
      <c r="P2816" s="10">
        <f>E2816/L2816</f>
        <v>150</v>
      </c>
      <c r="Q2816" t="str">
        <f>LEFT(N2816,SEARCH("/",N2816)-1)</f>
        <v>theater</v>
      </c>
      <c r="R2816" t="str">
        <f>RIGHT(N2816, LEN(N2816)-SEARCH("/",N2816))</f>
        <v>musical</v>
      </c>
      <c r="S2816" s="11">
        <f>J2816/86400 + 25569 + (-5/24)</f>
        <v>41792.963865740741</v>
      </c>
      <c r="T2816" s="11">
        <f>I2816/86400 + 25569 + (-5/24)</f>
        <v>41822.963865740741</v>
      </c>
    </row>
    <row r="2817" spans="1:20" ht="42.75" x14ac:dyDescent="0.45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>
        <f>E2817/D2817*100</f>
        <v>0</v>
      </c>
      <c r="P2817" s="10" t="e">
        <f>E2817/L2817</f>
        <v>#DIV/0!</v>
      </c>
      <c r="Q2817" t="str">
        <f>LEFT(N2817,SEARCH("/",N2817)-1)</f>
        <v>theater</v>
      </c>
      <c r="R2817" t="str">
        <f>RIGHT(N2817, LEN(N2817)-SEARCH("/",N2817))</f>
        <v>musical</v>
      </c>
      <c r="S2817" s="11">
        <f>J2817/86400 + 25569 + (-5/24)</f>
        <v>42065.583240740736</v>
      </c>
      <c r="T2817" s="11">
        <f>I2817/86400 + 25569 + (-5/24)</f>
        <v>42090.541574074072</v>
      </c>
    </row>
    <row r="2818" spans="1:20" x14ac:dyDescent="0.45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>
        <f>E2818/D2818*100</f>
        <v>0</v>
      </c>
      <c r="P2818" s="10" t="e">
        <f>E2818/L2818</f>
        <v>#DIV/0!</v>
      </c>
      <c r="Q2818" t="str">
        <f>LEFT(N2818,SEARCH("/",N2818)-1)</f>
        <v>theater</v>
      </c>
      <c r="R2818" t="str">
        <f>RIGHT(N2818, LEN(N2818)-SEARCH("/",N2818))</f>
        <v>musical</v>
      </c>
      <c r="S2818" s="11">
        <f>J2818/86400 + 25569 + (-5/24)</f>
        <v>41954.019699074073</v>
      </c>
      <c r="T2818" s="11">
        <f>I2818/86400 + 25569 + (-5/24)</f>
        <v>41984.019699074073</v>
      </c>
    </row>
    <row r="2819" spans="1:20" ht="42.75" x14ac:dyDescent="0.45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>
        <f>E2819/D2819*100</f>
        <v>1.25</v>
      </c>
      <c r="P2819" s="10">
        <f>E2819/L2819</f>
        <v>62.5</v>
      </c>
      <c r="Q2819" t="str">
        <f>LEFT(N2819,SEARCH("/",N2819)-1)</f>
        <v>theater</v>
      </c>
      <c r="R2819" t="str">
        <f>RIGHT(N2819, LEN(N2819)-SEARCH("/",N2819))</f>
        <v>plays</v>
      </c>
      <c r="S2819" s="11">
        <f>J2819/86400 + 25569 + (-5/24)</f>
        <v>41843.566678240742</v>
      </c>
      <c r="T2819" s="11">
        <f>I2819/86400 + 25569 + (-5/24)</f>
        <v>41863.566678240742</v>
      </c>
    </row>
    <row r="2820" spans="1:20" x14ac:dyDescent="0.45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>
        <f>E2820/D2820*100</f>
        <v>0.03</v>
      </c>
      <c r="P2820" s="10">
        <f>E2820/L2820</f>
        <v>1.5</v>
      </c>
      <c r="Q2820" t="str">
        <f>LEFT(N2820,SEARCH("/",N2820)-1)</f>
        <v>theater</v>
      </c>
      <c r="R2820" t="str">
        <f>RIGHT(N2820, LEN(N2820)-SEARCH("/",N2820))</f>
        <v>plays</v>
      </c>
      <c r="S2820" s="11">
        <f>J2820/86400 + 25569 + (-5/24)</f>
        <v>42095.020833333336</v>
      </c>
      <c r="T2820" s="11">
        <f>I2820/86400 + 25569 + (-5/24)</f>
        <v>42109.00277777778</v>
      </c>
    </row>
    <row r="2821" spans="1:20" ht="42.75" x14ac:dyDescent="0.45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>
        <f>E2821/D2821*100</f>
        <v>10</v>
      </c>
      <c r="P2821" s="10">
        <f>E2821/L2821</f>
        <v>142.85714285714286</v>
      </c>
      <c r="Q2821" t="str">
        <f>LEFT(N2821,SEARCH("/",N2821)-1)</f>
        <v>theater</v>
      </c>
      <c r="R2821" t="str">
        <f>RIGHT(N2821, LEN(N2821)-SEARCH("/",N2821))</f>
        <v>plays</v>
      </c>
      <c r="S2821" s="11">
        <f>J2821/86400 + 25569 + (-5/24)</f>
        <v>42308.002881944441</v>
      </c>
      <c r="T2821" s="11">
        <f>I2821/86400 + 25569 + (-5/24)</f>
        <v>42338.044548611106</v>
      </c>
    </row>
    <row r="2822" spans="1:20" ht="42.75" x14ac:dyDescent="0.45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>
        <f>E2822/D2822*100</f>
        <v>0</v>
      </c>
      <c r="P2822" s="10" t="e">
        <f>E2822/L2822</f>
        <v>#DIV/0!</v>
      </c>
      <c r="Q2822" t="str">
        <f>LEFT(N2822,SEARCH("/",N2822)-1)</f>
        <v>theater</v>
      </c>
      <c r="R2822" t="str">
        <f>RIGHT(N2822, LEN(N2822)-SEARCH("/",N2822))</f>
        <v>plays</v>
      </c>
      <c r="S2822" s="11">
        <f>J2822/86400 + 25569 + (-5/24)</f>
        <v>42433.13041666666</v>
      </c>
      <c r="T2822" s="11">
        <f>I2822/86400 + 25569 + (-5/24)</f>
        <v>42461.041666666664</v>
      </c>
    </row>
    <row r="2823" spans="1:20" ht="42.75" x14ac:dyDescent="0.45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>
        <f>E2823/D2823*100</f>
        <v>15.770000000000001</v>
      </c>
      <c r="P2823" s="10">
        <f>E2823/L2823</f>
        <v>49.28125</v>
      </c>
      <c r="Q2823" t="str">
        <f>LEFT(N2823,SEARCH("/",N2823)-1)</f>
        <v>theater</v>
      </c>
      <c r="R2823" t="str">
        <f>RIGHT(N2823, LEN(N2823)-SEARCH("/",N2823))</f>
        <v>plays</v>
      </c>
      <c r="S2823" s="11">
        <f>J2823/86400 + 25569 + (-5/24)</f>
        <v>42015.912280092591</v>
      </c>
      <c r="T2823" s="11">
        <f>I2823/86400 + 25569 + (-5/24)</f>
        <v>42045.912280092591</v>
      </c>
    </row>
    <row r="2824" spans="1:20" ht="42.75" x14ac:dyDescent="0.45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>
        <f>E2824/D2824*100</f>
        <v>0</v>
      </c>
      <c r="P2824" s="10" t="e">
        <f>E2824/L2824</f>
        <v>#DIV/0!</v>
      </c>
      <c r="Q2824" t="str">
        <f>LEFT(N2824,SEARCH("/",N2824)-1)</f>
        <v>theater</v>
      </c>
      <c r="R2824" t="str">
        <f>RIGHT(N2824, LEN(N2824)-SEARCH("/",N2824))</f>
        <v>plays</v>
      </c>
      <c r="S2824" s="11">
        <f>J2824/86400 + 25569 + (-5/24)</f>
        <v>42295.945798611108</v>
      </c>
      <c r="T2824" s="11">
        <f>I2824/86400 + 25569 + (-5/24)</f>
        <v>42325.987465277773</v>
      </c>
    </row>
    <row r="2825" spans="1:20" ht="42.75" x14ac:dyDescent="0.45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>
        <f>E2825/D2825*100</f>
        <v>5.41</v>
      </c>
      <c r="P2825" s="10">
        <f>E2825/L2825</f>
        <v>60.111111111111114</v>
      </c>
      <c r="Q2825" t="str">
        <f>LEFT(N2825,SEARCH("/",N2825)-1)</f>
        <v>theater</v>
      </c>
      <c r="R2825" t="str">
        <f>RIGHT(N2825, LEN(N2825)-SEARCH("/",N2825))</f>
        <v>plays</v>
      </c>
      <c r="S2825" s="11">
        <f>J2825/86400 + 25569 + (-5/24)</f>
        <v>42289.732164351844</v>
      </c>
      <c r="T2825" s="11">
        <f>I2825/86400 + 25569 + (-5/24)</f>
        <v>42349.773831018516</v>
      </c>
    </row>
    <row r="2826" spans="1:20" ht="42.75" x14ac:dyDescent="0.45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>
        <f>E2826/D2826*100</f>
        <v>1.05</v>
      </c>
      <c r="P2826" s="10">
        <f>E2826/L2826</f>
        <v>52.5</v>
      </c>
      <c r="Q2826" t="str">
        <f>LEFT(N2826,SEARCH("/",N2826)-1)</f>
        <v>theater</v>
      </c>
      <c r="R2826" t="str">
        <f>RIGHT(N2826, LEN(N2826)-SEARCH("/",N2826))</f>
        <v>plays</v>
      </c>
      <c r="S2826" s="11">
        <f>J2826/86400 + 25569 + (-5/24)</f>
        <v>41856.463819444441</v>
      </c>
      <c r="T2826" s="11">
        <f>I2826/86400 + 25569 + (-5/24)</f>
        <v>41886.463819444441</v>
      </c>
    </row>
    <row r="2827" spans="1:20" ht="28.5" x14ac:dyDescent="0.45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>
        <f>E2827/D2827*100</f>
        <v>36.85</v>
      </c>
      <c r="P2827" s="10">
        <f>E2827/L2827</f>
        <v>147.4</v>
      </c>
      <c r="Q2827" t="str">
        <f>LEFT(N2827,SEARCH("/",N2827)-1)</f>
        <v>theater</v>
      </c>
      <c r="R2827" t="str">
        <f>RIGHT(N2827, LEN(N2827)-SEARCH("/",N2827))</f>
        <v>plays</v>
      </c>
      <c r="S2827" s="11">
        <f>J2827/86400 + 25569 + (-5/24)</f>
        <v>41903.674618055556</v>
      </c>
      <c r="T2827" s="11">
        <f>I2827/86400 + 25569 + (-5/24)</f>
        <v>41933.674618055556</v>
      </c>
    </row>
    <row r="2828" spans="1:20" ht="42.75" x14ac:dyDescent="0.45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>
        <f>E2828/D2828*100</f>
        <v>0.21</v>
      </c>
      <c r="P2828" s="10">
        <f>E2828/L2828</f>
        <v>7</v>
      </c>
      <c r="Q2828" t="str">
        <f>LEFT(N2828,SEARCH("/",N2828)-1)</f>
        <v>theater</v>
      </c>
      <c r="R2828" t="str">
        <f>RIGHT(N2828, LEN(N2828)-SEARCH("/",N2828))</f>
        <v>plays</v>
      </c>
      <c r="S2828" s="11">
        <f>J2828/86400 + 25569 + (-5/24)</f>
        <v>41994.875740740739</v>
      </c>
      <c r="T2828" s="11">
        <f>I2828/86400 + 25569 + (-5/24)</f>
        <v>42024.594444444439</v>
      </c>
    </row>
    <row r="2829" spans="1:20" ht="42.75" x14ac:dyDescent="0.45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>
        <f>E2829/D2829*100</f>
        <v>2.5</v>
      </c>
      <c r="P2829" s="10">
        <f>E2829/L2829</f>
        <v>35.714285714285715</v>
      </c>
      <c r="Q2829" t="str">
        <f>LEFT(N2829,SEARCH("/",N2829)-1)</f>
        <v>theater</v>
      </c>
      <c r="R2829" t="str">
        <f>RIGHT(N2829, LEN(N2829)-SEARCH("/",N2829))</f>
        <v>plays</v>
      </c>
      <c r="S2829" s="11">
        <f>J2829/86400 + 25569 + (-5/24)</f>
        <v>41866.432314814811</v>
      </c>
      <c r="T2829" s="11">
        <f>I2829/86400 + 25569 + (-5/24)</f>
        <v>41897.916666666664</v>
      </c>
    </row>
    <row r="2830" spans="1:20" ht="42.75" x14ac:dyDescent="0.45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>
        <f>E2830/D2830*100</f>
        <v>2.85</v>
      </c>
      <c r="P2830" s="10">
        <f>E2830/L2830</f>
        <v>57</v>
      </c>
      <c r="Q2830" t="str">
        <f>LEFT(N2830,SEARCH("/",N2830)-1)</f>
        <v>theater</v>
      </c>
      <c r="R2830" t="str">
        <f>RIGHT(N2830, LEN(N2830)-SEARCH("/",N2830))</f>
        <v>plays</v>
      </c>
      <c r="S2830" s="11">
        <f>J2830/86400 + 25569 + (-5/24)</f>
        <v>41779.486759259256</v>
      </c>
      <c r="T2830" s="11">
        <f>I2830/86400 + 25569 + (-5/24)</f>
        <v>41813.458333333328</v>
      </c>
    </row>
    <row r="2831" spans="1:20" ht="42.75" x14ac:dyDescent="0.45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>
        <f>E2831/D2831*100</f>
        <v>0</v>
      </c>
      <c r="P2831" s="10" t="e">
        <f>E2831/L2831</f>
        <v>#DIV/0!</v>
      </c>
      <c r="Q2831" t="str">
        <f>LEFT(N2831,SEARCH("/",N2831)-1)</f>
        <v>theater</v>
      </c>
      <c r="R2831" t="str">
        <f>RIGHT(N2831, LEN(N2831)-SEARCH("/",N2831))</f>
        <v>plays</v>
      </c>
      <c r="S2831" s="11">
        <f>J2831/86400 + 25569 + (-5/24)</f>
        <v>42344.616168981483</v>
      </c>
      <c r="T2831" s="11">
        <f>I2831/86400 + 25569 + (-5/24)</f>
        <v>42400.788194444445</v>
      </c>
    </row>
    <row r="2832" spans="1:20" ht="28.5" x14ac:dyDescent="0.4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>
        <f>E2832/D2832*100</f>
        <v>123.48756218905473</v>
      </c>
      <c r="P2832" s="10">
        <f>E2832/L2832</f>
        <v>94.736641221374043</v>
      </c>
      <c r="Q2832" t="str">
        <f>LEFT(N2832,SEARCH("/",N2832)-1)</f>
        <v>photography</v>
      </c>
      <c r="R2832" t="str">
        <f>RIGHT(N2832, LEN(N2832)-SEARCH("/",N2832))</f>
        <v>photobooks</v>
      </c>
      <c r="S2832" s="11">
        <f>J2832/86400 + 25569 + (-5/24)</f>
        <v>42758.767604166664</v>
      </c>
      <c r="T2832" s="11">
        <f>I2832/86400 + 25569 + (-5/24)</f>
        <v>42795.583333333336</v>
      </c>
    </row>
    <row r="2833" spans="1:20" ht="42.75" x14ac:dyDescent="0.4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>
        <f>E2833/D2833*100</f>
        <v>0</v>
      </c>
      <c r="P2833" s="10" t="e">
        <f>E2833/L2833</f>
        <v>#DIV/0!</v>
      </c>
      <c r="Q2833" t="str">
        <f>LEFT(N2833,SEARCH("/",N2833)-1)</f>
        <v>technology</v>
      </c>
      <c r="R2833" t="str">
        <f>RIGHT(N2833, LEN(N2833)-SEARCH("/",N2833))</f>
        <v>wearables</v>
      </c>
      <c r="S2833" s="11">
        <f>J2833/86400 + 25569 + (-5/24)</f>
        <v>42731.851944444446</v>
      </c>
      <c r="T2833" s="11">
        <f>I2833/86400 + 25569 + (-5/24)</f>
        <v>42761.851944444446</v>
      </c>
    </row>
    <row r="2834" spans="1:20" ht="28.5" x14ac:dyDescent="0.4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>
        <f>E2834/D2834*100</f>
        <v>142.60827250608273</v>
      </c>
      <c r="P2834" s="10">
        <f>E2834/L2834</f>
        <v>185.48101265822785</v>
      </c>
      <c r="Q2834" t="str">
        <f>LEFT(N2834,SEARCH("/",N2834)-1)</f>
        <v>film &amp; video</v>
      </c>
      <c r="R2834" t="str">
        <f>RIGHT(N2834, LEN(N2834)-SEARCH("/",N2834))</f>
        <v>television</v>
      </c>
      <c r="S2834" s="11">
        <f>J2834/86400 + 25569 + (-5/24)</f>
        <v>42766.392164351848</v>
      </c>
      <c r="T2834" s="11">
        <f>I2834/86400 + 25569 + (-5/24)</f>
        <v>42796.392164351848</v>
      </c>
    </row>
    <row r="2835" spans="1:20" ht="42.75" x14ac:dyDescent="0.45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>
        <f>E2835/D2835*100</f>
        <v>100.24761904761905</v>
      </c>
      <c r="P2835" s="10">
        <f>E2835/L2835</f>
        <v>202.42307692307693</v>
      </c>
      <c r="Q2835" t="str">
        <f>LEFT(N2835,SEARCH("/",N2835)-1)</f>
        <v>film &amp; video</v>
      </c>
      <c r="R2835" t="str">
        <f>RIGHT(N2835, LEN(N2835)-SEARCH("/",N2835))</f>
        <v>documentary</v>
      </c>
      <c r="S2835" s="11">
        <f>J2835/86400 + 25569 + (-5/24)</f>
        <v>41360.762268518512</v>
      </c>
      <c r="T2835" s="11">
        <f>I2835/86400 + 25569 + (-5/24)</f>
        <v>41371.981249999997</v>
      </c>
    </row>
    <row r="2836" spans="1:20" ht="42.75" x14ac:dyDescent="0.45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>
        <f>E2836/D2836*100</f>
        <v>7.2952380952380951</v>
      </c>
      <c r="P2836" s="10">
        <f>E2836/L2836</f>
        <v>47.875</v>
      </c>
      <c r="Q2836" t="str">
        <f>LEFT(N2836,SEARCH("/",N2836)-1)</f>
        <v>film &amp; video</v>
      </c>
      <c r="R2836" t="str">
        <f>RIGHT(N2836, LEN(N2836)-SEARCH("/",N2836))</f>
        <v>animation</v>
      </c>
      <c r="S2836" s="11">
        <f>J2836/86400 + 25569 + (-5/24)</f>
        <v>42036.875231481477</v>
      </c>
      <c r="T2836" s="11">
        <f>I2836/86400 + 25569 + (-5/24)</f>
        <v>42066.875231481477</v>
      </c>
    </row>
    <row r="2837" spans="1:20" ht="42.75" x14ac:dyDescent="0.45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>
        <f>E2837/D2837*100</f>
        <v>5.7238095238095239</v>
      </c>
      <c r="P2837" s="10">
        <f>E2837/L2837</f>
        <v>50.083333333333336</v>
      </c>
      <c r="Q2837" t="str">
        <f>LEFT(N2837,SEARCH("/",N2837)-1)</f>
        <v>games</v>
      </c>
      <c r="R2837" t="str">
        <f>RIGHT(N2837, LEN(N2837)-SEARCH("/",N2837))</f>
        <v>video games</v>
      </c>
      <c r="S2837" s="11">
        <f>J2837/86400 + 25569 + (-5/24)</f>
        <v>42340.493171296293</v>
      </c>
      <c r="T2837" s="11">
        <f>I2837/86400 + 25569 + (-5/24)</f>
        <v>42368.493171296293</v>
      </c>
    </row>
    <row r="2838" spans="1:20" ht="42.75" x14ac:dyDescent="0.45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>
        <f>E2838/D2838*100</f>
        <v>102</v>
      </c>
      <c r="P2838" s="10">
        <f>E2838/L2838</f>
        <v>107.1</v>
      </c>
      <c r="Q2838" t="str">
        <f>LEFT(N2838,SEARCH("/",N2838)-1)</f>
        <v>technology</v>
      </c>
      <c r="R2838" t="str">
        <f>RIGHT(N2838, LEN(N2838)-SEARCH("/",N2838))</f>
        <v>space exploration</v>
      </c>
      <c r="S2838" s="11">
        <f>J2838/86400 + 25569 + (-5/24)</f>
        <v>41730.500138888885</v>
      </c>
      <c r="T2838" s="11">
        <f>I2838/86400 + 25569 + (-5/24)</f>
        <v>41759</v>
      </c>
    </row>
    <row r="2839" spans="1:20" ht="42.75" x14ac:dyDescent="0.45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>
        <f>E2839/D2839*100</f>
        <v>105.19047619047619</v>
      </c>
      <c r="P2839" s="10">
        <f>E2839/L2839</f>
        <v>56.065989847715734</v>
      </c>
      <c r="Q2839" t="str">
        <f>LEFT(N2839,SEARCH("/",N2839)-1)</f>
        <v>theater</v>
      </c>
      <c r="R2839" t="str">
        <f>RIGHT(N2839, LEN(N2839)-SEARCH("/",N2839))</f>
        <v>plays</v>
      </c>
      <c r="S2839" s="11">
        <f>J2839/86400 + 25569 + (-5/24)</f>
        <v>42037.72987268518</v>
      </c>
      <c r="T2839" s="11">
        <f>I2839/86400 + 25569 + (-5/24)</f>
        <v>42067.958333333336</v>
      </c>
    </row>
    <row r="2840" spans="1:20" ht="42.75" x14ac:dyDescent="0.45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>
        <f>E2840/D2840*100</f>
        <v>16.161904761904761</v>
      </c>
      <c r="P2840" s="10">
        <f>E2840/L2840</f>
        <v>188.55555555555554</v>
      </c>
      <c r="Q2840" t="str">
        <f>LEFT(N2840,SEARCH("/",N2840)-1)</f>
        <v>theater</v>
      </c>
      <c r="R2840" t="str">
        <f>RIGHT(N2840, LEN(N2840)-SEARCH("/",N2840))</f>
        <v>plays</v>
      </c>
      <c r="S2840" s="11">
        <f>J2840/86400 + 25569 + (-5/24)</f>
        <v>42159.016099537032</v>
      </c>
      <c r="T2840" s="11">
        <f>I2840/86400 + 25569 + (-5/24)</f>
        <v>42204.016099537032</v>
      </c>
    </row>
    <row r="2841" spans="1:20" ht="42.75" x14ac:dyDescent="0.4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>
        <f>E2841/D2841*100</f>
        <v>39.120962394619681</v>
      </c>
      <c r="P2841" s="10">
        <f>E2841/L2841</f>
        <v>64.53125</v>
      </c>
      <c r="Q2841" t="str">
        <f>LEFT(N2841,SEARCH("/",N2841)-1)</f>
        <v>food</v>
      </c>
      <c r="R2841" t="str">
        <f>RIGHT(N2841, LEN(N2841)-SEARCH("/",N2841))</f>
        <v>small batch</v>
      </c>
      <c r="S2841" s="11">
        <f>J2841/86400 + 25569 + (-5/24)</f>
        <v>42799.052094907405</v>
      </c>
      <c r="T2841" s="11">
        <f>I2841/86400 + 25569 + (-5/24)</f>
        <v>42829.010428240734</v>
      </c>
    </row>
    <row r="2842" spans="1:20" ht="42.75" x14ac:dyDescent="0.4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>
        <f>E2842/D2842*100</f>
        <v>120.49622641509434</v>
      </c>
      <c r="P2842" s="10">
        <f>E2842/L2842</f>
        <v>108.24237288135593</v>
      </c>
      <c r="Q2842" t="str">
        <f>LEFT(N2842,SEARCH("/",N2842)-1)</f>
        <v>theater</v>
      </c>
      <c r="R2842" t="str">
        <f>RIGHT(N2842, LEN(N2842)-SEARCH("/",N2842))</f>
        <v>spaces</v>
      </c>
      <c r="S2842" s="11">
        <f>J2842/86400 + 25569 + (-5/24)</f>
        <v>41888.466493055552</v>
      </c>
      <c r="T2842" s="11">
        <f>I2842/86400 + 25569 + (-5/24)</f>
        <v>41918.466493055552</v>
      </c>
    </row>
    <row r="2843" spans="1:20" ht="42.75" x14ac:dyDescent="0.45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>
        <f>E2843/D2843*100</f>
        <v>128.0181818181818</v>
      </c>
      <c r="P2843" s="10">
        <f>E2843/L2843</f>
        <v>118.33613445378151</v>
      </c>
      <c r="Q2843" t="str">
        <f>LEFT(N2843,SEARCH("/",N2843)-1)</f>
        <v>film &amp; video</v>
      </c>
      <c r="R2843" t="str">
        <f>RIGHT(N2843, LEN(N2843)-SEARCH("/",N2843))</f>
        <v>television</v>
      </c>
      <c r="S2843" s="11">
        <f>J2843/86400 + 25569 + (-5/24)</f>
        <v>42196.72033564814</v>
      </c>
      <c r="T2843" s="11">
        <f>I2843/86400 + 25569 + (-5/24)</f>
        <v>42226.72033564814</v>
      </c>
    </row>
    <row r="2844" spans="1:20" ht="42.75" x14ac:dyDescent="0.45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>
        <f>E2844/D2844*100</f>
        <v>19.600000000000001</v>
      </c>
      <c r="P2844" s="10">
        <f>E2844/L2844</f>
        <v>55.282051282051285</v>
      </c>
      <c r="Q2844" t="str">
        <f>LEFT(N2844,SEARCH("/",N2844)-1)</f>
        <v>photography</v>
      </c>
      <c r="R2844" t="str">
        <f>RIGHT(N2844, LEN(N2844)-SEARCH("/",N2844))</f>
        <v>photobooks</v>
      </c>
      <c r="S2844" s="11">
        <f>J2844/86400 + 25569 + (-5/24)</f>
        <v>41825.27753472222</v>
      </c>
      <c r="T2844" s="11">
        <f>I2844/86400 + 25569 + (-5/24)</f>
        <v>41854.27753472222</v>
      </c>
    </row>
    <row r="2845" spans="1:20" ht="42.75" x14ac:dyDescent="0.45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>
        <f>E2845/D2845*100</f>
        <v>36.236363636363642</v>
      </c>
      <c r="P2845" s="10">
        <f>E2845/L2845</f>
        <v>104.89473684210526</v>
      </c>
      <c r="Q2845" t="str">
        <f>LEFT(N2845,SEARCH("/",N2845)-1)</f>
        <v>photography</v>
      </c>
      <c r="R2845" t="str">
        <f>RIGHT(N2845, LEN(N2845)-SEARCH("/",N2845))</f>
        <v>photobooks</v>
      </c>
      <c r="S2845" s="11">
        <f>J2845/86400 + 25569 + (-5/24)</f>
        <v>42585.483564814807</v>
      </c>
      <c r="T2845" s="11">
        <f>I2845/86400 + 25569 + (-5/24)</f>
        <v>42615.483564814807</v>
      </c>
    </row>
    <row r="2846" spans="1:20" ht="42.75" x14ac:dyDescent="0.45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>
        <f>E2846/D2846*100</f>
        <v>2.5545454545454547</v>
      </c>
      <c r="P2846" s="10">
        <f>E2846/L2846</f>
        <v>40.142857142857146</v>
      </c>
      <c r="Q2846" t="str">
        <f>LEFT(N2846,SEARCH("/",N2846)-1)</f>
        <v>food</v>
      </c>
      <c r="R2846" t="str">
        <f>RIGHT(N2846, LEN(N2846)-SEARCH("/",N2846))</f>
        <v>restaurants</v>
      </c>
      <c r="S2846" s="11">
        <f>J2846/86400 + 25569 + (-5/24)</f>
        <v>42244.568333333336</v>
      </c>
      <c r="T2846" s="11">
        <f>I2846/86400 + 25569 + (-5/24)</f>
        <v>42274.568333333336</v>
      </c>
    </row>
    <row r="2847" spans="1:20" ht="57" x14ac:dyDescent="0.45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>
        <f>E2847/D2847*100</f>
        <v>110.05454545454545</v>
      </c>
      <c r="P2847" s="10">
        <f>E2847/L2847</f>
        <v>31.444155844155844</v>
      </c>
      <c r="Q2847" t="str">
        <f>LEFT(N2847,SEARCH("/",N2847)-1)</f>
        <v>technology</v>
      </c>
      <c r="R2847" t="str">
        <f>RIGHT(N2847, LEN(N2847)-SEARCH("/",N2847))</f>
        <v>space exploration</v>
      </c>
      <c r="S2847" s="11">
        <f>J2847/86400 + 25569 + (-5/24)</f>
        <v>41726.504421296289</v>
      </c>
      <c r="T2847" s="11">
        <f>I2847/86400 + 25569 + (-5/24)</f>
        <v>41758.504421296289</v>
      </c>
    </row>
    <row r="2848" spans="1:20" ht="42.75" x14ac:dyDescent="0.45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>
        <f>E2848/D2848*100</f>
        <v>2790.6363636363635</v>
      </c>
      <c r="P2848" s="10">
        <f>E2848/L2848</f>
        <v>83.802893802893806</v>
      </c>
      <c r="Q2848" t="str">
        <f>LEFT(N2848,SEARCH("/",N2848)-1)</f>
        <v>technology</v>
      </c>
      <c r="R2848" t="str">
        <f>RIGHT(N2848, LEN(N2848)-SEARCH("/",N2848))</f>
        <v>space exploration</v>
      </c>
      <c r="S2848" s="11">
        <f>J2848/86400 + 25569 + (-5/24)</f>
        <v>42704.127476851849</v>
      </c>
      <c r="T2848" s="11">
        <f>I2848/86400 + 25569 + (-5/24)</f>
        <v>42737.749305555553</v>
      </c>
    </row>
    <row r="2849" spans="1:20" ht="42.75" x14ac:dyDescent="0.45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>
        <f>E2849/D2849*100</f>
        <v>4.7363636363636363</v>
      </c>
      <c r="P2849" s="10">
        <f>E2849/L2849</f>
        <v>57.888888888888886</v>
      </c>
      <c r="Q2849" t="str">
        <f>LEFT(N2849,SEARCH("/",N2849)-1)</f>
        <v>theater</v>
      </c>
      <c r="R2849" t="str">
        <f>RIGHT(N2849, LEN(N2849)-SEARCH("/",N2849))</f>
        <v>spaces</v>
      </c>
      <c r="S2849" s="11">
        <f>J2849/86400 + 25569 + (-5/24)</f>
        <v>42614.913587962961</v>
      </c>
      <c r="T2849" s="11">
        <f>I2849/86400 + 25569 + (-5/24)</f>
        <v>42674.913587962961</v>
      </c>
    </row>
    <row r="2850" spans="1:20" ht="42.75" x14ac:dyDescent="0.45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>
        <f>E2850/D2850*100</f>
        <v>0</v>
      </c>
      <c r="P2850" s="10" t="e">
        <f>E2850/L2850</f>
        <v>#DIV/0!</v>
      </c>
      <c r="Q2850" t="str">
        <f>LEFT(N2850,SEARCH("/",N2850)-1)</f>
        <v>theater</v>
      </c>
      <c r="R2850" t="str">
        <f>RIGHT(N2850, LEN(N2850)-SEARCH("/",N2850))</f>
        <v>musical</v>
      </c>
      <c r="S2850" s="11">
        <f>J2850/86400 + 25569 + (-5/24)</f>
        <v>42181.854143518511</v>
      </c>
      <c r="T2850" s="11">
        <f>I2850/86400 + 25569 + (-5/24)</f>
        <v>42211.854143518511</v>
      </c>
    </row>
    <row r="2851" spans="1:20" ht="28.5" x14ac:dyDescent="0.45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>
        <f>E2851/D2851*100</f>
        <v>16.254545454545454</v>
      </c>
      <c r="P2851" s="10">
        <f>E2851/L2851</f>
        <v>89.4</v>
      </c>
      <c r="Q2851" t="str">
        <f>LEFT(N2851,SEARCH("/",N2851)-1)</f>
        <v>theater</v>
      </c>
      <c r="R2851" t="str">
        <f>RIGHT(N2851, LEN(N2851)-SEARCH("/",N2851))</f>
        <v>plays</v>
      </c>
      <c r="S2851" s="11">
        <f>J2851/86400 + 25569 + (-5/24)</f>
        <v>42103.67659722222</v>
      </c>
      <c r="T2851" s="11">
        <f>I2851/86400 + 25569 + (-5/24)</f>
        <v>42133.67659722222</v>
      </c>
    </row>
    <row r="2852" spans="1:20" ht="42.75" x14ac:dyDescent="0.4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>
        <f>E2852/D2852*100</f>
        <v>34.802513464991023</v>
      </c>
      <c r="P2852" s="10">
        <f>E2852/L2852</f>
        <v>84.282608695652172</v>
      </c>
      <c r="Q2852" t="str">
        <f>LEFT(N2852,SEARCH("/",N2852)-1)</f>
        <v>theater</v>
      </c>
      <c r="R2852" t="str">
        <f>RIGHT(N2852, LEN(N2852)-SEARCH("/",N2852))</f>
        <v>plays</v>
      </c>
      <c r="S2852" s="11">
        <f>J2852/86400 + 25569 + (-5/24)</f>
        <v>41747.661527777775</v>
      </c>
      <c r="T2852" s="11">
        <f>I2852/86400 + 25569 + (-5/24)</f>
        <v>41779.082638888889</v>
      </c>
    </row>
    <row r="2853" spans="1:20" ht="42.75" x14ac:dyDescent="0.4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>
        <f>E2853/D2853*100</f>
        <v>0.7155635062611807</v>
      </c>
      <c r="P2853" s="10">
        <f>E2853/L2853</f>
        <v>20</v>
      </c>
      <c r="Q2853" t="str">
        <f>LEFT(N2853,SEARCH("/",N2853)-1)</f>
        <v>technology</v>
      </c>
      <c r="R2853" t="str">
        <f>RIGHT(N2853, LEN(N2853)-SEARCH("/",N2853))</f>
        <v>web</v>
      </c>
      <c r="S2853" s="11">
        <f>J2853/86400 + 25569 + (-5/24)</f>
        <v>42632.235034722216</v>
      </c>
      <c r="T2853" s="11">
        <f>I2853/86400 + 25569 + (-5/24)</f>
        <v>42662.235034722216</v>
      </c>
    </row>
    <row r="2854" spans="1:20" ht="42.75" x14ac:dyDescent="0.4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>
        <f>E2854/D2854*100</f>
        <v>0.2589285714285714</v>
      </c>
      <c r="P2854" s="10">
        <f>E2854/L2854</f>
        <v>29</v>
      </c>
      <c r="Q2854" t="str">
        <f>LEFT(N2854,SEARCH("/",N2854)-1)</f>
        <v>theater</v>
      </c>
      <c r="R2854" t="str">
        <f>RIGHT(N2854, LEN(N2854)-SEARCH("/",N2854))</f>
        <v>plays</v>
      </c>
      <c r="S2854" s="11">
        <f>J2854/86400 + 25569 + (-5/24)</f>
        <v>42359.516909722217</v>
      </c>
      <c r="T2854" s="11">
        <f>I2854/86400 + 25569 + (-5/24)</f>
        <v>42389.516909722217</v>
      </c>
    </row>
    <row r="2855" spans="1:20" ht="42.75" x14ac:dyDescent="0.4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>
        <f>E2855/D2855*100</f>
        <v>106.63570159857905</v>
      </c>
      <c r="P2855" s="10">
        <f>E2855/L2855</f>
        <v>71.899281437125751</v>
      </c>
      <c r="Q2855" t="str">
        <f>LEFT(N2855,SEARCH("/",N2855)-1)</f>
        <v>film &amp; video</v>
      </c>
      <c r="R2855" t="str">
        <f>RIGHT(N2855, LEN(N2855)-SEARCH("/",N2855))</f>
        <v>documentary</v>
      </c>
      <c r="S2855" s="11">
        <f>J2855/86400 + 25569 + (-5/24)</f>
        <v>42760.290601851848</v>
      </c>
      <c r="T2855" s="11">
        <f>I2855/86400 + 25569 + (-5/24)</f>
        <v>42790.290601851848</v>
      </c>
    </row>
    <row r="2856" spans="1:20" ht="42.75" x14ac:dyDescent="0.45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>
        <f>E2856/D2856*100</f>
        <v>111.99130434782609</v>
      </c>
      <c r="P2856" s="10">
        <f>E2856/L2856</f>
        <v>367.97142857142859</v>
      </c>
      <c r="Q2856" t="str">
        <f>LEFT(N2856,SEARCH("/",N2856)-1)</f>
        <v>technology</v>
      </c>
      <c r="R2856" t="str">
        <f>RIGHT(N2856, LEN(N2856)-SEARCH("/",N2856))</f>
        <v>wearables</v>
      </c>
      <c r="S2856" s="11">
        <f>J2856/86400 + 25569 + (-5/24)</f>
        <v>42257.674398148149</v>
      </c>
      <c r="T2856" s="11">
        <f>I2856/86400 + 25569 + (-5/24)</f>
        <v>42292.674398148149</v>
      </c>
    </row>
    <row r="2857" spans="1:20" ht="42.75" x14ac:dyDescent="0.45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>
        <f>E2857/D2857*100</f>
        <v>100</v>
      </c>
      <c r="P2857" s="10">
        <f>E2857/L2857</f>
        <v>136.9047619047619</v>
      </c>
      <c r="Q2857" t="str">
        <f>LEFT(N2857,SEARCH("/",N2857)-1)</f>
        <v>technology</v>
      </c>
      <c r="R2857" t="str">
        <f>RIGHT(N2857, LEN(N2857)-SEARCH("/",N2857))</f>
        <v>space exploration</v>
      </c>
      <c r="S2857" s="11">
        <f>J2857/86400 + 25569 + (-5/24)</f>
        <v>42037.742604166669</v>
      </c>
      <c r="T2857" s="11">
        <f>I2857/86400 + 25569 + (-5/24)</f>
        <v>42072.700937499998</v>
      </c>
    </row>
    <row r="2858" spans="1:20" ht="42.75" x14ac:dyDescent="0.45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>
        <f>E2858/D2858*100</f>
        <v>12.034782608695652</v>
      </c>
      <c r="P2858" s="10">
        <f>E2858/L2858</f>
        <v>81.411764705882348</v>
      </c>
      <c r="Q2858" t="str">
        <f>LEFT(N2858,SEARCH("/",N2858)-1)</f>
        <v>theater</v>
      </c>
      <c r="R2858" t="str">
        <f>RIGHT(N2858, LEN(N2858)-SEARCH("/",N2858))</f>
        <v>plays</v>
      </c>
      <c r="S2858" s="11">
        <f>J2858/86400 + 25569 + (-5/24)</f>
        <v>42075.771655092591</v>
      </c>
      <c r="T2858" s="11">
        <f>I2858/86400 + 25569 + (-5/24)</f>
        <v>42103.771655092591</v>
      </c>
    </row>
    <row r="2859" spans="1:20" ht="71.25" x14ac:dyDescent="0.4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>
        <f>E2859/D2859*100</f>
        <v>100.08673425918037</v>
      </c>
      <c r="P2859" s="10">
        <f>E2859/L2859</f>
        <v>93.977440000000001</v>
      </c>
      <c r="Q2859" t="str">
        <f>LEFT(N2859,SEARCH("/",N2859)-1)</f>
        <v>theater</v>
      </c>
      <c r="R2859" t="str">
        <f>RIGHT(N2859, LEN(N2859)-SEARCH("/",N2859))</f>
        <v>plays</v>
      </c>
      <c r="S2859" s="11">
        <f>J2859/86400 + 25569 + (-5/24)</f>
        <v>41826.662905092591</v>
      </c>
      <c r="T2859" s="11">
        <f>I2859/86400 + 25569 + (-5/24)</f>
        <v>41859.370833333327</v>
      </c>
    </row>
    <row r="2860" spans="1:20" ht="42.75" x14ac:dyDescent="0.4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>
        <f>E2860/D2860*100</f>
        <v>8.3340278356529712E-2</v>
      </c>
      <c r="P2860" s="10">
        <f>E2860/L2860</f>
        <v>10</v>
      </c>
      <c r="Q2860" t="str">
        <f>LEFT(N2860,SEARCH("/",N2860)-1)</f>
        <v>technology</v>
      </c>
      <c r="R2860" t="str">
        <f>RIGHT(N2860, LEN(N2860)-SEARCH("/",N2860))</f>
        <v>web</v>
      </c>
      <c r="S2860" s="11">
        <f>J2860/86400 + 25569 + (-5/24)</f>
        <v>42223.411122685182</v>
      </c>
      <c r="T2860" s="11">
        <f>I2860/86400 + 25569 + (-5/24)</f>
        <v>42253.006944444445</v>
      </c>
    </row>
    <row r="2861" spans="1:20" ht="42.75" x14ac:dyDescent="0.45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>
        <f>E2861/D2861*100</f>
        <v>100.24166666666667</v>
      </c>
      <c r="P2861" s="10">
        <f>E2861/L2861</f>
        <v>171.84285714285716</v>
      </c>
      <c r="Q2861" t="str">
        <f>LEFT(N2861,SEARCH("/",N2861)-1)</f>
        <v>film &amp; video</v>
      </c>
      <c r="R2861" t="str">
        <f>RIGHT(N2861, LEN(N2861)-SEARCH("/",N2861))</f>
        <v>television</v>
      </c>
      <c r="S2861" s="11">
        <f>J2861/86400 + 25569 + (-5/24)</f>
        <v>41760.588090277779</v>
      </c>
      <c r="T2861" s="11">
        <f>I2861/86400 + 25569 + (-5/24)</f>
        <v>41806.020833333328</v>
      </c>
    </row>
    <row r="2862" spans="1:20" ht="28.5" x14ac:dyDescent="0.45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>
        <f>E2862/D2862*100</f>
        <v>100.35000000000001</v>
      </c>
      <c r="P2862" s="10">
        <f>E2862/L2862</f>
        <v>169.6056338028169</v>
      </c>
      <c r="Q2862" t="str">
        <f>LEFT(N2862,SEARCH("/",N2862)-1)</f>
        <v>film &amp; video</v>
      </c>
      <c r="R2862" t="str">
        <f>RIGHT(N2862, LEN(N2862)-SEARCH("/",N2862))</f>
        <v>television</v>
      </c>
      <c r="S2862" s="11">
        <f>J2862/86400 + 25569 + (-5/24)</f>
        <v>42324.755601851844</v>
      </c>
      <c r="T2862" s="11">
        <f>I2862/86400 + 25569 + (-5/24)</f>
        <v>42354.755601851844</v>
      </c>
    </row>
    <row r="2863" spans="1:20" x14ac:dyDescent="0.45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>
        <f>E2863/D2863*100</f>
        <v>100</v>
      </c>
      <c r="P2863" s="10">
        <f>E2863/L2863</f>
        <v>137.93103448275863</v>
      </c>
      <c r="Q2863" t="str">
        <f>LEFT(N2863,SEARCH("/",N2863)-1)</f>
        <v>film &amp; video</v>
      </c>
      <c r="R2863" t="str">
        <f>RIGHT(N2863, LEN(N2863)-SEARCH("/",N2863))</f>
        <v>television</v>
      </c>
      <c r="S2863" s="11">
        <f>J2863/86400 + 25569 + (-5/24)</f>
        <v>42270.968113425923</v>
      </c>
      <c r="T2863" s="11">
        <f>I2863/86400 + 25569 + (-5/24)</f>
        <v>42300.968113425923</v>
      </c>
    </row>
    <row r="2864" spans="1:20" ht="42.75" x14ac:dyDescent="0.45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>
        <f>E2864/D2864*100</f>
        <v>107.25</v>
      </c>
      <c r="P2864" s="10">
        <f>E2864/L2864</f>
        <v>273.82978723404256</v>
      </c>
      <c r="Q2864" t="str">
        <f>LEFT(N2864,SEARCH("/",N2864)-1)</f>
        <v>film &amp; video</v>
      </c>
      <c r="R2864" t="str">
        <f>RIGHT(N2864, LEN(N2864)-SEARCH("/",N2864))</f>
        <v>shorts</v>
      </c>
      <c r="S2864" s="11">
        <f>J2864/86400 + 25569 + (-5/24)</f>
        <v>41582.875648148147</v>
      </c>
      <c r="T2864" s="11">
        <f>I2864/86400 + 25569 + (-5/24)</f>
        <v>41617.875648148147</v>
      </c>
    </row>
    <row r="2865" spans="1:20" ht="42.75" x14ac:dyDescent="0.45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>
        <f>E2865/D2865*100</f>
        <v>10.775</v>
      </c>
      <c r="P2865" s="10">
        <f>E2865/L2865</f>
        <v>46.178571428571431</v>
      </c>
      <c r="Q2865" t="str">
        <f>LEFT(N2865,SEARCH("/",N2865)-1)</f>
        <v>film &amp; video</v>
      </c>
      <c r="R2865" t="str">
        <f>RIGHT(N2865, LEN(N2865)-SEARCH("/",N2865))</f>
        <v>science fiction</v>
      </c>
      <c r="S2865" s="11">
        <f>J2865/86400 + 25569 + (-5/24)</f>
        <v>42109.944710648146</v>
      </c>
      <c r="T2865" s="11">
        <f>I2865/86400 + 25569 + (-5/24)</f>
        <v>42154.944710648146</v>
      </c>
    </row>
    <row r="2866" spans="1:20" x14ac:dyDescent="0.45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>
        <f>E2866/D2866*100</f>
        <v>0.41666666666666669</v>
      </c>
      <c r="P2866" s="10">
        <f>E2866/L2866</f>
        <v>50</v>
      </c>
      <c r="Q2866" t="str">
        <f>LEFT(N2866,SEARCH("/",N2866)-1)</f>
        <v>film &amp; video</v>
      </c>
      <c r="R2866" t="str">
        <f>RIGHT(N2866, LEN(N2866)-SEARCH("/",N2866))</f>
        <v>drama</v>
      </c>
      <c r="S2866" s="11">
        <f>J2866/86400 + 25569 + (-5/24)</f>
        <v>42527.442662037036</v>
      </c>
      <c r="T2866" s="11">
        <f>I2866/86400 + 25569 + (-5/24)</f>
        <v>42537.442662037036</v>
      </c>
    </row>
    <row r="2867" spans="1:20" ht="42.75" x14ac:dyDescent="0.45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>
        <f>E2867/D2867*100</f>
        <v>25.25</v>
      </c>
      <c r="P2867" s="10">
        <f>E2867/L2867</f>
        <v>91.818181818181813</v>
      </c>
      <c r="Q2867" t="str">
        <f>LEFT(N2867,SEARCH("/",N2867)-1)</f>
        <v>film &amp; video</v>
      </c>
      <c r="R2867" t="str">
        <f>RIGHT(N2867, LEN(N2867)-SEARCH("/",N2867))</f>
        <v>drama</v>
      </c>
      <c r="S2867" s="11">
        <f>J2867/86400 + 25569 + (-5/24)</f>
        <v>42248.856388888882</v>
      </c>
      <c r="T2867" s="11">
        <f>I2867/86400 + 25569 + (-5/24)</f>
        <v>42277.999999999993</v>
      </c>
    </row>
    <row r="2868" spans="1:20" ht="42.75" x14ac:dyDescent="0.45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>
        <f>E2868/D2868*100</f>
        <v>105.56666666666668</v>
      </c>
      <c r="P2868" s="10">
        <f>E2868/L2868</f>
        <v>62.712871287128714</v>
      </c>
      <c r="Q2868" t="str">
        <f>LEFT(N2868,SEARCH("/",N2868)-1)</f>
        <v>film &amp; video</v>
      </c>
      <c r="R2868" t="str">
        <f>RIGHT(N2868, LEN(N2868)-SEARCH("/",N2868))</f>
        <v>documentary</v>
      </c>
      <c r="S2868" s="11">
        <f>J2868/86400 + 25569 + (-5/24)</f>
        <v>40567.486226851848</v>
      </c>
      <c r="T2868" s="11">
        <f>I2868/86400 + 25569 + (-5/24)</f>
        <v>40612.486226851848</v>
      </c>
    </row>
    <row r="2869" spans="1:20" ht="42.75" x14ac:dyDescent="0.45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>
        <f>E2869/D2869*100</f>
        <v>101.375</v>
      </c>
      <c r="P2869" s="10">
        <f>E2869/L2869</f>
        <v>139.82758620689654</v>
      </c>
      <c r="Q2869" t="str">
        <f>LEFT(N2869,SEARCH("/",N2869)-1)</f>
        <v>film &amp; video</v>
      </c>
      <c r="R2869" t="str">
        <f>RIGHT(N2869, LEN(N2869)-SEARCH("/",N2869))</f>
        <v>documentary</v>
      </c>
      <c r="S2869" s="11">
        <f>J2869/86400 + 25569 + (-5/24)</f>
        <v>42163.689583333333</v>
      </c>
      <c r="T2869" s="11">
        <f>I2869/86400 + 25569 + (-5/24)</f>
        <v>42207.924305555549</v>
      </c>
    </row>
    <row r="2870" spans="1:20" ht="42.75" x14ac:dyDescent="0.45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>
        <f>E2870/D2870*100</f>
        <v>114.39999999999999</v>
      </c>
      <c r="P2870" s="10">
        <f>E2870/L2870</f>
        <v>103.21804511278195</v>
      </c>
      <c r="Q2870" t="str">
        <f>LEFT(N2870,SEARCH("/",N2870)-1)</f>
        <v>film &amp; video</v>
      </c>
      <c r="R2870" t="str">
        <f>RIGHT(N2870, LEN(N2870)-SEARCH("/",N2870))</f>
        <v>documentary</v>
      </c>
      <c r="S2870" s="11">
        <f>J2870/86400 + 25569 + (-5/24)</f>
        <v>42292.042453703696</v>
      </c>
      <c r="T2870" s="11">
        <f>I2870/86400 + 25569 + (-5/24)</f>
        <v>42322.084027777775</v>
      </c>
    </row>
    <row r="2871" spans="1:20" ht="28.5" x14ac:dyDescent="0.45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>
        <f>E2871/D2871*100</f>
        <v>5.6333333333333329</v>
      </c>
      <c r="P2871" s="10">
        <f>E2871/L2871</f>
        <v>52</v>
      </c>
      <c r="Q2871" t="str">
        <f>LEFT(N2871,SEARCH("/",N2871)-1)</f>
        <v>film &amp; video</v>
      </c>
      <c r="R2871" t="str">
        <f>RIGHT(N2871, LEN(N2871)-SEARCH("/",N2871))</f>
        <v>animation</v>
      </c>
      <c r="S2871" s="11">
        <f>J2871/86400 + 25569 + (-5/24)</f>
        <v>41778.558391203704</v>
      </c>
      <c r="T2871" s="11">
        <f>I2871/86400 + 25569 + (-5/24)</f>
        <v>41806.708333333328</v>
      </c>
    </row>
    <row r="2872" spans="1:20" ht="42.75" x14ac:dyDescent="0.45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>
        <f>E2872/D2872*100</f>
        <v>0</v>
      </c>
      <c r="P2872" s="10" t="e">
        <f>E2872/L2872</f>
        <v>#DIV/0!</v>
      </c>
      <c r="Q2872" t="str">
        <f>LEFT(N2872,SEARCH("/",N2872)-1)</f>
        <v>film &amp; video</v>
      </c>
      <c r="R2872" t="str">
        <f>RIGHT(N2872, LEN(N2872)-SEARCH("/",N2872))</f>
        <v>animation</v>
      </c>
      <c r="S2872" s="11">
        <f>J2872/86400 + 25569 + (-5/24)</f>
        <v>42713.84606481481</v>
      </c>
      <c r="T2872" s="11">
        <f>I2872/86400 + 25569 + (-5/24)</f>
        <v>42743.84606481481</v>
      </c>
    </row>
    <row r="2873" spans="1:20" ht="42.75" x14ac:dyDescent="0.45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>
        <f>E2873/D2873*100</f>
        <v>0.43333333333333329</v>
      </c>
      <c r="P2873" s="10">
        <f>E2873/L2873</f>
        <v>3.7142857142857144</v>
      </c>
      <c r="Q2873" t="str">
        <f>LEFT(N2873,SEARCH("/",N2873)-1)</f>
        <v>film &amp; video</v>
      </c>
      <c r="R2873" t="str">
        <f>RIGHT(N2873, LEN(N2873)-SEARCH("/",N2873))</f>
        <v>animation</v>
      </c>
      <c r="S2873" s="11">
        <f>J2873/86400 + 25569 + (-5/24)</f>
        <v>42317.889884259253</v>
      </c>
      <c r="T2873" s="11">
        <f>I2873/86400 + 25569 + (-5/24)</f>
        <v>42362.889884259253</v>
      </c>
    </row>
    <row r="2874" spans="1:20" ht="57" x14ac:dyDescent="0.45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>
        <f>E2874/D2874*100</f>
        <v>100</v>
      </c>
      <c r="P2874" s="10">
        <f>E2874/L2874</f>
        <v>1000</v>
      </c>
      <c r="Q2874" t="str">
        <f>LEFT(N2874,SEARCH("/",N2874)-1)</f>
        <v>theater</v>
      </c>
      <c r="R2874" t="str">
        <f>RIGHT(N2874, LEN(N2874)-SEARCH("/",N2874))</f>
        <v>plays</v>
      </c>
      <c r="S2874" s="11">
        <f>J2874/86400 + 25569 + (-5/24)</f>
        <v>41850.192604166667</v>
      </c>
      <c r="T2874" s="11">
        <f>I2874/86400 + 25569 + (-5/24)</f>
        <v>41895.192604166667</v>
      </c>
    </row>
    <row r="2875" spans="1:20" ht="28.5" x14ac:dyDescent="0.45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>
        <f>E2875/D2875*100</f>
        <v>1.4583333333333333</v>
      </c>
      <c r="P2875" s="10">
        <f>E2875/L2875</f>
        <v>35</v>
      </c>
      <c r="Q2875" t="str">
        <f>LEFT(N2875,SEARCH("/",N2875)-1)</f>
        <v>technology</v>
      </c>
      <c r="R2875" t="str">
        <f>RIGHT(N2875, LEN(N2875)-SEARCH("/",N2875))</f>
        <v>web</v>
      </c>
      <c r="S2875" s="11">
        <f>J2875/86400 + 25569 + (-5/24)</f>
        <v>41968.643784722219</v>
      </c>
      <c r="T2875" s="11">
        <f>I2875/86400 + 25569 + (-5/24)</f>
        <v>41998.643784722219</v>
      </c>
    </row>
    <row r="2876" spans="1:20" ht="42.75" x14ac:dyDescent="0.45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>
        <f>E2876/D2876*100</f>
        <v>267.29166666666669</v>
      </c>
      <c r="P2876" s="10">
        <f>E2876/L2876</f>
        <v>31.663376110562684</v>
      </c>
      <c r="Q2876" t="str">
        <f>LEFT(N2876,SEARCH("/",N2876)-1)</f>
        <v>technology</v>
      </c>
      <c r="R2876" t="str">
        <f>RIGHT(N2876, LEN(N2876)-SEARCH("/",N2876))</f>
        <v>wearables</v>
      </c>
      <c r="S2876" s="11">
        <f>J2876/86400 + 25569 + (-5/24)</f>
        <v>42163.748993055553</v>
      </c>
      <c r="T2876" s="11">
        <f>I2876/86400 + 25569 + (-5/24)</f>
        <v>42193.748993055553</v>
      </c>
    </row>
    <row r="2877" spans="1:20" ht="42.75" x14ac:dyDescent="0.45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>
        <f>E2877/D2877*100</f>
        <v>7.5333333333333332</v>
      </c>
      <c r="P2877" s="10">
        <f>E2877/L2877</f>
        <v>31.172413793103448</v>
      </c>
      <c r="Q2877" t="str">
        <f>LEFT(N2877,SEARCH("/",N2877)-1)</f>
        <v>technology</v>
      </c>
      <c r="R2877" t="str">
        <f>RIGHT(N2877, LEN(N2877)-SEARCH("/",N2877))</f>
        <v>wearables</v>
      </c>
      <c r="S2877" s="11">
        <f>J2877/86400 + 25569 + (-5/24)</f>
        <v>42077.458043981482</v>
      </c>
      <c r="T2877" s="11">
        <f>I2877/86400 + 25569 + (-5/24)</f>
        <v>42107.458043981482</v>
      </c>
    </row>
    <row r="2878" spans="1:20" ht="42.75" x14ac:dyDescent="0.45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>
        <f>E2878/D2878*100</f>
        <v>0.75</v>
      </c>
      <c r="P2878" s="10">
        <f>E2878/L2878</f>
        <v>22.5</v>
      </c>
      <c r="Q2878" t="str">
        <f>LEFT(N2878,SEARCH("/",N2878)-1)</f>
        <v>technology</v>
      </c>
      <c r="R2878" t="str">
        <f>RIGHT(N2878, LEN(N2878)-SEARCH("/",N2878))</f>
        <v>wearables</v>
      </c>
      <c r="S2878" s="11">
        <f>J2878/86400 + 25569 + (-5/24)</f>
        <v>42752.637118055551</v>
      </c>
      <c r="T2878" s="11">
        <f>I2878/86400 + 25569 + (-5/24)</f>
        <v>42784.040972222218</v>
      </c>
    </row>
    <row r="2879" spans="1:20" ht="28.5" x14ac:dyDescent="0.45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>
        <f>E2879/D2879*100</f>
        <v>1.9416666666666664</v>
      </c>
      <c r="P2879" s="10">
        <f>E2879/L2879</f>
        <v>33.285714285714285</v>
      </c>
      <c r="Q2879" t="str">
        <f>LEFT(N2879,SEARCH("/",N2879)-1)</f>
        <v>technology</v>
      </c>
      <c r="R2879" t="str">
        <f>RIGHT(N2879, LEN(N2879)-SEARCH("/",N2879))</f>
        <v>wearables</v>
      </c>
      <c r="S2879" s="11">
        <f>J2879/86400 + 25569 + (-5/24)</f>
        <v>42660.344131944446</v>
      </c>
      <c r="T2879" s="11">
        <f>I2879/86400 + 25569 + (-5/24)</f>
        <v>42691.385798611103</v>
      </c>
    </row>
    <row r="2880" spans="1:20" ht="42.75" x14ac:dyDescent="0.45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>
        <f>E2880/D2880*100</f>
        <v>14.799999999999999</v>
      </c>
      <c r="P2880" s="10">
        <f>E2880/L2880</f>
        <v>59.2</v>
      </c>
      <c r="Q2880" t="str">
        <f>LEFT(N2880,SEARCH("/",N2880)-1)</f>
        <v>technology</v>
      </c>
      <c r="R2880" t="str">
        <f>RIGHT(N2880, LEN(N2880)-SEARCH("/",N2880))</f>
        <v>wearables</v>
      </c>
      <c r="S2880" s="11">
        <f>J2880/86400 + 25569 + (-5/24)</f>
        <v>42619.427453703705</v>
      </c>
      <c r="T2880" s="11">
        <f>I2880/86400 + 25569 + (-5/24)</f>
        <v>42649.427453703705</v>
      </c>
    </row>
    <row r="2881" spans="1:20" x14ac:dyDescent="0.45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>
        <f>E2881/D2881*100</f>
        <v>0</v>
      </c>
      <c r="P2881" s="10" t="e">
        <f>E2881/L2881</f>
        <v>#DIV/0!</v>
      </c>
      <c r="Q2881" t="str">
        <f>LEFT(N2881,SEARCH("/",N2881)-1)</f>
        <v>journalism</v>
      </c>
      <c r="R2881" t="str">
        <f>RIGHT(N2881, LEN(N2881)-SEARCH("/",N2881))</f>
        <v>audio</v>
      </c>
      <c r="S2881" s="11">
        <f>J2881/86400 + 25569 + (-5/24)</f>
        <v>42382.222743055558</v>
      </c>
      <c r="T2881" s="11">
        <f>I2881/86400 + 25569 + (-5/24)</f>
        <v>42412.222743055558</v>
      </c>
    </row>
    <row r="2882" spans="1:20" ht="42.75" x14ac:dyDescent="0.45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>
        <f>E2882/D2882*100</f>
        <v>17.933333333333334</v>
      </c>
      <c r="P2882" s="10">
        <f>E2882/L2882</f>
        <v>74.206896551724142</v>
      </c>
      <c r="Q2882" t="str">
        <f>LEFT(N2882,SEARCH("/",N2882)-1)</f>
        <v>games</v>
      </c>
      <c r="R2882" t="str">
        <f>RIGHT(N2882, LEN(N2882)-SEARCH("/",N2882))</f>
        <v>video games</v>
      </c>
      <c r="S2882" s="11">
        <f>J2882/86400 + 25569 + (-5/24)</f>
        <v>41885.309652777774</v>
      </c>
      <c r="T2882" s="11">
        <f>I2882/86400 + 25569 + (-5/24)</f>
        <v>41915.9375</v>
      </c>
    </row>
    <row r="2883" spans="1:20" ht="42.75" x14ac:dyDescent="0.45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>
        <f>E2883/D2883*100</f>
        <v>14.091666666666667</v>
      </c>
      <c r="P2883" s="10">
        <f>E2883/L2883</f>
        <v>44.5</v>
      </c>
      <c r="Q2883" t="str">
        <f>LEFT(N2883,SEARCH("/",N2883)-1)</f>
        <v>music</v>
      </c>
      <c r="R2883" t="str">
        <f>RIGHT(N2883, LEN(N2883)-SEARCH("/",N2883))</f>
        <v>world music</v>
      </c>
      <c r="S2883" s="11">
        <f>J2883/86400 + 25569 + (-5/24)</f>
        <v>40671.670960648145</v>
      </c>
      <c r="T2883" s="11">
        <f>I2883/86400 + 25569 + (-5/24)</f>
        <v>40732.666666666664</v>
      </c>
    </row>
    <row r="2884" spans="1:20" ht="42.75" x14ac:dyDescent="0.45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>
        <f>E2884/D2884*100</f>
        <v>213.14633333333336</v>
      </c>
      <c r="P2884" s="10">
        <f>E2884/L2884</f>
        <v>38.175462686567165</v>
      </c>
      <c r="Q2884" t="str">
        <f>LEFT(N2884,SEARCH("/",N2884)-1)</f>
        <v>music</v>
      </c>
      <c r="R2884" t="str">
        <f>RIGHT(N2884, LEN(N2884)-SEARCH("/",N2884))</f>
        <v>rock</v>
      </c>
      <c r="S2884" s="11">
        <f>J2884/86400 + 25569 + (-5/24)</f>
        <v>41487.402916666666</v>
      </c>
      <c r="T2884" s="11">
        <f>I2884/86400 + 25569 + (-5/24)</f>
        <v>41517.402916666666</v>
      </c>
    </row>
    <row r="2885" spans="1:20" ht="28.5" x14ac:dyDescent="0.45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>
        <f>E2885/D2885*100</f>
        <v>116.66666666666667</v>
      </c>
      <c r="P2885" s="10">
        <f>E2885/L2885</f>
        <v>76.92307692307692</v>
      </c>
      <c r="Q2885" t="str">
        <f>LEFT(N2885,SEARCH("/",N2885)-1)</f>
        <v>music</v>
      </c>
      <c r="R2885" t="str">
        <f>RIGHT(N2885, LEN(N2885)-SEARCH("/",N2885))</f>
        <v>rock</v>
      </c>
      <c r="S2885" s="11">
        <f>J2885/86400 + 25569 + (-5/24)</f>
        <v>41507.637118055551</v>
      </c>
      <c r="T2885" s="11">
        <f>I2885/86400 + 25569 + (-5/24)</f>
        <v>41537.637118055551</v>
      </c>
    </row>
    <row r="2886" spans="1:20" x14ac:dyDescent="0.45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>
        <f>E2886/D2886*100</f>
        <v>0.125</v>
      </c>
      <c r="P2886" s="10">
        <f>E2886/L2886</f>
        <v>5</v>
      </c>
      <c r="Q2886" t="str">
        <f>LEFT(N2886,SEARCH("/",N2886)-1)</f>
        <v>publishing</v>
      </c>
      <c r="R2886" t="str">
        <f>RIGHT(N2886, LEN(N2886)-SEARCH("/",N2886))</f>
        <v>translations</v>
      </c>
      <c r="S2886" s="11">
        <f>J2886/86400 + 25569 + (-5/24)</f>
        <v>42297.224618055552</v>
      </c>
      <c r="T2886" s="11">
        <f>I2886/86400 + 25569 + (-5/24)</f>
        <v>42350.208333333336</v>
      </c>
    </row>
    <row r="2887" spans="1:20" ht="42.75" x14ac:dyDescent="0.45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>
        <f>E2887/D2887*100</f>
        <v>6.708333333333333</v>
      </c>
      <c r="P2887" s="10">
        <f>E2887/L2887</f>
        <v>80.5</v>
      </c>
      <c r="Q2887" t="str">
        <f>LEFT(N2887,SEARCH("/",N2887)-1)</f>
        <v>publishing</v>
      </c>
      <c r="R2887" t="str">
        <f>RIGHT(N2887, LEN(N2887)-SEARCH("/",N2887))</f>
        <v>translations</v>
      </c>
      <c r="S2887" s="11">
        <f>J2887/86400 + 25569 + (-5/24)</f>
        <v>42673.417534722219</v>
      </c>
      <c r="T2887" s="11">
        <f>I2887/86400 + 25569 + (-5/24)</f>
        <v>42714.249999999993</v>
      </c>
    </row>
    <row r="2888" spans="1:20" ht="42.75" x14ac:dyDescent="0.45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>
        <f>E2888/D2888*100</f>
        <v>250.30841666666666</v>
      </c>
      <c r="P2888" s="10">
        <f>E2888/L2888</f>
        <v>66.015406593406595</v>
      </c>
      <c r="Q2888" t="str">
        <f>LEFT(N2888,SEARCH("/",N2888)-1)</f>
        <v>photography</v>
      </c>
      <c r="R2888" t="str">
        <f>RIGHT(N2888, LEN(N2888)-SEARCH("/",N2888))</f>
        <v>photobooks</v>
      </c>
      <c r="S2888" s="11">
        <f>J2888/86400 + 25569 + (-5/24)</f>
        <v>42213.593865740739</v>
      </c>
      <c r="T2888" s="11">
        <f>I2888/86400 + 25569 + (-5/24)</f>
        <v>42243.593865740739</v>
      </c>
    </row>
    <row r="2889" spans="1:20" ht="42.75" x14ac:dyDescent="0.45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>
        <f>E2889/D2889*100</f>
        <v>179.9</v>
      </c>
      <c r="P2889" s="10">
        <f>E2889/L2889</f>
        <v>96.375</v>
      </c>
      <c r="Q2889" t="str">
        <f>LEFT(N2889,SEARCH("/",N2889)-1)</f>
        <v>photography</v>
      </c>
      <c r="R2889" t="str">
        <f>RIGHT(N2889, LEN(N2889)-SEARCH("/",N2889))</f>
        <v>photobooks</v>
      </c>
      <c r="S2889" s="11">
        <f>J2889/86400 + 25569 + (-5/24)</f>
        <v>42552.106793981475</v>
      </c>
      <c r="T2889" s="11">
        <f>I2889/86400 + 25569 + (-5/24)</f>
        <v>42588.541666666664</v>
      </c>
    </row>
    <row r="2890" spans="1:20" ht="57" x14ac:dyDescent="0.45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>
        <f>E2890/D2890*100</f>
        <v>11.708333333333334</v>
      </c>
      <c r="P2890" s="10">
        <f>E2890/L2890</f>
        <v>61.086956521739133</v>
      </c>
      <c r="Q2890" t="str">
        <f>LEFT(N2890,SEARCH("/",N2890)-1)</f>
        <v>music</v>
      </c>
      <c r="R2890" t="str">
        <f>RIGHT(N2890, LEN(N2890)-SEARCH("/",N2890))</f>
        <v>faith</v>
      </c>
      <c r="S2890" s="11">
        <f>J2890/86400 + 25569 + (-5/24)</f>
        <v>42800.823078703703</v>
      </c>
      <c r="T2890" s="11">
        <f>I2890/86400 + 25569 + (-5/24)</f>
        <v>42834.833333333336</v>
      </c>
    </row>
    <row r="2891" spans="1:20" ht="42.75" x14ac:dyDescent="0.45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>
        <f>E2891/D2891*100</f>
        <v>101.90833333333333</v>
      </c>
      <c r="P2891" s="10">
        <f>E2891/L2891</f>
        <v>103.63559322033899</v>
      </c>
      <c r="Q2891" t="str">
        <f>LEFT(N2891,SEARCH("/",N2891)-1)</f>
        <v>photography</v>
      </c>
      <c r="R2891" t="str">
        <f>RIGHT(N2891, LEN(N2891)-SEARCH("/",N2891))</f>
        <v>photobooks</v>
      </c>
      <c r="S2891" s="11">
        <f>J2891/86400 + 25569 + (-5/24)</f>
        <v>42636.660185185181</v>
      </c>
      <c r="T2891" s="11">
        <f>I2891/86400 + 25569 + (-5/24)</f>
        <v>42666.660185185181</v>
      </c>
    </row>
    <row r="2892" spans="1:20" ht="42.75" x14ac:dyDescent="0.45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>
        <f>E2892/D2892*100</f>
        <v>49.183333333333337</v>
      </c>
      <c r="P2892" s="10">
        <f>E2892/L2892</f>
        <v>42.157142857142858</v>
      </c>
      <c r="Q2892" t="str">
        <f>LEFT(N2892,SEARCH("/",N2892)-1)</f>
        <v>photography</v>
      </c>
      <c r="R2892" t="str">
        <f>RIGHT(N2892, LEN(N2892)-SEARCH("/",N2892))</f>
        <v>photobooks</v>
      </c>
      <c r="S2892" s="11">
        <f>J2892/86400 + 25569 + (-5/24)</f>
        <v>42033.105740740742</v>
      </c>
      <c r="T2892" s="11">
        <f>I2892/86400 + 25569 + (-5/24)</f>
        <v>42063.105740740742</v>
      </c>
    </row>
    <row r="2893" spans="1:20" ht="42.75" x14ac:dyDescent="0.45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>
        <f>E2893/D2893*100</f>
        <v>144.58441666666667</v>
      </c>
      <c r="P2893" s="10">
        <f>E2893/L2893</f>
        <v>70.5289837398374</v>
      </c>
      <c r="Q2893" t="str">
        <f>LEFT(N2893,SEARCH("/",N2893)-1)</f>
        <v>music</v>
      </c>
      <c r="R2893" t="str">
        <f>RIGHT(N2893, LEN(N2893)-SEARCH("/",N2893))</f>
        <v>indie rock</v>
      </c>
      <c r="S2893" s="11">
        <f>J2893/86400 + 25569 + (-5/24)</f>
        <v>41228.577870370369</v>
      </c>
      <c r="T2893" s="11">
        <f>I2893/86400 + 25569 + (-5/24)</f>
        <v>41258.577870370369</v>
      </c>
    </row>
    <row r="2894" spans="1:20" ht="42.75" x14ac:dyDescent="0.45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>
        <f>E2894/D2894*100</f>
        <v>1081.2401666666667</v>
      </c>
      <c r="P2894" s="10">
        <f>E2894/L2894</f>
        <v>40.070667078443485</v>
      </c>
      <c r="Q2894" t="str">
        <f>LEFT(N2894,SEARCH("/",N2894)-1)</f>
        <v>games</v>
      </c>
      <c r="R2894" t="str">
        <f>RIGHT(N2894, LEN(N2894)-SEARCH("/",N2894))</f>
        <v>tabletop games</v>
      </c>
      <c r="S2894" s="11">
        <f>J2894/86400 + 25569 + (-5/24)</f>
        <v>42691.642870370364</v>
      </c>
      <c r="T2894" s="11">
        <f>I2894/86400 + 25569 + (-5/24)</f>
        <v>42719.749999999993</v>
      </c>
    </row>
    <row r="2895" spans="1:20" ht="28.5" x14ac:dyDescent="0.45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>
        <f>E2895/D2895*100</f>
        <v>110.65833333333333</v>
      </c>
      <c r="P2895" s="10">
        <f>E2895/L2895</f>
        <v>74.184357541899445</v>
      </c>
      <c r="Q2895" t="str">
        <f>LEFT(N2895,SEARCH("/",N2895)-1)</f>
        <v>food</v>
      </c>
      <c r="R2895" t="str">
        <f>RIGHT(N2895, LEN(N2895)-SEARCH("/",N2895))</f>
        <v>small batch</v>
      </c>
      <c r="S2895" s="11">
        <f>J2895/86400 + 25569 + (-5/24)</f>
        <v>41786.432210648149</v>
      </c>
      <c r="T2895" s="11">
        <f>I2895/86400 + 25569 + (-5/24)</f>
        <v>41816.432210648149</v>
      </c>
    </row>
    <row r="2896" spans="1:20" x14ac:dyDescent="0.45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>
        <f>E2896/D2896*100</f>
        <v>0.43333333333333329</v>
      </c>
      <c r="P2896" s="10">
        <f>E2896/L2896</f>
        <v>52</v>
      </c>
      <c r="Q2896" t="str">
        <f>LEFT(N2896,SEARCH("/",N2896)-1)</f>
        <v>food</v>
      </c>
      <c r="R2896" t="str">
        <f>RIGHT(N2896, LEN(N2896)-SEARCH("/",N2896))</f>
        <v>food trucks</v>
      </c>
      <c r="S2896" s="11">
        <f>J2896/86400 + 25569 + (-5/24)</f>
        <v>42107.47142361111</v>
      </c>
      <c r="T2896" s="11">
        <f>I2896/86400 + 25569 + (-5/24)</f>
        <v>42137.47142361111</v>
      </c>
    </row>
    <row r="2897" spans="1:20" ht="42.75" x14ac:dyDescent="0.45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>
        <f>E2897/D2897*100</f>
        <v>1.7500000000000002</v>
      </c>
      <c r="P2897" s="10">
        <f>E2897/L2897</f>
        <v>52.5</v>
      </c>
      <c r="Q2897" t="str">
        <f>LEFT(N2897,SEARCH("/",N2897)-1)</f>
        <v>food</v>
      </c>
      <c r="R2897" t="str">
        <f>RIGHT(N2897, LEN(N2897)-SEARCH("/",N2897))</f>
        <v>restaurants</v>
      </c>
      <c r="S2897" s="11">
        <f>J2897/86400 + 25569 + (-5/24)</f>
        <v>41854.181446759256</v>
      </c>
      <c r="T2897" s="11">
        <f>I2897/86400 + 25569 + (-5/24)</f>
        <v>41871.181446759256</v>
      </c>
    </row>
    <row r="2898" spans="1:20" ht="42.75" x14ac:dyDescent="0.45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>
        <f>E2898/D2898*100</f>
        <v>326.0916666666667</v>
      </c>
      <c r="P2898" s="10">
        <f>E2898/L2898</f>
        <v>80.022494887525568</v>
      </c>
      <c r="Q2898" t="str">
        <f>LEFT(N2898,SEARCH("/",N2898)-1)</f>
        <v>technology</v>
      </c>
      <c r="R2898" t="str">
        <f>RIGHT(N2898, LEN(N2898)-SEARCH("/",N2898))</f>
        <v>space exploration</v>
      </c>
      <c r="S2898" s="11">
        <f>J2898/86400 + 25569 + (-5/24)</f>
        <v>41915.538981481477</v>
      </c>
      <c r="T2898" s="11">
        <f>I2898/86400 + 25569 + (-5/24)</f>
        <v>41955.680555555555</v>
      </c>
    </row>
    <row r="2899" spans="1:20" ht="42.75" x14ac:dyDescent="0.45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>
        <f>E2899/D2899*100</f>
        <v>0.88333333333333341</v>
      </c>
      <c r="P2899" s="10">
        <f>E2899/L2899</f>
        <v>17.666666666666668</v>
      </c>
      <c r="Q2899" t="str">
        <f>LEFT(N2899,SEARCH("/",N2899)-1)</f>
        <v>technology</v>
      </c>
      <c r="R2899" t="str">
        <f>RIGHT(N2899, LEN(N2899)-SEARCH("/",N2899))</f>
        <v>space exploration</v>
      </c>
      <c r="S2899" s="11">
        <f>J2899/86400 + 25569 + (-5/24)</f>
        <v>42408.506481481476</v>
      </c>
      <c r="T2899" s="11">
        <f>I2899/86400 + 25569 + (-5/24)</f>
        <v>42438.506481481476</v>
      </c>
    </row>
    <row r="2900" spans="1:20" ht="42.75" x14ac:dyDescent="0.45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>
        <f>E2900/D2900*100</f>
        <v>264.62241666666665</v>
      </c>
      <c r="P2900" s="10">
        <f>E2900/L2900</f>
        <v>57.631016333938291</v>
      </c>
      <c r="Q2900" t="str">
        <f>LEFT(N2900,SEARCH("/",N2900)-1)</f>
        <v>theater</v>
      </c>
      <c r="R2900" t="str">
        <f>RIGHT(N2900, LEN(N2900)-SEARCH("/",N2900))</f>
        <v>spaces</v>
      </c>
      <c r="S2900" s="11">
        <f>J2900/86400 + 25569 + (-5/24)</f>
        <v>42387.190138888887</v>
      </c>
      <c r="T2900" s="11">
        <f>I2900/86400 + 25569 + (-5/24)</f>
        <v>42421.190138888887</v>
      </c>
    </row>
    <row r="2901" spans="1:20" ht="42.75" x14ac:dyDescent="0.45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>
        <f>E2901/D2901*100</f>
        <v>140.05000000000001</v>
      </c>
      <c r="P2901" s="10">
        <f>E2901/L2901</f>
        <v>95.48863636363636</v>
      </c>
      <c r="Q2901" t="str">
        <f>LEFT(N2901,SEARCH("/",N2901)-1)</f>
        <v>technology</v>
      </c>
      <c r="R2901" t="str">
        <f>RIGHT(N2901, LEN(N2901)-SEARCH("/",N2901))</f>
        <v>hardware</v>
      </c>
      <c r="S2901" s="11">
        <f>J2901/86400 + 25569 + (-5/24)</f>
        <v>41944.630648148144</v>
      </c>
      <c r="T2901" s="11">
        <f>I2901/86400 + 25569 + (-5/24)</f>
        <v>42004.672314814808</v>
      </c>
    </row>
    <row r="2902" spans="1:20" ht="42.75" x14ac:dyDescent="0.45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>
        <f>E2902/D2902*100</f>
        <v>118.25000000000001</v>
      </c>
      <c r="P2902" s="10">
        <f>E2902/L2902</f>
        <v>97.191780821917803</v>
      </c>
      <c r="Q2902" t="str">
        <f>LEFT(N2902,SEARCH("/",N2902)-1)</f>
        <v>technology</v>
      </c>
      <c r="R2902" t="str">
        <f>RIGHT(N2902, LEN(N2902)-SEARCH("/",N2902))</f>
        <v>hardware</v>
      </c>
      <c r="S2902" s="11">
        <f>J2902/86400 + 25569 + (-5/24)</f>
        <v>41389.599861111106</v>
      </c>
      <c r="T2902" s="11">
        <f>I2902/86400 + 25569 + (-5/24)</f>
        <v>41421.791666666664</v>
      </c>
    </row>
    <row r="2903" spans="1:20" ht="42.75" x14ac:dyDescent="0.45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>
        <f>E2903/D2903*100</f>
        <v>23.333333333333332</v>
      </c>
      <c r="P2903" s="10">
        <f>E2903/L2903</f>
        <v>96.551724137931032</v>
      </c>
      <c r="Q2903" t="str">
        <f>LEFT(N2903,SEARCH("/",N2903)-1)</f>
        <v>theater</v>
      </c>
      <c r="R2903" t="str">
        <f>RIGHT(N2903, LEN(N2903)-SEARCH("/",N2903))</f>
        <v>plays</v>
      </c>
      <c r="S2903" s="11">
        <f>J2903/86400 + 25569 + (-5/24)</f>
        <v>42192.69736111111</v>
      </c>
      <c r="T2903" s="11">
        <f>I2903/86400 + 25569 + (-5/24)</f>
        <v>42236.503472222219</v>
      </c>
    </row>
    <row r="2904" spans="1:20" ht="42.75" x14ac:dyDescent="0.45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>
        <f>E2904/D2904*100</f>
        <v>4.583333333333333</v>
      </c>
      <c r="P2904" s="10">
        <f>E2904/L2904</f>
        <v>183.33333333333334</v>
      </c>
      <c r="Q2904" t="str">
        <f>LEFT(N2904,SEARCH("/",N2904)-1)</f>
        <v>theater</v>
      </c>
      <c r="R2904" t="str">
        <f>RIGHT(N2904, LEN(N2904)-SEARCH("/",N2904))</f>
        <v>plays</v>
      </c>
      <c r="S2904" s="11">
        <f>J2904/86400 + 25569 + (-5/24)</f>
        <v>42258.438171296293</v>
      </c>
      <c r="T2904" s="11">
        <f>I2904/86400 + 25569 + (-5/24)</f>
        <v>42288.436863425923</v>
      </c>
    </row>
    <row r="2905" spans="1:20" ht="42.75" x14ac:dyDescent="0.45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>
        <f>E2905/D2905*100</f>
        <v>109.34166666666667</v>
      </c>
      <c r="P2905" s="10">
        <f>E2905/L2905</f>
        <v>84.108974358974365</v>
      </c>
      <c r="Q2905" t="str">
        <f>LEFT(N2905,SEARCH("/",N2905)-1)</f>
        <v>theater</v>
      </c>
      <c r="R2905" t="str">
        <f>RIGHT(N2905, LEN(N2905)-SEARCH("/",N2905))</f>
        <v>spaces</v>
      </c>
      <c r="S2905" s="11">
        <f>J2905/86400 + 25569 + (-5/24)</f>
        <v>42387.518495370365</v>
      </c>
      <c r="T2905" s="11">
        <f>I2905/86400 + 25569 + (-5/24)</f>
        <v>42402.518495370365</v>
      </c>
    </row>
    <row r="2906" spans="1:20" ht="42.75" x14ac:dyDescent="0.45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>
        <f>E2906/D2906*100</f>
        <v>59.774999999999999</v>
      </c>
      <c r="P2906" s="10">
        <f>E2906/L2906</f>
        <v>61.307692307692307</v>
      </c>
      <c r="Q2906" t="str">
        <f>LEFT(N2906,SEARCH("/",N2906)-1)</f>
        <v>theater</v>
      </c>
      <c r="R2906" t="str">
        <f>RIGHT(N2906, LEN(N2906)-SEARCH("/",N2906))</f>
        <v>spaces</v>
      </c>
      <c r="S2906" s="11">
        <f>J2906/86400 + 25569 + (-5/24)</f>
        <v>42097.524085648147</v>
      </c>
      <c r="T2906" s="11">
        <f>I2906/86400 + 25569 + (-5/24)</f>
        <v>42115.040972222218</v>
      </c>
    </row>
    <row r="2907" spans="1:20" ht="42.75" x14ac:dyDescent="0.45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>
        <f>E2907/D2907*100</f>
        <v>1.6666666666666666E-2</v>
      </c>
      <c r="P2907" s="10">
        <f>E2907/L2907</f>
        <v>1</v>
      </c>
      <c r="Q2907" t="str">
        <f>LEFT(N2907,SEARCH("/",N2907)-1)</f>
        <v>theater</v>
      </c>
      <c r="R2907" t="str">
        <f>RIGHT(N2907, LEN(N2907)-SEARCH("/",N2907))</f>
        <v>spaces</v>
      </c>
      <c r="S2907" s="11">
        <f>J2907/86400 + 25569 + (-5/24)</f>
        <v>42658.482199074067</v>
      </c>
      <c r="T2907" s="11">
        <f>I2907/86400 + 25569 + (-5/24)</f>
        <v>42672.865277777775</v>
      </c>
    </row>
    <row r="2908" spans="1:20" ht="42.75" x14ac:dyDescent="0.45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>
        <f>E2908/D2908*100</f>
        <v>15.225</v>
      </c>
      <c r="P2908" s="10">
        <f>E2908/L2908</f>
        <v>140.53846153846155</v>
      </c>
      <c r="Q2908" t="str">
        <f>LEFT(N2908,SEARCH("/",N2908)-1)</f>
        <v>theater</v>
      </c>
      <c r="R2908" t="str">
        <f>RIGHT(N2908, LEN(N2908)-SEARCH("/",N2908))</f>
        <v>spaces</v>
      </c>
      <c r="S2908" s="11">
        <f>J2908/86400 + 25569 + (-5/24)</f>
        <v>41902.4140625</v>
      </c>
      <c r="T2908" s="11">
        <f>I2908/86400 + 25569 + (-5/24)</f>
        <v>41932.4140625</v>
      </c>
    </row>
    <row r="2909" spans="1:20" ht="42.75" x14ac:dyDescent="0.45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>
        <f>E2909/D2909*100</f>
        <v>102.13333333333334</v>
      </c>
      <c r="P2909" s="10">
        <f>E2909/L2909</f>
        <v>106.57391304347826</v>
      </c>
      <c r="Q2909" t="str">
        <f>LEFT(N2909,SEARCH("/",N2909)-1)</f>
        <v>theater</v>
      </c>
      <c r="R2909" t="str">
        <f>RIGHT(N2909, LEN(N2909)-SEARCH("/",N2909))</f>
        <v>plays</v>
      </c>
      <c r="S2909" s="11">
        <f>J2909/86400 + 25569 + (-5/24)</f>
        <v>42337.584178240737</v>
      </c>
      <c r="T2909" s="11">
        <f>I2909/86400 + 25569 + (-5/24)</f>
        <v>42374.788194444445</v>
      </c>
    </row>
    <row r="2910" spans="1:20" ht="42.75" x14ac:dyDescent="0.45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>
        <f>E2910/D2910*100</f>
        <v>102.1</v>
      </c>
      <c r="P2910" s="10">
        <f>E2910/L2910</f>
        <v>66.586956521739125</v>
      </c>
      <c r="Q2910" t="str">
        <f>LEFT(N2910,SEARCH("/",N2910)-1)</f>
        <v>theater</v>
      </c>
      <c r="R2910" t="str">
        <f>RIGHT(N2910, LEN(N2910)-SEARCH("/",N2910))</f>
        <v>plays</v>
      </c>
      <c r="S2910" s="11">
        <f>J2910/86400 + 25569 + (-5/24)</f>
        <v>41970.793819444443</v>
      </c>
      <c r="T2910" s="11">
        <f>I2910/86400 + 25569 + (-5/24)</f>
        <v>42003.791666666664</v>
      </c>
    </row>
    <row r="2911" spans="1:20" ht="28.5" x14ac:dyDescent="0.45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>
        <f>E2911/D2911*100</f>
        <v>100.79166666666666</v>
      </c>
      <c r="P2911" s="10">
        <f>E2911/L2911</f>
        <v>60.475000000000001</v>
      </c>
      <c r="Q2911" t="str">
        <f>LEFT(N2911,SEARCH("/",N2911)-1)</f>
        <v>theater</v>
      </c>
      <c r="R2911" t="str">
        <f>RIGHT(N2911, LEN(N2911)-SEARCH("/",N2911))</f>
        <v>plays</v>
      </c>
      <c r="S2911" s="11">
        <f>J2911/86400 + 25569 + (-5/24)</f>
        <v>42068.68005787037</v>
      </c>
      <c r="T2911" s="11">
        <f>I2911/86400 + 25569 + (-5/24)</f>
        <v>42098.638391203705</v>
      </c>
    </row>
    <row r="2912" spans="1:20" ht="42.75" x14ac:dyDescent="0.45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>
        <f>E2912/D2912*100</f>
        <v>102.90416666666667</v>
      </c>
      <c r="P2912" s="10">
        <f>E2912/L2912</f>
        <v>62.052763819095475</v>
      </c>
      <c r="Q2912" t="str">
        <f>LEFT(N2912,SEARCH("/",N2912)-1)</f>
        <v>theater</v>
      </c>
      <c r="R2912" t="str">
        <f>RIGHT(N2912, LEN(N2912)-SEARCH("/",N2912))</f>
        <v>plays</v>
      </c>
      <c r="S2912" s="11">
        <f>J2912/86400 + 25569 + (-5/24)</f>
        <v>41802.365949074076</v>
      </c>
      <c r="T2912" s="11">
        <f>I2912/86400 + 25569 + (-5/24)</f>
        <v>41822.957638888889</v>
      </c>
    </row>
    <row r="2913" spans="1:20" ht="28.5" x14ac:dyDescent="0.45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>
        <f>E2913/D2913*100</f>
        <v>19.650000000000002</v>
      </c>
      <c r="P2913" s="10">
        <f>E2913/L2913</f>
        <v>58.95</v>
      </c>
      <c r="Q2913" t="str">
        <f>LEFT(N2913,SEARCH("/",N2913)-1)</f>
        <v>theater</v>
      </c>
      <c r="R2913" t="str">
        <f>RIGHT(N2913, LEN(N2913)-SEARCH("/",N2913))</f>
        <v>musical</v>
      </c>
      <c r="S2913" s="11">
        <f>J2913/86400 + 25569 + (-5/24)</f>
        <v>42403.763518518514</v>
      </c>
      <c r="T2913" s="11">
        <f>I2913/86400 + 25569 + (-5/24)</f>
        <v>42433.763518518514</v>
      </c>
    </row>
    <row r="2914" spans="1:20" ht="42.75" x14ac:dyDescent="0.45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>
        <f>E2914/D2914*100</f>
        <v>8.3333333333333332E-3</v>
      </c>
      <c r="P2914" s="10">
        <f>E2914/L2914</f>
        <v>1</v>
      </c>
      <c r="Q2914" t="str">
        <f>LEFT(N2914,SEARCH("/",N2914)-1)</f>
        <v>theater</v>
      </c>
      <c r="R2914" t="str">
        <f>RIGHT(N2914, LEN(N2914)-SEARCH("/",N2914))</f>
        <v>plays</v>
      </c>
      <c r="S2914" s="11">
        <f>J2914/86400 + 25569 + (-5/24)</f>
        <v>42414.960231481477</v>
      </c>
      <c r="T2914" s="11">
        <f>I2914/86400 + 25569 + (-5/24)</f>
        <v>42444.918564814812</v>
      </c>
    </row>
    <row r="2915" spans="1:20" ht="42.75" x14ac:dyDescent="0.4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>
        <f>E2915/D2915*100</f>
        <v>22.881426547787683</v>
      </c>
      <c r="P2915" s="10">
        <f>E2915/L2915</f>
        <v>39.228571428571428</v>
      </c>
      <c r="Q2915" t="str">
        <f>LEFT(N2915,SEARCH("/",N2915)-1)</f>
        <v>film &amp; video</v>
      </c>
      <c r="R2915" t="str">
        <f>RIGHT(N2915, LEN(N2915)-SEARCH("/",N2915))</f>
        <v>animation</v>
      </c>
      <c r="S2915" s="11">
        <f>J2915/86400 + 25569 + (-5/24)</f>
        <v>41218.183113425919</v>
      </c>
      <c r="T2915" s="11">
        <f>I2915/86400 + 25569 + (-5/24)</f>
        <v>41248.183113425919</v>
      </c>
    </row>
    <row r="2916" spans="1:20" ht="42.75" x14ac:dyDescent="0.4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>
        <f>E2916/D2916*100</f>
        <v>0.66115702479338845</v>
      </c>
      <c r="P2916" s="10">
        <f>E2916/L2916</f>
        <v>20</v>
      </c>
      <c r="Q2916" t="str">
        <f>LEFT(N2916,SEARCH("/",N2916)-1)</f>
        <v>publishing</v>
      </c>
      <c r="R2916" t="str">
        <f>RIGHT(N2916, LEN(N2916)-SEARCH("/",N2916))</f>
        <v>art books</v>
      </c>
      <c r="S2916" s="11">
        <f>J2916/86400 + 25569 + (-5/24)</f>
        <v>42144.56114583333</v>
      </c>
      <c r="T2916" s="11">
        <f>I2916/86400 + 25569 + (-5/24)</f>
        <v>42174.56114583333</v>
      </c>
    </row>
    <row r="2917" spans="1:20" ht="28.5" x14ac:dyDescent="0.4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>
        <f>E2917/D2917*100</f>
        <v>103.04098360655738</v>
      </c>
      <c r="P2917" s="10">
        <f>E2917/L2917</f>
        <v>93.81343283582089</v>
      </c>
      <c r="Q2917" t="str">
        <f>LEFT(N2917,SEARCH("/",N2917)-1)</f>
        <v>theater</v>
      </c>
      <c r="R2917" t="str">
        <f>RIGHT(N2917, LEN(N2917)-SEARCH("/",N2917))</f>
        <v>plays</v>
      </c>
      <c r="S2917" s="11">
        <f>J2917/86400 + 25569 + (-5/24)</f>
        <v>41964.107199074067</v>
      </c>
      <c r="T2917" s="11">
        <f>I2917/86400 + 25569 + (-5/24)</f>
        <v>41994.958333333336</v>
      </c>
    </row>
    <row r="2918" spans="1:20" ht="57" x14ac:dyDescent="0.4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>
        <f>E2918/D2918*100</f>
        <v>103.90027322404372</v>
      </c>
      <c r="P2918" s="10">
        <f>E2918/L2918</f>
        <v>56.460043668122275</v>
      </c>
      <c r="Q2918" t="str">
        <f>LEFT(N2918,SEARCH("/",N2918)-1)</f>
        <v>film &amp; video</v>
      </c>
      <c r="R2918" t="str">
        <f>RIGHT(N2918, LEN(N2918)-SEARCH("/",N2918))</f>
        <v>documentary</v>
      </c>
      <c r="S2918" s="11">
        <f>J2918/86400 + 25569 + (-5/24)</f>
        <v>40379.568101851852</v>
      </c>
      <c r="T2918" s="11">
        <f>I2918/86400 + 25569 + (-5/24)</f>
        <v>40421.947222222218</v>
      </c>
    </row>
    <row r="2919" spans="1:20" x14ac:dyDescent="0.45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>
        <f>E2919/D2919*100</f>
        <v>35.856000000000002</v>
      </c>
      <c r="P2919" s="10">
        <f>E2919/L2919</f>
        <v>373.5</v>
      </c>
      <c r="Q2919" t="str">
        <f>LEFT(N2919,SEARCH("/",N2919)-1)</f>
        <v>film &amp; video</v>
      </c>
      <c r="R2919" t="str">
        <f>RIGHT(N2919, LEN(N2919)-SEARCH("/",N2919))</f>
        <v>drama</v>
      </c>
      <c r="S2919" s="11">
        <f>J2919/86400 + 25569 + (-5/24)</f>
        <v>41939.601967592593</v>
      </c>
      <c r="T2919" s="11">
        <f>I2919/86400 + 25569 + (-5/24)</f>
        <v>41969.643634259257</v>
      </c>
    </row>
    <row r="2920" spans="1:20" ht="42.75" x14ac:dyDescent="0.45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>
        <f>E2920/D2920*100</f>
        <v>8.0000000000000002E-3</v>
      </c>
      <c r="P2920" s="10">
        <f>E2920/L2920</f>
        <v>1</v>
      </c>
      <c r="Q2920" t="str">
        <f>LEFT(N2920,SEARCH("/",N2920)-1)</f>
        <v>film &amp; video</v>
      </c>
      <c r="R2920" t="str">
        <f>RIGHT(N2920, LEN(N2920)-SEARCH("/",N2920))</f>
        <v>drama</v>
      </c>
      <c r="S2920" s="11">
        <f>J2920/86400 + 25569 + (-5/24)</f>
        <v>42009.432280092595</v>
      </c>
      <c r="T2920" s="11">
        <f>I2920/86400 + 25569 + (-5/24)</f>
        <v>42069.432280092595</v>
      </c>
    </row>
    <row r="2921" spans="1:20" ht="42.75" x14ac:dyDescent="0.45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>
        <f>E2921/D2921*100</f>
        <v>104.11200000000001</v>
      </c>
      <c r="P2921" s="10">
        <f>E2921/L2921</f>
        <v>81.84905660377359</v>
      </c>
      <c r="Q2921" t="str">
        <f>LEFT(N2921,SEARCH("/",N2921)-1)</f>
        <v>film &amp; video</v>
      </c>
      <c r="R2921" t="str">
        <f>RIGHT(N2921, LEN(N2921)-SEARCH("/",N2921))</f>
        <v>documentary</v>
      </c>
      <c r="S2921" s="11">
        <f>J2921/86400 + 25569 + (-5/24)</f>
        <v>42043.397245370368</v>
      </c>
      <c r="T2921" s="11">
        <f>I2921/86400 + 25569 + (-5/24)</f>
        <v>42078.355578703697</v>
      </c>
    </row>
    <row r="2922" spans="1:20" ht="28.5" x14ac:dyDescent="0.45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>
        <f>E2922/D2922*100</f>
        <v>100.43200000000002</v>
      </c>
      <c r="P2922" s="10">
        <f>E2922/L2922</f>
        <v>126.8080808080808</v>
      </c>
      <c r="Q2922" t="str">
        <f>LEFT(N2922,SEARCH("/",N2922)-1)</f>
        <v>music</v>
      </c>
      <c r="R2922" t="str">
        <f>RIGHT(N2922, LEN(N2922)-SEARCH("/",N2922))</f>
        <v>rock</v>
      </c>
      <c r="S2922" s="11">
        <f>J2922/86400 + 25569 + (-5/24)</f>
        <v>41186.098194444443</v>
      </c>
      <c r="T2922" s="11">
        <f>I2922/86400 + 25569 + (-5/24)</f>
        <v>41211.098194444443</v>
      </c>
    </row>
    <row r="2923" spans="1:20" ht="57" x14ac:dyDescent="0.45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>
        <f>E2923/D2923*100</f>
        <v>105.44</v>
      </c>
      <c r="P2923" s="10">
        <f>E2923/L2923</f>
        <v>118.73873873873873</v>
      </c>
      <c r="Q2923" t="str">
        <f>LEFT(N2923,SEARCH("/",N2923)-1)</f>
        <v>photography</v>
      </c>
      <c r="R2923" t="str">
        <f>RIGHT(N2923, LEN(N2923)-SEARCH("/",N2923))</f>
        <v>photobooks</v>
      </c>
      <c r="S2923" s="11">
        <f>J2923/86400 + 25569 + (-5/24)</f>
        <v>42130.656817129631</v>
      </c>
      <c r="T2923" s="11">
        <f>I2923/86400 + 25569 + (-5/24)</f>
        <v>42162.958333333336</v>
      </c>
    </row>
    <row r="2924" spans="1:20" ht="42.75" x14ac:dyDescent="0.45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>
        <f>E2924/D2924*100</f>
        <v>322.24</v>
      </c>
      <c r="P2924" s="10">
        <f>E2924/L2924</f>
        <v>56.414565826330531</v>
      </c>
      <c r="Q2924" t="str">
        <f>LEFT(N2924,SEARCH("/",N2924)-1)</f>
        <v>photography</v>
      </c>
      <c r="R2924" t="str">
        <f>RIGHT(N2924, LEN(N2924)-SEARCH("/",N2924))</f>
        <v>photobooks</v>
      </c>
      <c r="S2924" s="11">
        <f>J2924/86400 + 25569 + (-5/24)</f>
        <v>42072.27984953703</v>
      </c>
      <c r="T2924" s="11">
        <f>I2924/86400 + 25569 + (-5/24)</f>
        <v>42102.27984953703</v>
      </c>
    </row>
    <row r="2925" spans="1:20" ht="42.75" x14ac:dyDescent="0.45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>
        <f>E2925/D2925*100</f>
        <v>20.208000000000002</v>
      </c>
      <c r="P2925" s="10">
        <f>E2925/L2925</f>
        <v>114.81818181818181</v>
      </c>
      <c r="Q2925" t="str">
        <f>LEFT(N2925,SEARCH("/",N2925)-1)</f>
        <v>music</v>
      </c>
      <c r="R2925" t="str">
        <f>RIGHT(N2925, LEN(N2925)-SEARCH("/",N2925))</f>
        <v>faith</v>
      </c>
      <c r="S2925" s="11">
        <f>J2925/86400 + 25569 + (-5/24)</f>
        <v>42804.824629629627</v>
      </c>
      <c r="T2925" s="11">
        <f>I2925/86400 + 25569 + (-5/24)</f>
        <v>42834.782962962963</v>
      </c>
    </row>
    <row r="2926" spans="1:20" ht="42.75" x14ac:dyDescent="0.45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>
        <f>E2926/D2926*100</f>
        <v>59.467839999999995</v>
      </c>
      <c r="P2926" s="10">
        <f>E2926/L2926</f>
        <v>72.16970873786407</v>
      </c>
      <c r="Q2926" t="str">
        <f>LEFT(N2926,SEARCH("/",N2926)-1)</f>
        <v>photography</v>
      </c>
      <c r="R2926" t="str">
        <f>RIGHT(N2926, LEN(N2926)-SEARCH("/",N2926))</f>
        <v>photobooks</v>
      </c>
      <c r="S2926" s="11">
        <f>J2926/86400 + 25569 + (-5/24)</f>
        <v>41834.772129629629</v>
      </c>
      <c r="T2926" s="11">
        <f>I2926/86400 + 25569 + (-5/24)</f>
        <v>41864.772129629629</v>
      </c>
    </row>
    <row r="2927" spans="1:20" ht="57" x14ac:dyDescent="0.45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>
        <f>E2927/D2927*100</f>
        <v>109.48792</v>
      </c>
      <c r="P2927" s="10">
        <f>E2927/L2927</f>
        <v>103.68174242424243</v>
      </c>
      <c r="Q2927" t="str">
        <f>LEFT(N2927,SEARCH("/",N2927)-1)</f>
        <v>music</v>
      </c>
      <c r="R2927" t="str">
        <f>RIGHT(N2927, LEN(N2927)-SEARCH("/",N2927))</f>
        <v>classical music</v>
      </c>
      <c r="S2927" s="11">
        <f>J2927/86400 + 25569 + (-5/24)</f>
        <v>42269.75950231481</v>
      </c>
      <c r="T2927" s="11">
        <f>I2927/86400 + 25569 + (-5/24)</f>
        <v>42290.75950231481</v>
      </c>
    </row>
    <row r="2928" spans="1:20" ht="28.5" x14ac:dyDescent="0.45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>
        <f>E2928/D2928*100</f>
        <v>0.27999999999999997</v>
      </c>
      <c r="P2928" s="10">
        <f>E2928/L2928</f>
        <v>17.5</v>
      </c>
      <c r="Q2928" t="str">
        <f>LEFT(N2928,SEARCH("/",N2928)-1)</f>
        <v>theater</v>
      </c>
      <c r="R2928" t="str">
        <f>RIGHT(N2928, LEN(N2928)-SEARCH("/",N2928))</f>
        <v>musical</v>
      </c>
      <c r="S2928" s="11">
        <f>J2928/86400 + 25569 + (-5/24)</f>
        <v>42170.238680555551</v>
      </c>
      <c r="T2928" s="11">
        <f>I2928/86400 + 25569 + (-5/24)</f>
        <v>42200.238680555551</v>
      </c>
    </row>
    <row r="2929" spans="1:20" ht="42.75" x14ac:dyDescent="0.4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>
        <f>E2929/D2929*100</f>
        <v>110.77157238734421</v>
      </c>
      <c r="P2929" s="10">
        <f>E2929/L2929</f>
        <v>73.355396825396824</v>
      </c>
      <c r="Q2929" t="str">
        <f>LEFT(N2929,SEARCH("/",N2929)-1)</f>
        <v>music</v>
      </c>
      <c r="R2929" t="str">
        <f>RIGHT(N2929, LEN(N2929)-SEARCH("/",N2929))</f>
        <v>rock</v>
      </c>
      <c r="S2929" s="11">
        <f>J2929/86400 + 25569 + (-5/24)</f>
        <v>41681.890856481477</v>
      </c>
      <c r="T2929" s="11">
        <f>I2929/86400 + 25569 + (-5/24)</f>
        <v>41721.849189814813</v>
      </c>
    </row>
    <row r="2930" spans="1:20" ht="42.75" x14ac:dyDescent="0.45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>
        <f>E2930/D2930*100</f>
        <v>0</v>
      </c>
      <c r="P2930" s="10" t="e">
        <f>E2930/L2930</f>
        <v>#DIV/0!</v>
      </c>
      <c r="Q2930" t="str">
        <f>LEFT(N2930,SEARCH("/",N2930)-1)</f>
        <v>film &amp; video</v>
      </c>
      <c r="R2930" t="str">
        <f>RIGHT(N2930, LEN(N2930)-SEARCH("/",N2930))</f>
        <v>drama</v>
      </c>
      <c r="S2930" s="11">
        <f>J2930/86400 + 25569 + (-5/24)</f>
        <v>42566.79609953703</v>
      </c>
      <c r="T2930" s="11">
        <f>I2930/86400 + 25569 + (-5/24)</f>
        <v>42587.79609953703</v>
      </c>
    </row>
    <row r="2931" spans="1:20" ht="42.75" x14ac:dyDescent="0.45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>
        <f>E2931/D2931*100</f>
        <v>0.43307086614173229</v>
      </c>
      <c r="P2931" s="10">
        <f>E2931/L2931</f>
        <v>18.333333333333332</v>
      </c>
      <c r="Q2931" t="str">
        <f>LEFT(N2931,SEARCH("/",N2931)-1)</f>
        <v>theater</v>
      </c>
      <c r="R2931" t="str">
        <f>RIGHT(N2931, LEN(N2931)-SEARCH("/",N2931))</f>
        <v>plays</v>
      </c>
      <c r="S2931" s="11">
        <f>J2931/86400 + 25569 + (-5/24)</f>
        <v>41784.581354166665</v>
      </c>
      <c r="T2931" s="11">
        <f>I2931/86400 + 25569 + (-5/24)</f>
        <v>41814.581354166665</v>
      </c>
    </row>
    <row r="2932" spans="1:20" ht="42.75" x14ac:dyDescent="0.4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>
        <f>E2932/D2932*100</f>
        <v>105.0859375</v>
      </c>
      <c r="P2932" s="10">
        <f>E2932/L2932</f>
        <v>78.660818713450297</v>
      </c>
      <c r="Q2932" t="str">
        <f>LEFT(N2932,SEARCH("/",N2932)-1)</f>
        <v>film &amp; video</v>
      </c>
      <c r="R2932" t="str">
        <f>RIGHT(N2932, LEN(N2932)-SEARCH("/",N2932))</f>
        <v>documentary</v>
      </c>
      <c r="S2932" s="11">
        <f>J2932/86400 + 25569 + (-5/24)</f>
        <v>41079.66910879629</v>
      </c>
      <c r="T2932" s="11">
        <f>I2932/86400 + 25569 + (-5/24)</f>
        <v>41109.66910879629</v>
      </c>
    </row>
    <row r="2933" spans="1:20" ht="42.75" x14ac:dyDescent="0.4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>
        <f>E2933/D2933*100</f>
        <v>3.8464497269020695E-2</v>
      </c>
      <c r="P2933" s="10">
        <f>E2933/L2933</f>
        <v>5</v>
      </c>
      <c r="Q2933" t="str">
        <f>LEFT(N2933,SEARCH("/",N2933)-1)</f>
        <v>games</v>
      </c>
      <c r="R2933" t="str">
        <f>RIGHT(N2933, LEN(N2933)-SEARCH("/",N2933))</f>
        <v>video games</v>
      </c>
      <c r="S2933" s="11">
        <f>J2933/86400 + 25569 + (-5/24)</f>
        <v>42122.977465277778</v>
      </c>
      <c r="T2933" s="11">
        <f>I2933/86400 + 25569 + (-5/24)</f>
        <v>42152.977465277778</v>
      </c>
    </row>
    <row r="2934" spans="1:20" ht="42.75" x14ac:dyDescent="0.45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>
        <f>E2934/D2934*100</f>
        <v>113.46153846153845</v>
      </c>
      <c r="P2934" s="10">
        <f>E2934/L2934</f>
        <v>73.019801980198025</v>
      </c>
      <c r="Q2934" t="str">
        <f>LEFT(N2934,SEARCH("/",N2934)-1)</f>
        <v>film &amp; video</v>
      </c>
      <c r="R2934" t="str">
        <f>RIGHT(N2934, LEN(N2934)-SEARCH("/",N2934))</f>
        <v>documentary</v>
      </c>
      <c r="S2934" s="11">
        <f>J2934/86400 + 25569 + (-5/24)</f>
        <v>40862.28460648148</v>
      </c>
      <c r="T2934" s="11">
        <f>I2934/86400 + 25569 + (-5/24)</f>
        <v>40897.28460648148</v>
      </c>
    </row>
    <row r="2935" spans="1:20" ht="42.75" x14ac:dyDescent="0.45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>
        <f>E2935/D2935*100</f>
        <v>139.1</v>
      </c>
      <c r="P2935" s="10">
        <f>E2935/L2935</f>
        <v>65.756363636363631</v>
      </c>
      <c r="Q2935" t="str">
        <f>LEFT(N2935,SEARCH("/",N2935)-1)</f>
        <v>film &amp; video</v>
      </c>
      <c r="R2935" t="str">
        <f>RIGHT(N2935, LEN(N2935)-SEARCH("/",N2935))</f>
        <v>documentary</v>
      </c>
      <c r="S2935" s="11">
        <f>J2935/86400 + 25569 + (-5/24)</f>
        <v>41319.560960648145</v>
      </c>
      <c r="T2935" s="11">
        <f>I2935/86400 + 25569 + (-5/24)</f>
        <v>41349.560960648145</v>
      </c>
    </row>
    <row r="2936" spans="1:20" ht="42.75" x14ac:dyDescent="0.45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>
        <f>E2936/D2936*100</f>
        <v>118.73499999999999</v>
      </c>
      <c r="P2936" s="10">
        <f>E2936/L2936</f>
        <v>61.496215139442228</v>
      </c>
      <c r="Q2936" t="str">
        <f>LEFT(N2936,SEARCH("/",N2936)-1)</f>
        <v>film &amp; video</v>
      </c>
      <c r="R2936" t="str">
        <f>RIGHT(N2936, LEN(N2936)-SEARCH("/",N2936))</f>
        <v>documentary</v>
      </c>
      <c r="S2936" s="11">
        <f>J2936/86400 + 25569 + (-5/24)</f>
        <v>41312.529340277775</v>
      </c>
      <c r="T2936" s="11">
        <f>I2936/86400 + 25569 + (-5/24)</f>
        <v>41352.487673611111</v>
      </c>
    </row>
    <row r="2937" spans="1:20" ht="28.5" x14ac:dyDescent="0.45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>
        <f>E2937/D2937*100</f>
        <v>102.25999999999999</v>
      </c>
      <c r="P2937" s="10">
        <f>E2937/L2937</f>
        <v>141.42340425531913</v>
      </c>
      <c r="Q2937" t="str">
        <f>LEFT(N2937,SEARCH("/",N2937)-1)</f>
        <v>publishing</v>
      </c>
      <c r="R2937" t="str">
        <f>RIGHT(N2937, LEN(N2937)-SEARCH("/",N2937))</f>
        <v>nonfiction</v>
      </c>
      <c r="S2937" s="11">
        <f>J2937/86400 + 25569 + (-5/24)</f>
        <v>41401.439884259256</v>
      </c>
      <c r="T2937" s="11">
        <f>I2937/86400 + 25569 + (-5/24)</f>
        <v>41436.439884259256</v>
      </c>
    </row>
    <row r="2938" spans="1:20" ht="42.75" x14ac:dyDescent="0.45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>
        <f>E2938/D2938*100</f>
        <v>102.94615384615385</v>
      </c>
      <c r="P2938" s="10">
        <f>E2938/L2938</f>
        <v>234.78947368421052</v>
      </c>
      <c r="Q2938" t="str">
        <f>LEFT(N2938,SEARCH("/",N2938)-1)</f>
        <v>photography</v>
      </c>
      <c r="R2938" t="str">
        <f>RIGHT(N2938, LEN(N2938)-SEARCH("/",N2938))</f>
        <v>photobooks</v>
      </c>
      <c r="S2938" s="11">
        <f>J2938/86400 + 25569 + (-5/24)</f>
        <v>42297.539733796293</v>
      </c>
      <c r="T2938" s="11">
        <f>I2938/86400 + 25569 + (-5/24)</f>
        <v>42341.999999999993</v>
      </c>
    </row>
    <row r="2939" spans="1:20" ht="42.75" x14ac:dyDescent="0.45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>
        <f>E2939/D2939*100</f>
        <v>100.86153846153847</v>
      </c>
      <c r="P2939" s="10">
        <f>E2939/L2939</f>
        <v>211.48387096774192</v>
      </c>
      <c r="Q2939" t="str">
        <f>LEFT(N2939,SEARCH("/",N2939)-1)</f>
        <v>photography</v>
      </c>
      <c r="R2939" t="str">
        <f>RIGHT(N2939, LEN(N2939)-SEARCH("/",N2939))</f>
        <v>photobooks</v>
      </c>
      <c r="S2939" s="11">
        <f>J2939/86400 + 25569 + (-5/24)</f>
        <v>42138.298043981478</v>
      </c>
      <c r="T2939" s="11">
        <f>I2939/86400 + 25569 + (-5/24)</f>
        <v>42168.298043981478</v>
      </c>
    </row>
    <row r="2940" spans="1:20" ht="42.75" x14ac:dyDescent="0.45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>
        <f>E2940/D2940*100</f>
        <v>0</v>
      </c>
      <c r="P2940" s="10" t="e">
        <f>E2940/L2940</f>
        <v>#DIV/0!</v>
      </c>
      <c r="Q2940" t="str">
        <f>LEFT(N2940,SEARCH("/",N2940)-1)</f>
        <v>publishing</v>
      </c>
      <c r="R2940" t="str">
        <f>RIGHT(N2940, LEN(N2940)-SEARCH("/",N2940))</f>
        <v>translations</v>
      </c>
      <c r="S2940" s="11">
        <f>J2940/86400 + 25569 + (-5/24)</f>
        <v>42092.923136574071</v>
      </c>
      <c r="T2940" s="11">
        <f>I2940/86400 + 25569 + (-5/24)</f>
        <v>42122.923136574071</v>
      </c>
    </row>
    <row r="2941" spans="1:20" ht="42.75" x14ac:dyDescent="0.45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>
        <f>E2941/D2941*100</f>
        <v>7.6923076923076927E-3</v>
      </c>
      <c r="P2941" s="10">
        <f>E2941/L2941</f>
        <v>1</v>
      </c>
      <c r="Q2941" t="str">
        <f>LEFT(N2941,SEARCH("/",N2941)-1)</f>
        <v>publishing</v>
      </c>
      <c r="R2941" t="str">
        <f>RIGHT(N2941, LEN(N2941)-SEARCH("/",N2941))</f>
        <v>translations</v>
      </c>
      <c r="S2941" s="11">
        <f>J2941/86400 + 25569 + (-5/24)</f>
        <v>42486.540081018517</v>
      </c>
      <c r="T2941" s="11">
        <f>I2941/86400 + 25569 + (-5/24)</f>
        <v>42516.540081018517</v>
      </c>
    </row>
    <row r="2942" spans="1:20" ht="42.75" x14ac:dyDescent="0.45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>
        <f>E2942/D2942*100</f>
        <v>0</v>
      </c>
      <c r="P2942" s="10" t="e">
        <f>E2942/L2942</f>
        <v>#DIV/0!</v>
      </c>
      <c r="Q2942" t="str">
        <f>LEFT(N2942,SEARCH("/",N2942)-1)</f>
        <v>publishing</v>
      </c>
      <c r="R2942" t="str">
        <f>RIGHT(N2942, LEN(N2942)-SEARCH("/",N2942))</f>
        <v>translations</v>
      </c>
      <c r="S2942" s="11">
        <f>J2942/86400 + 25569 + (-5/24)</f>
        <v>42707.71769675926</v>
      </c>
      <c r="T2942" s="11">
        <f>I2942/86400 + 25569 + (-5/24)</f>
        <v>42737.71769675926</v>
      </c>
    </row>
    <row r="2943" spans="1:20" ht="42.75" x14ac:dyDescent="0.45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>
        <f>E2943/D2943*100</f>
        <v>157.37692307692308</v>
      </c>
      <c r="P2943" s="10">
        <f>E2943/L2943</f>
        <v>67.970099667774093</v>
      </c>
      <c r="Q2943" t="str">
        <f>LEFT(N2943,SEARCH("/",N2943)-1)</f>
        <v>games</v>
      </c>
      <c r="R2943" t="str">
        <f>RIGHT(N2943, LEN(N2943)-SEARCH("/",N2943))</f>
        <v>tabletop games</v>
      </c>
      <c r="S2943" s="11">
        <f>J2943/86400 + 25569 + (-5/24)</f>
        <v>41561.599016203698</v>
      </c>
      <c r="T2943" s="11">
        <f>I2943/86400 + 25569 + (-5/24)</f>
        <v>41591.640682870369</v>
      </c>
    </row>
    <row r="2944" spans="1:20" ht="28.5" x14ac:dyDescent="0.45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>
        <f>E2944/D2944*100</f>
        <v>153.3153846153846</v>
      </c>
      <c r="P2944" s="10">
        <f>E2944/L2944</f>
        <v>135.58503401360545</v>
      </c>
      <c r="Q2944" t="str">
        <f>LEFT(N2944,SEARCH("/",N2944)-1)</f>
        <v>games</v>
      </c>
      <c r="R2944" t="str">
        <f>RIGHT(N2944, LEN(N2944)-SEARCH("/",N2944))</f>
        <v>tabletop games</v>
      </c>
      <c r="S2944" s="11">
        <f>J2944/86400 + 25569 + (-5/24)</f>
        <v>42061.813784722217</v>
      </c>
      <c r="T2944" s="11">
        <f>I2944/86400 + 25569 + (-5/24)</f>
        <v>42091.772118055553</v>
      </c>
    </row>
    <row r="2945" spans="1:20" ht="42.75" x14ac:dyDescent="0.45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>
        <f>E2945/D2945*100</f>
        <v>0</v>
      </c>
      <c r="P2945" s="10" t="e">
        <f>E2945/L2945</f>
        <v>#DIV/0!</v>
      </c>
      <c r="Q2945" t="str">
        <f>LEFT(N2945,SEARCH("/",N2945)-1)</f>
        <v>technology</v>
      </c>
      <c r="R2945" t="str">
        <f>RIGHT(N2945, LEN(N2945)-SEARCH("/",N2945))</f>
        <v>web</v>
      </c>
      <c r="S2945" s="11">
        <f>J2945/86400 + 25569 + (-5/24)</f>
        <v>41956.644745370366</v>
      </c>
      <c r="T2945" s="11">
        <f>I2945/86400 + 25569 + (-5/24)</f>
        <v>41991.644745370366</v>
      </c>
    </row>
    <row r="2946" spans="1:20" ht="42.75" x14ac:dyDescent="0.45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>
        <f>E2946/D2946*100</f>
        <v>111.15384615384616</v>
      </c>
      <c r="P2946" s="10">
        <f>E2946/L2946</f>
        <v>200.69444444444446</v>
      </c>
      <c r="Q2946" t="str">
        <f>LEFT(N2946,SEARCH("/",N2946)-1)</f>
        <v>theater</v>
      </c>
      <c r="R2946" t="str">
        <f>RIGHT(N2946, LEN(N2946)-SEARCH("/",N2946))</f>
        <v>plays</v>
      </c>
      <c r="S2946" s="11">
        <f>J2946/86400 + 25569 + (-5/24)</f>
        <v>41775.545428240737</v>
      </c>
      <c r="T2946" s="11">
        <f>I2946/86400 + 25569 + (-5/24)</f>
        <v>41805.545428240737</v>
      </c>
    </row>
    <row r="2947" spans="1:20" ht="42.75" x14ac:dyDescent="0.45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>
        <f>E2947/D2947*100</f>
        <v>101.25769230769231</v>
      </c>
      <c r="P2947" s="10">
        <f>E2947/L2947</f>
        <v>70.771505376344081</v>
      </c>
      <c r="Q2947" t="str">
        <f>LEFT(N2947,SEARCH("/",N2947)-1)</f>
        <v>theater</v>
      </c>
      <c r="R2947" t="str">
        <f>RIGHT(N2947, LEN(N2947)-SEARCH("/",N2947))</f>
        <v>plays</v>
      </c>
      <c r="S2947" s="11">
        <f>J2947/86400 + 25569 + (-5/24)</f>
        <v>42058.877418981479</v>
      </c>
      <c r="T2947" s="11">
        <f>I2947/86400 + 25569 + (-5/24)</f>
        <v>42088.835752314808</v>
      </c>
    </row>
    <row r="2948" spans="1:20" ht="42.75" x14ac:dyDescent="0.45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>
        <f>E2948/D2948*100</f>
        <v>16.376923076923077</v>
      </c>
      <c r="P2948" s="10">
        <f>E2948/L2948</f>
        <v>49.511627906976742</v>
      </c>
      <c r="Q2948" t="str">
        <f>LEFT(N2948,SEARCH("/",N2948)-1)</f>
        <v>theater</v>
      </c>
      <c r="R2948" t="str">
        <f>RIGHT(N2948, LEN(N2948)-SEARCH("/",N2948))</f>
        <v>plays</v>
      </c>
      <c r="S2948" s="11">
        <f>J2948/86400 + 25569 + (-5/24)</f>
        <v>42265.608668981477</v>
      </c>
      <c r="T2948" s="11">
        <f>I2948/86400 + 25569 + (-5/24)</f>
        <v>42295.608668981477</v>
      </c>
    </row>
    <row r="2949" spans="1:20" ht="28.5" x14ac:dyDescent="0.4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>
        <f>E2949/D2949*100</f>
        <v>3.4474868431088401</v>
      </c>
      <c r="P2949" s="10">
        <f>E2949/L2949</f>
        <v>30.133333333333333</v>
      </c>
      <c r="Q2949" t="str">
        <f>LEFT(N2949,SEARCH("/",N2949)-1)</f>
        <v>theater</v>
      </c>
      <c r="R2949" t="str">
        <f>RIGHT(N2949, LEN(N2949)-SEARCH("/",N2949))</f>
        <v>musical</v>
      </c>
      <c r="S2949" s="11">
        <f>J2949/86400 + 25569 + (-5/24)</f>
        <v>42047.516111111108</v>
      </c>
      <c r="T2949" s="11">
        <f>I2949/86400 + 25569 + (-5/24)</f>
        <v>42076.924305555549</v>
      </c>
    </row>
    <row r="2950" spans="1:20" ht="42.75" x14ac:dyDescent="0.4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>
        <f>E2950/D2950*100</f>
        <v>1.4814814814814816</v>
      </c>
      <c r="P2950" s="10">
        <f>E2950/L2950</f>
        <v>100</v>
      </c>
      <c r="Q2950" t="str">
        <f>LEFT(N2950,SEARCH("/",N2950)-1)</f>
        <v>theater</v>
      </c>
      <c r="R2950" t="str">
        <f>RIGHT(N2950, LEN(N2950)-SEARCH("/",N2950))</f>
        <v>plays</v>
      </c>
      <c r="S2950" s="11">
        <f>J2950/86400 + 25569 + (-5/24)</f>
        <v>42067.739004629628</v>
      </c>
      <c r="T2950" s="11">
        <f>I2950/86400 + 25569 + (-5/24)</f>
        <v>42097.697337962956</v>
      </c>
    </row>
    <row r="2951" spans="1:20" ht="42.75" x14ac:dyDescent="0.4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>
        <f>E2951/D2951*100</f>
        <v>0</v>
      </c>
      <c r="P2951" s="10" t="e">
        <f>E2951/L2951</f>
        <v>#DIV/0!</v>
      </c>
      <c r="Q2951" t="str">
        <f>LEFT(N2951,SEARCH("/",N2951)-1)</f>
        <v>technology</v>
      </c>
      <c r="R2951" t="str">
        <f>RIGHT(N2951, LEN(N2951)-SEARCH("/",N2951))</f>
        <v>web</v>
      </c>
      <c r="S2951" s="11">
        <f>J2951/86400 + 25569 + (-5/24)</f>
        <v>42086.622523148144</v>
      </c>
      <c r="T2951" s="11">
        <f>I2951/86400 + 25569 + (-5/24)</f>
        <v>42116.622523148144</v>
      </c>
    </row>
    <row r="2952" spans="1:20" ht="42.75" x14ac:dyDescent="0.45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>
        <f>E2952/D2952*100</f>
        <v>141.85714285714286</v>
      </c>
      <c r="P2952" s="10">
        <f>E2952/L2952</f>
        <v>117.51479289940828</v>
      </c>
      <c r="Q2952" t="str">
        <f>LEFT(N2952,SEARCH("/",N2952)-1)</f>
        <v>film &amp; video</v>
      </c>
      <c r="R2952" t="str">
        <f>RIGHT(N2952, LEN(N2952)-SEARCH("/",N2952))</f>
        <v>television</v>
      </c>
      <c r="S2952" s="11">
        <f>J2952/86400 + 25569 + (-5/24)</f>
        <v>41971.430856481478</v>
      </c>
      <c r="T2952" s="11">
        <f>I2952/86400 + 25569 + (-5/24)</f>
        <v>42001.430856481478</v>
      </c>
    </row>
    <row r="2953" spans="1:20" ht="42.75" x14ac:dyDescent="0.45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>
        <f>E2953/D2953*100</f>
        <v>15.214285714285714</v>
      </c>
      <c r="P2953" s="10">
        <f>E2953/L2953</f>
        <v>163.84615384615384</v>
      </c>
      <c r="Q2953" t="str">
        <f>LEFT(N2953,SEARCH("/",N2953)-1)</f>
        <v>film &amp; video</v>
      </c>
      <c r="R2953" t="str">
        <f>RIGHT(N2953, LEN(N2953)-SEARCH("/",N2953))</f>
        <v>drama</v>
      </c>
      <c r="S2953" s="11">
        <f>J2953/86400 + 25569 + (-5/24)</f>
        <v>41977.988865740735</v>
      </c>
      <c r="T2953" s="11">
        <f>I2953/86400 + 25569 + (-5/24)</f>
        <v>42007.988865740735</v>
      </c>
    </row>
    <row r="2954" spans="1:20" ht="42.75" x14ac:dyDescent="0.45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>
        <f>E2954/D2954*100</f>
        <v>228.82507142857142</v>
      </c>
      <c r="P2954" s="10">
        <f>E2954/L2954</f>
        <v>56.901438721136763</v>
      </c>
      <c r="Q2954" t="str">
        <f>LEFT(N2954,SEARCH("/",N2954)-1)</f>
        <v>film &amp; video</v>
      </c>
      <c r="R2954" t="str">
        <f>RIGHT(N2954, LEN(N2954)-SEARCH("/",N2954))</f>
        <v>documentary</v>
      </c>
      <c r="S2954" s="11">
        <f>J2954/86400 + 25569 + (-5/24)</f>
        <v>41506.547777777778</v>
      </c>
      <c r="T2954" s="11">
        <f>I2954/86400 + 25569 + (-5/24)</f>
        <v>41536.547777777778</v>
      </c>
    </row>
    <row r="2955" spans="1:20" ht="42.75" x14ac:dyDescent="0.45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>
        <f>E2955/D2955*100</f>
        <v>0</v>
      </c>
      <c r="P2955" s="10" t="e">
        <f>E2955/L2955</f>
        <v>#DIV/0!</v>
      </c>
      <c r="Q2955" t="str">
        <f>LEFT(N2955,SEARCH("/",N2955)-1)</f>
        <v>film &amp; video</v>
      </c>
      <c r="R2955" t="str">
        <f>RIGHT(N2955, LEN(N2955)-SEARCH("/",N2955))</f>
        <v>animation</v>
      </c>
      <c r="S2955" s="11">
        <f>J2955/86400 + 25569 + (-5/24)</f>
        <v>42399.968043981477</v>
      </c>
      <c r="T2955" s="11">
        <f>I2955/86400 + 25569 + (-5/24)</f>
        <v>42429.968043981477</v>
      </c>
    </row>
    <row r="2956" spans="1:20" ht="42.75" x14ac:dyDescent="0.45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>
        <f>E2956/D2956*100</f>
        <v>111.78571428571429</v>
      </c>
      <c r="P2956" s="10">
        <f>E2956/L2956</f>
        <v>85.054347826086953</v>
      </c>
      <c r="Q2956" t="str">
        <f>LEFT(N2956,SEARCH("/",N2956)-1)</f>
        <v>music</v>
      </c>
      <c r="R2956" t="str">
        <f>RIGHT(N2956, LEN(N2956)-SEARCH("/",N2956))</f>
        <v>rock</v>
      </c>
      <c r="S2956" s="11">
        <f>J2956/86400 + 25569 + (-5/24)</f>
        <v>40963.404699074068</v>
      </c>
      <c r="T2956" s="11">
        <f>I2956/86400 + 25569 + (-5/24)</f>
        <v>41005.999305555553</v>
      </c>
    </row>
    <row r="2957" spans="1:20" ht="42.75" x14ac:dyDescent="0.45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>
        <f>E2957/D2957*100</f>
        <v>18.142857142857142</v>
      </c>
      <c r="P2957" s="10">
        <f>E2957/L2957</f>
        <v>52.916666666666664</v>
      </c>
      <c r="Q2957" t="str">
        <f>LEFT(N2957,SEARCH("/",N2957)-1)</f>
        <v>music</v>
      </c>
      <c r="R2957" t="str">
        <f>RIGHT(N2957, LEN(N2957)-SEARCH("/",N2957))</f>
        <v>jazz</v>
      </c>
      <c r="S2957" s="11">
        <f>J2957/86400 + 25569 + (-5/24)</f>
        <v>41570.274456018517</v>
      </c>
      <c r="T2957" s="11">
        <f>I2957/86400 + 25569 + (-5/24)</f>
        <v>41600.316122685181</v>
      </c>
    </row>
    <row r="2958" spans="1:20" ht="28.5" x14ac:dyDescent="0.45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>
        <f>E2958/D2958*100</f>
        <v>145.70000000000002</v>
      </c>
      <c r="P2958" s="10">
        <f>E2958/L2958</f>
        <v>91.882882882882882</v>
      </c>
      <c r="Q2958" t="str">
        <f>LEFT(N2958,SEARCH("/",N2958)-1)</f>
        <v>photography</v>
      </c>
      <c r="R2958" t="str">
        <f>RIGHT(N2958, LEN(N2958)-SEARCH("/",N2958))</f>
        <v>photobooks</v>
      </c>
      <c r="S2958" s="11">
        <f>J2958/86400 + 25569 + (-5/24)</f>
        <v>42247.408067129632</v>
      </c>
      <c r="T2958" s="11">
        <f>I2958/86400 + 25569 + (-5/24)</f>
        <v>42279.752083333333</v>
      </c>
    </row>
    <row r="2959" spans="1:20" ht="28.5" x14ac:dyDescent="0.45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>
        <f>E2959/D2959*100</f>
        <v>0</v>
      </c>
      <c r="P2959" s="10" t="e">
        <f>E2959/L2959</f>
        <v>#DIV/0!</v>
      </c>
      <c r="Q2959" t="str">
        <f>LEFT(N2959,SEARCH("/",N2959)-1)</f>
        <v>publishing</v>
      </c>
      <c r="R2959" t="str">
        <f>RIGHT(N2959, LEN(N2959)-SEARCH("/",N2959))</f>
        <v>translations</v>
      </c>
      <c r="S2959" s="11">
        <f>J2959/86400 + 25569 + (-5/24)</f>
        <v>41818.494942129626</v>
      </c>
      <c r="T2959" s="11">
        <f>I2959/86400 + 25569 + (-5/24)</f>
        <v>41848.494942129626</v>
      </c>
    </row>
    <row r="2960" spans="1:20" ht="42.75" x14ac:dyDescent="0.45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>
        <f>E2960/D2960*100</f>
        <v>111.79285714285714</v>
      </c>
      <c r="P2960" s="10">
        <f>E2960/L2960</f>
        <v>75.975728155339809</v>
      </c>
      <c r="Q2960" t="str">
        <f>LEFT(N2960,SEARCH("/",N2960)-1)</f>
        <v>photography</v>
      </c>
      <c r="R2960" t="str">
        <f>RIGHT(N2960, LEN(N2960)-SEARCH("/",N2960))</f>
        <v>photobooks</v>
      </c>
      <c r="S2960" s="11">
        <f>J2960/86400 + 25569 + (-5/24)</f>
        <v>42296.375046296293</v>
      </c>
      <c r="T2960" s="11">
        <f>I2960/86400 + 25569 + (-5/24)</f>
        <v>42326.416712962957</v>
      </c>
    </row>
    <row r="2961" spans="1:20" ht="42.75" x14ac:dyDescent="0.45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>
        <f>E2961/D2961*100</f>
        <v>29.228571428571428</v>
      </c>
      <c r="P2961" s="10">
        <f>E2961/L2961</f>
        <v>44.478260869565219</v>
      </c>
      <c r="Q2961" t="str">
        <f>LEFT(N2961,SEARCH("/",N2961)-1)</f>
        <v>photography</v>
      </c>
      <c r="R2961" t="str">
        <f>RIGHT(N2961, LEN(N2961)-SEARCH("/",N2961))</f>
        <v>places</v>
      </c>
      <c r="S2961" s="11">
        <f>J2961/86400 + 25569 + (-5/24)</f>
        <v>42433.517835648141</v>
      </c>
      <c r="T2961" s="11">
        <f>I2961/86400 + 25569 + (-5/24)</f>
        <v>42463.476168981484</v>
      </c>
    </row>
    <row r="2962" spans="1:20" ht="28.5" x14ac:dyDescent="0.45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>
        <f>E2962/D2962*100</f>
        <v>113.83571428571429</v>
      </c>
      <c r="P2962" s="10">
        <f>E2962/L2962</f>
        <v>68.106837606837601</v>
      </c>
      <c r="Q2962" t="str">
        <f>LEFT(N2962,SEARCH("/",N2962)-1)</f>
        <v>games</v>
      </c>
      <c r="R2962" t="str">
        <f>RIGHT(N2962, LEN(N2962)-SEARCH("/",N2962))</f>
        <v>tabletop games</v>
      </c>
      <c r="S2962" s="11">
        <f>J2962/86400 + 25569 + (-5/24)</f>
        <v>42675.278958333329</v>
      </c>
      <c r="T2962" s="11">
        <f>I2962/86400 + 25569 + (-5/24)</f>
        <v>42706.083333333336</v>
      </c>
    </row>
    <row r="2963" spans="1:20" ht="42.75" x14ac:dyDescent="0.45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>
        <f>E2963/D2963*100</f>
        <v>1.4285714285714287E-2</v>
      </c>
      <c r="P2963" s="10">
        <f>E2963/L2963</f>
        <v>1</v>
      </c>
      <c r="Q2963" t="str">
        <f>LEFT(N2963,SEARCH("/",N2963)-1)</f>
        <v>food</v>
      </c>
      <c r="R2963" t="str">
        <f>RIGHT(N2963, LEN(N2963)-SEARCH("/",N2963))</f>
        <v>food trucks</v>
      </c>
      <c r="S2963" s="11">
        <f>J2963/86400 + 25569 + (-5/24)</f>
        <v>42041.010381944441</v>
      </c>
      <c r="T2963" s="11">
        <f>I2963/86400 + 25569 + (-5/24)</f>
        <v>42071.010381944441</v>
      </c>
    </row>
    <row r="2964" spans="1:20" ht="42.75" x14ac:dyDescent="0.45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>
        <f>E2964/D2964*100</f>
        <v>0.97142857142857131</v>
      </c>
      <c r="P2964" s="10">
        <f>E2964/L2964</f>
        <v>22.666666666666668</v>
      </c>
      <c r="Q2964" t="str">
        <f>LEFT(N2964,SEARCH("/",N2964)-1)</f>
        <v>theater</v>
      </c>
      <c r="R2964" t="str">
        <f>RIGHT(N2964, LEN(N2964)-SEARCH("/",N2964))</f>
        <v>plays</v>
      </c>
      <c r="S2964" s="11">
        <f>J2964/86400 + 25569 + (-5/24)</f>
        <v>41811.327847222223</v>
      </c>
      <c r="T2964" s="11">
        <f>I2964/86400 + 25569 + (-5/24)</f>
        <v>41841.327847222223</v>
      </c>
    </row>
    <row r="2965" spans="1:20" ht="42.75" x14ac:dyDescent="0.4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>
        <f>E2965/D2965*100</f>
        <v>14.058171745152354</v>
      </c>
      <c r="P2965" s="10">
        <f>E2965/L2965</f>
        <v>78.07692307692308</v>
      </c>
      <c r="Q2965" t="str">
        <f>LEFT(N2965,SEARCH("/",N2965)-1)</f>
        <v>theater</v>
      </c>
      <c r="R2965" t="str">
        <f>RIGHT(N2965, LEN(N2965)-SEARCH("/",N2965))</f>
        <v>plays</v>
      </c>
      <c r="S2965" s="11">
        <f>J2965/86400 + 25569 + (-5/24)</f>
        <v>42353.923310185179</v>
      </c>
      <c r="T2965" s="11">
        <f>I2965/86400 + 25569 + (-5/24)</f>
        <v>42383.923310185179</v>
      </c>
    </row>
    <row r="2966" spans="1:20" ht="42.75" x14ac:dyDescent="0.45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>
        <f>E2966/D2966*100</f>
        <v>123.27586206896552</v>
      </c>
      <c r="P2966" s="10">
        <f>E2966/L2966</f>
        <v>99.860335195530723</v>
      </c>
      <c r="Q2966" t="str">
        <f>LEFT(N2966,SEARCH("/",N2966)-1)</f>
        <v>film &amp; video</v>
      </c>
      <c r="R2966" t="str">
        <f>RIGHT(N2966, LEN(N2966)-SEARCH("/",N2966))</f>
        <v>documentary</v>
      </c>
      <c r="S2966" s="11">
        <f>J2966/86400 + 25569 + (-5/24)</f>
        <v>42114.735995370364</v>
      </c>
      <c r="T2966" s="11">
        <f>I2966/86400 + 25569 + (-5/24)</f>
        <v>42144.735995370364</v>
      </c>
    </row>
    <row r="2967" spans="1:20" ht="42.75" x14ac:dyDescent="0.45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>
        <f>E2967/D2967*100</f>
        <v>10.86206896551724</v>
      </c>
      <c r="P2967" s="10">
        <f>E2967/L2967</f>
        <v>56.25</v>
      </c>
      <c r="Q2967" t="str">
        <f>LEFT(N2967,SEARCH("/",N2967)-1)</f>
        <v>music</v>
      </c>
      <c r="R2967" t="str">
        <f>RIGHT(N2967, LEN(N2967)-SEARCH("/",N2967))</f>
        <v>jazz</v>
      </c>
      <c r="S2967" s="11">
        <f>J2967/86400 + 25569 + (-5/24)</f>
        <v>41180.654085648144</v>
      </c>
      <c r="T2967" s="11">
        <f>I2967/86400 + 25569 + (-5/24)</f>
        <v>41230.791666666664</v>
      </c>
    </row>
    <row r="2968" spans="1:20" ht="28.5" x14ac:dyDescent="0.45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>
        <f>E2968/D2968*100</f>
        <v>269.91034482758624</v>
      </c>
      <c r="P2968" s="10">
        <f>E2968/L2968</f>
        <v>76.439453125</v>
      </c>
      <c r="Q2968" t="str">
        <f>LEFT(N2968,SEARCH("/",N2968)-1)</f>
        <v>photography</v>
      </c>
      <c r="R2968" t="str">
        <f>RIGHT(N2968, LEN(N2968)-SEARCH("/",N2968))</f>
        <v>photobooks</v>
      </c>
      <c r="S2968" s="11">
        <f>J2968/86400 + 25569 + (-5/24)</f>
        <v>42326.610405092586</v>
      </c>
      <c r="T2968" s="11">
        <f>I2968/86400 + 25569 + (-5/24)</f>
        <v>42356.610405092586</v>
      </c>
    </row>
    <row r="2969" spans="1:20" ht="42.75" x14ac:dyDescent="0.45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>
        <f>E2969/D2969*100</f>
        <v>1.6620689655172414</v>
      </c>
      <c r="P2969" s="10">
        <f>E2969/L2969</f>
        <v>48.2</v>
      </c>
      <c r="Q2969" t="str">
        <f>LEFT(N2969,SEARCH("/",N2969)-1)</f>
        <v>publishing</v>
      </c>
      <c r="R2969" t="str">
        <f>RIGHT(N2969, LEN(N2969)-SEARCH("/",N2969))</f>
        <v>translations</v>
      </c>
      <c r="S2969" s="11">
        <f>J2969/86400 + 25569 + (-5/24)</f>
        <v>42032.30190972222</v>
      </c>
      <c r="T2969" s="11">
        <f>I2969/86400 + 25569 + (-5/24)</f>
        <v>42057.30190972222</v>
      </c>
    </row>
    <row r="2970" spans="1:20" ht="42.75" x14ac:dyDescent="0.4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>
        <f>E2970/D2970*100</f>
        <v>0.33512064343163539</v>
      </c>
      <c r="P2970" s="10">
        <f>E2970/L2970</f>
        <v>50</v>
      </c>
      <c r="Q2970" t="str">
        <f>LEFT(N2970,SEARCH("/",N2970)-1)</f>
        <v>theater</v>
      </c>
      <c r="R2970" t="str">
        <f>RIGHT(N2970, LEN(N2970)-SEARCH("/",N2970))</f>
        <v>spaces</v>
      </c>
      <c r="S2970" s="11">
        <f>J2970/86400 + 25569 + (-5/24)</f>
        <v>42522.81689814815</v>
      </c>
      <c r="T2970" s="11">
        <f>I2970/86400 + 25569 + (-5/24)</f>
        <v>42582.81689814815</v>
      </c>
    </row>
    <row r="2971" spans="1:20" ht="42.75" x14ac:dyDescent="0.45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>
        <f>E2971/D2971*100</f>
        <v>101.89999999999999</v>
      </c>
      <c r="P2971" s="10">
        <f>E2971/L2971</f>
        <v>221.52173913043478</v>
      </c>
      <c r="Q2971" t="str">
        <f>LEFT(N2971,SEARCH("/",N2971)-1)</f>
        <v>film &amp; video</v>
      </c>
      <c r="R2971" t="str">
        <f>RIGHT(N2971, LEN(N2971)-SEARCH("/",N2971))</f>
        <v>television</v>
      </c>
      <c r="S2971" s="11">
        <f>J2971/86400 + 25569 + (-5/24)</f>
        <v>42089.624560185184</v>
      </c>
      <c r="T2971" s="11">
        <f>I2971/86400 + 25569 + (-5/24)</f>
        <v>42119.624560185184</v>
      </c>
    </row>
    <row r="2972" spans="1:20" ht="42.75" x14ac:dyDescent="0.45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>
        <f>E2972/D2972*100</f>
        <v>0.4</v>
      </c>
      <c r="P2972" s="10">
        <f>E2972/L2972</f>
        <v>30</v>
      </c>
      <c r="Q2972" t="str">
        <f>LEFT(N2972,SEARCH("/",N2972)-1)</f>
        <v>film &amp; video</v>
      </c>
      <c r="R2972" t="str">
        <f>RIGHT(N2972, LEN(N2972)-SEARCH("/",N2972))</f>
        <v>drama</v>
      </c>
      <c r="S2972" s="11">
        <f>J2972/86400 + 25569 + (-5/24)</f>
        <v>42129.568877314814</v>
      </c>
      <c r="T2972" s="11">
        <f>I2972/86400 + 25569 + (-5/24)</f>
        <v>42159.568877314814</v>
      </c>
    </row>
    <row r="2973" spans="1:20" x14ac:dyDescent="0.45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>
        <f>E2973/D2973*100</f>
        <v>0.33333333333333337</v>
      </c>
      <c r="P2973" s="10">
        <f>E2973/L2973</f>
        <v>50</v>
      </c>
      <c r="Q2973" t="str">
        <f>LEFT(N2973,SEARCH("/",N2973)-1)</f>
        <v>film &amp; video</v>
      </c>
      <c r="R2973" t="str">
        <f>RIGHT(N2973, LEN(N2973)-SEARCH("/",N2973))</f>
        <v>drama</v>
      </c>
      <c r="S2973" s="11">
        <f>J2973/86400 + 25569 + (-5/24)</f>
        <v>42377.368854166663</v>
      </c>
      <c r="T2973" s="11">
        <f>I2973/86400 + 25569 + (-5/24)</f>
        <v>42437.368854166663</v>
      </c>
    </row>
    <row r="2974" spans="1:20" ht="42.75" x14ac:dyDescent="0.45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>
        <f>E2974/D2974*100</f>
        <v>107.63413333333334</v>
      </c>
      <c r="P2974" s="10">
        <f>E2974/L2974</f>
        <v>117.84759124087591</v>
      </c>
      <c r="Q2974" t="str">
        <f>LEFT(N2974,SEARCH("/",N2974)-1)</f>
        <v>film &amp; video</v>
      </c>
      <c r="R2974" t="str">
        <f>RIGHT(N2974, LEN(N2974)-SEARCH("/",N2974))</f>
        <v>documentary</v>
      </c>
      <c r="S2974" s="11">
        <f>J2974/86400 + 25569 + (-5/24)</f>
        <v>41354.500127314815</v>
      </c>
      <c r="T2974" s="11">
        <f>I2974/86400 + 25569 + (-5/24)</f>
        <v>41399.500127314815</v>
      </c>
    </row>
    <row r="2975" spans="1:20" ht="42.75" x14ac:dyDescent="0.45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>
        <f>E2975/D2975*100</f>
        <v>109.15333333333332</v>
      </c>
      <c r="P2975" s="10">
        <f>E2975/L2975</f>
        <v>121.28148148148148</v>
      </c>
      <c r="Q2975" t="str">
        <f>LEFT(N2975,SEARCH("/",N2975)-1)</f>
        <v>film &amp; video</v>
      </c>
      <c r="R2975" t="str">
        <f>RIGHT(N2975, LEN(N2975)-SEARCH("/",N2975))</f>
        <v>documentary</v>
      </c>
      <c r="S2975" s="11">
        <f>J2975/86400 + 25569 + (-5/24)</f>
        <v>41313.607916666668</v>
      </c>
      <c r="T2975" s="11">
        <f>I2975/86400 + 25569 + (-5/24)</f>
        <v>41358.566249999996</v>
      </c>
    </row>
    <row r="2976" spans="1:20" ht="28.5" x14ac:dyDescent="0.45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>
        <f>E2976/D2976*100</f>
        <v>176.29999999999998</v>
      </c>
      <c r="P2976" s="10">
        <f>E2976/L2976</f>
        <v>91.189655172413794</v>
      </c>
      <c r="Q2976" t="str">
        <f>LEFT(N2976,SEARCH("/",N2976)-1)</f>
        <v>film &amp; video</v>
      </c>
      <c r="R2976" t="str">
        <f>RIGHT(N2976, LEN(N2976)-SEARCH("/",N2976))</f>
        <v>documentary</v>
      </c>
      <c r="S2976" s="11">
        <f>J2976/86400 + 25569 + (-5/24)</f>
        <v>41184.069652777776</v>
      </c>
      <c r="T2976" s="11">
        <f>I2976/86400 + 25569 + (-5/24)</f>
        <v>41214.958333333328</v>
      </c>
    </row>
    <row r="2977" spans="1:20" ht="42.75" x14ac:dyDescent="0.45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>
        <f>E2977/D2977*100</f>
        <v>104.82000000000001</v>
      </c>
      <c r="P2977" s="10">
        <f>E2977/L2977</f>
        <v>67.771551724137936</v>
      </c>
      <c r="Q2977" t="str">
        <f>LEFT(N2977,SEARCH("/",N2977)-1)</f>
        <v>film &amp; video</v>
      </c>
      <c r="R2977" t="str">
        <f>RIGHT(N2977, LEN(N2977)-SEARCH("/",N2977))</f>
        <v>documentary</v>
      </c>
      <c r="S2977" s="11">
        <f>J2977/86400 + 25569 + (-5/24)</f>
        <v>41550.248078703698</v>
      </c>
      <c r="T2977" s="11">
        <f>I2977/86400 + 25569 + (-5/24)</f>
        <v>41580.248078703698</v>
      </c>
    </row>
    <row r="2978" spans="1:20" ht="28.5" x14ac:dyDescent="0.45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>
        <f>E2978/D2978*100</f>
        <v>113.77333333333333</v>
      </c>
      <c r="P2978" s="10">
        <f>E2978/L2978</f>
        <v>108.01265822784811</v>
      </c>
      <c r="Q2978" t="str">
        <f>LEFT(N2978,SEARCH("/",N2978)-1)</f>
        <v>film &amp; video</v>
      </c>
      <c r="R2978" t="str">
        <f>RIGHT(N2978, LEN(N2978)-SEARCH("/",N2978))</f>
        <v>documentary</v>
      </c>
      <c r="S2978" s="11">
        <f>J2978/86400 + 25569 + (-5/24)</f>
        <v>41950.715243055551</v>
      </c>
      <c r="T2978" s="11">
        <f>I2978/86400 + 25569 + (-5/24)</f>
        <v>41983.999305555553</v>
      </c>
    </row>
    <row r="2979" spans="1:20" ht="42.75" x14ac:dyDescent="0.45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>
        <f>E2979/D2979*100</f>
        <v>110.13360000000002</v>
      </c>
      <c r="P2979" s="10">
        <f>E2979/L2979</f>
        <v>70.000169491525426</v>
      </c>
      <c r="Q2979" t="str">
        <f>LEFT(N2979,SEARCH("/",N2979)-1)</f>
        <v>film &amp; video</v>
      </c>
      <c r="R2979" t="str">
        <f>RIGHT(N2979, LEN(N2979)-SEARCH("/",N2979))</f>
        <v>documentary</v>
      </c>
      <c r="S2979" s="11">
        <f>J2979/86400 + 25569 + (-5/24)</f>
        <v>42559.547337962962</v>
      </c>
      <c r="T2979" s="11">
        <f>I2979/86400 + 25569 + (-5/24)</f>
        <v>42615.833333333336</v>
      </c>
    </row>
    <row r="2980" spans="1:20" ht="42.75" x14ac:dyDescent="0.45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>
        <f>E2980/D2980*100</f>
        <v>174</v>
      </c>
      <c r="P2980" s="10">
        <f>E2980/L2980</f>
        <v>86.138613861386133</v>
      </c>
      <c r="Q2980" t="str">
        <f>LEFT(N2980,SEARCH("/",N2980)-1)</f>
        <v>film &amp; video</v>
      </c>
      <c r="R2980" t="str">
        <f>RIGHT(N2980, LEN(N2980)-SEARCH("/",N2980))</f>
        <v>documentary</v>
      </c>
      <c r="S2980" s="11">
        <f>J2980/86400 + 25569 + (-5/24)</f>
        <v>42078.01385416666</v>
      </c>
      <c r="T2980" s="11">
        <f>I2980/86400 + 25569 + (-5/24)</f>
        <v>42118.01385416666</v>
      </c>
    </row>
    <row r="2981" spans="1:20" ht="42.75" x14ac:dyDescent="0.45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>
        <f>E2981/D2981*100</f>
        <v>103.97333333333334</v>
      </c>
      <c r="P2981" s="10">
        <f>E2981/L2981</f>
        <v>239.93846153846152</v>
      </c>
      <c r="Q2981" t="str">
        <f>LEFT(N2981,SEARCH("/",N2981)-1)</f>
        <v>film &amp; video</v>
      </c>
      <c r="R2981" t="str">
        <f>RIGHT(N2981, LEN(N2981)-SEARCH("/",N2981))</f>
        <v>documentary</v>
      </c>
      <c r="S2981" s="11">
        <f>J2981/86400 + 25569 + (-5/24)</f>
        <v>41668.398136574069</v>
      </c>
      <c r="T2981" s="11">
        <f>I2981/86400 + 25569 + (-5/24)</f>
        <v>41698.398136574069</v>
      </c>
    </row>
    <row r="2982" spans="1:20" ht="42.75" x14ac:dyDescent="0.45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>
        <f>E2982/D2982*100</f>
        <v>116.08000000000001</v>
      </c>
      <c r="P2982" s="10">
        <f>E2982/L2982</f>
        <v>116.85906040268456</v>
      </c>
      <c r="Q2982" t="str">
        <f>LEFT(N2982,SEARCH("/",N2982)-1)</f>
        <v>film &amp; video</v>
      </c>
      <c r="R2982" t="str">
        <f>RIGHT(N2982, LEN(N2982)-SEARCH("/",N2982))</f>
        <v>documentary</v>
      </c>
      <c r="S2982" s="11">
        <f>J2982/86400 + 25569 + (-5/24)</f>
        <v>40987.479999999996</v>
      </c>
      <c r="T2982" s="11">
        <f>I2982/86400 + 25569 + (-5/24)</f>
        <v>41032.479999999996</v>
      </c>
    </row>
    <row r="2983" spans="1:20" ht="42.75" x14ac:dyDescent="0.45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>
        <f>E2983/D2983*100</f>
        <v>106.66666666666667</v>
      </c>
      <c r="P2983" s="10">
        <f>E2983/L2983</f>
        <v>81.632653061224488</v>
      </c>
      <c r="Q2983" t="str">
        <f>LEFT(N2983,SEARCH("/",N2983)-1)</f>
        <v>film &amp; video</v>
      </c>
      <c r="R2983" t="str">
        <f>RIGHT(N2983, LEN(N2983)-SEARCH("/",N2983))</f>
        <v>documentary</v>
      </c>
      <c r="S2983" s="11">
        <f>J2983/86400 + 25569 + (-5/24)</f>
        <v>41082.356550925928</v>
      </c>
      <c r="T2983" s="11">
        <f>I2983/86400 + 25569 + (-5/24)</f>
        <v>41097.356550925928</v>
      </c>
    </row>
    <row r="2984" spans="1:20" ht="42.75" x14ac:dyDescent="0.45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>
        <f>E2984/D2984*100</f>
        <v>2.0066666666666668</v>
      </c>
      <c r="P2984" s="10">
        <f>E2984/L2984</f>
        <v>50.166666666666664</v>
      </c>
      <c r="Q2984" t="str">
        <f>LEFT(N2984,SEARCH("/",N2984)-1)</f>
        <v>film &amp; video</v>
      </c>
      <c r="R2984" t="str">
        <f>RIGHT(N2984, LEN(N2984)-SEARCH("/",N2984))</f>
        <v>animation</v>
      </c>
      <c r="S2984" s="11">
        <f>J2984/86400 + 25569 + (-5/24)</f>
        <v>42177.283055555548</v>
      </c>
      <c r="T2984" s="11">
        <f>I2984/86400 + 25569 + (-5/24)</f>
        <v>42237.283055555548</v>
      </c>
    </row>
    <row r="2985" spans="1:20" ht="42.75" x14ac:dyDescent="0.45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>
        <f>E2985/D2985*100</f>
        <v>32.56</v>
      </c>
      <c r="P2985" s="10">
        <f>E2985/L2985</f>
        <v>88.8</v>
      </c>
      <c r="Q2985" t="str">
        <f>LEFT(N2985,SEARCH("/",N2985)-1)</f>
        <v>film &amp; video</v>
      </c>
      <c r="R2985" t="str">
        <f>RIGHT(N2985, LEN(N2985)-SEARCH("/",N2985))</f>
        <v>animation</v>
      </c>
      <c r="S2985" s="11">
        <f>J2985/86400 + 25569 + (-5/24)</f>
        <v>41904.199479166666</v>
      </c>
      <c r="T2985" s="11">
        <f>I2985/86400 + 25569 + (-5/24)</f>
        <v>41964.24114583333</v>
      </c>
    </row>
    <row r="2986" spans="1:20" ht="42.75" x14ac:dyDescent="0.45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>
        <f>E2986/D2986*100</f>
        <v>50.2</v>
      </c>
      <c r="P2986" s="10">
        <f>E2986/L2986</f>
        <v>51.224489795918366</v>
      </c>
      <c r="Q2986" t="str">
        <f>LEFT(N2986,SEARCH("/",N2986)-1)</f>
        <v>film &amp; video</v>
      </c>
      <c r="R2986" t="str">
        <f>RIGHT(N2986, LEN(N2986)-SEARCH("/",N2986))</f>
        <v>animation</v>
      </c>
      <c r="S2986" s="11">
        <f>J2986/86400 + 25569 + (-5/24)</f>
        <v>41242.989259259259</v>
      </c>
      <c r="T2986" s="11">
        <f>I2986/86400 + 25569 + (-5/24)</f>
        <v>41302.989259259259</v>
      </c>
    </row>
    <row r="2987" spans="1:20" ht="42.75" x14ac:dyDescent="0.45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>
        <f>E2987/D2987*100</f>
        <v>1.3666666666666667</v>
      </c>
      <c r="P2987" s="10">
        <f>E2987/L2987</f>
        <v>68.333333333333329</v>
      </c>
      <c r="Q2987" t="str">
        <f>LEFT(N2987,SEARCH("/",N2987)-1)</f>
        <v>film &amp; video</v>
      </c>
      <c r="R2987" t="str">
        <f>RIGHT(N2987, LEN(N2987)-SEARCH("/",N2987))</f>
        <v>animation</v>
      </c>
      <c r="S2987" s="11">
        <f>J2987/86400 + 25569 + (-5/24)</f>
        <v>42738.406956018516</v>
      </c>
      <c r="T2987" s="11">
        <f>I2987/86400 + 25569 + (-5/24)</f>
        <v>42768.406956018516</v>
      </c>
    </row>
    <row r="2988" spans="1:20" ht="42.75" x14ac:dyDescent="0.45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>
        <f>E2988/D2988*100</f>
        <v>104.66666666666666</v>
      </c>
      <c r="P2988" s="10">
        <f>E2988/L2988</f>
        <v>327.08333333333331</v>
      </c>
      <c r="Q2988" t="str">
        <f>LEFT(N2988,SEARCH("/",N2988)-1)</f>
        <v>theater</v>
      </c>
      <c r="R2988" t="str">
        <f>RIGHT(N2988, LEN(N2988)-SEARCH("/",N2988))</f>
        <v>plays</v>
      </c>
      <c r="S2988" s="11">
        <f>J2988/86400 + 25569 + (-5/24)</f>
        <v>42270.602662037032</v>
      </c>
      <c r="T2988" s="11">
        <f>I2988/86400 + 25569 + (-5/24)</f>
        <v>42309.749999999993</v>
      </c>
    </row>
    <row r="2989" spans="1:20" ht="57" x14ac:dyDescent="0.45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>
        <f>E2989/D2989*100</f>
        <v>6.6666666666666671E-3</v>
      </c>
      <c r="P2989" s="10">
        <f>E2989/L2989</f>
        <v>1</v>
      </c>
      <c r="Q2989" t="str">
        <f>LEFT(N2989,SEARCH("/",N2989)-1)</f>
        <v>technology</v>
      </c>
      <c r="R2989" t="str">
        <f>RIGHT(N2989, LEN(N2989)-SEARCH("/",N2989))</f>
        <v>web</v>
      </c>
      <c r="S2989" s="11">
        <f>J2989/86400 + 25569 + (-5/24)</f>
        <v>42009.608865740738</v>
      </c>
      <c r="T2989" s="11">
        <f>I2989/86400 + 25569 + (-5/24)</f>
        <v>42039.608865740738</v>
      </c>
    </row>
    <row r="2990" spans="1:20" ht="42.75" x14ac:dyDescent="0.45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>
        <f>E2990/D2990*100</f>
        <v>0.36666666666666664</v>
      </c>
      <c r="P2990" s="10">
        <f>E2990/L2990</f>
        <v>27.5</v>
      </c>
      <c r="Q2990" t="str">
        <f>LEFT(N2990,SEARCH("/",N2990)-1)</f>
        <v>technology</v>
      </c>
      <c r="R2990" t="str">
        <f>RIGHT(N2990, LEN(N2990)-SEARCH("/",N2990))</f>
        <v>web</v>
      </c>
      <c r="S2990" s="11">
        <f>J2990/86400 + 25569 + (-5/24)</f>
        <v>42268.450381944444</v>
      </c>
      <c r="T2990" s="11">
        <f>I2990/86400 + 25569 + (-5/24)</f>
        <v>42303.450381944444</v>
      </c>
    </row>
    <row r="2991" spans="1:20" ht="42.75" x14ac:dyDescent="0.45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>
        <f>E2991/D2991*100</f>
        <v>3.9334666666666664</v>
      </c>
      <c r="P2991" s="10">
        <f>E2991/L2991</f>
        <v>45.386153846153846</v>
      </c>
      <c r="Q2991" t="str">
        <f>LEFT(N2991,SEARCH("/",N2991)-1)</f>
        <v>technology</v>
      </c>
      <c r="R2991" t="str">
        <f>RIGHT(N2991, LEN(N2991)-SEARCH("/",N2991))</f>
        <v>web</v>
      </c>
      <c r="S2991" s="11">
        <f>J2991/86400 + 25569 + (-5/24)</f>
        <v>41835.430821759255</v>
      </c>
      <c r="T2991" s="11">
        <f>I2991/86400 + 25569 + (-5/24)</f>
        <v>41865.430821759255</v>
      </c>
    </row>
    <row r="2992" spans="1:20" ht="42.75" x14ac:dyDescent="0.45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>
        <f>E2992/D2992*100</f>
        <v>125.69999999999999</v>
      </c>
      <c r="P2992" s="10">
        <f>E2992/L2992</f>
        <v>190.45454545454547</v>
      </c>
      <c r="Q2992" t="str">
        <f>LEFT(N2992,SEARCH("/",N2992)-1)</f>
        <v>technology</v>
      </c>
      <c r="R2992" t="str">
        <f>RIGHT(N2992, LEN(N2992)-SEARCH("/",N2992))</f>
        <v>wearables</v>
      </c>
      <c r="S2992" s="11">
        <f>J2992/86400 + 25569 + (-5/24)</f>
        <v>42331.637407407405</v>
      </c>
      <c r="T2992" s="11">
        <f>I2992/86400 + 25569 + (-5/24)</f>
        <v>42361.637407407405</v>
      </c>
    </row>
    <row r="2993" spans="1:20" ht="42.75" x14ac:dyDescent="0.45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>
        <f>E2993/D2993*100</f>
        <v>4.5600000000000005</v>
      </c>
      <c r="P2993" s="10">
        <f>E2993/L2993</f>
        <v>27.36</v>
      </c>
      <c r="Q2993" t="str">
        <f>LEFT(N2993,SEARCH("/",N2993)-1)</f>
        <v>technology</v>
      </c>
      <c r="R2993" t="str">
        <f>RIGHT(N2993, LEN(N2993)-SEARCH("/",N2993))</f>
        <v>wearables</v>
      </c>
      <c r="S2993" s="11">
        <f>J2993/86400 + 25569 + (-5/24)</f>
        <v>42090.622939814813</v>
      </c>
      <c r="T2993" s="11">
        <f>I2993/86400 + 25569 + (-5/24)</f>
        <v>42135.622939814813</v>
      </c>
    </row>
    <row r="2994" spans="1:20" ht="42.75" x14ac:dyDescent="0.4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>
        <f>E2994/D2994*100</f>
        <v>2.6866666666666665</v>
      </c>
      <c r="P2994" s="10">
        <f>E2994/L2994</f>
        <v>13</v>
      </c>
      <c r="Q2994" t="str">
        <f>LEFT(N2994,SEARCH("/",N2994)-1)</f>
        <v>technology</v>
      </c>
      <c r="R2994" t="str">
        <f>RIGHT(N2994, LEN(N2994)-SEARCH("/",N2994))</f>
        <v>wearables</v>
      </c>
      <c r="S2994" s="11">
        <f>J2994/86400 + 25569 + (-5/24)</f>
        <v>42715.480104166665</v>
      </c>
      <c r="T2994" s="11">
        <f>I2994/86400 + 25569 + (-5/24)</f>
        <v>42745.480104166665</v>
      </c>
    </row>
    <row r="2995" spans="1:20" ht="42.75" x14ac:dyDescent="0.45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>
        <f>E2995/D2995*100</f>
        <v>30.813400000000001</v>
      </c>
      <c r="P2995" s="10">
        <f>E2995/L2995</f>
        <v>124.9191891891892</v>
      </c>
      <c r="Q2995" t="str">
        <f>LEFT(N2995,SEARCH("/",N2995)-1)</f>
        <v>technology</v>
      </c>
      <c r="R2995" t="str">
        <f>RIGHT(N2995, LEN(N2995)-SEARCH("/",N2995))</f>
        <v>wearables</v>
      </c>
      <c r="S2995" s="11">
        <f>J2995/86400 + 25569 + (-5/24)</f>
        <v>42668.518368055556</v>
      </c>
      <c r="T2995" s="11">
        <f>I2995/86400 + 25569 + (-5/24)</f>
        <v>42698.560034722221</v>
      </c>
    </row>
    <row r="2996" spans="1:20" ht="42.75" x14ac:dyDescent="0.45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>
        <f>E2996/D2996*100</f>
        <v>5.58</v>
      </c>
      <c r="P2996" s="10">
        <f>E2996/L2996</f>
        <v>119.57142857142857</v>
      </c>
      <c r="Q2996" t="str">
        <f>LEFT(N2996,SEARCH("/",N2996)-1)</f>
        <v>technology</v>
      </c>
      <c r="R2996" t="str">
        <f>RIGHT(N2996, LEN(N2996)-SEARCH("/",N2996))</f>
        <v>wearables</v>
      </c>
      <c r="S2996" s="11">
        <f>J2996/86400 + 25569 + (-5/24)</f>
        <v>42711.742465277777</v>
      </c>
      <c r="T2996" s="11">
        <f>I2996/86400 + 25569 + (-5/24)</f>
        <v>42766.772222222215</v>
      </c>
    </row>
    <row r="2997" spans="1:20" ht="28.5" x14ac:dyDescent="0.45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>
        <f>E2997/D2997*100</f>
        <v>0.40666666666666662</v>
      </c>
      <c r="P2997" s="10">
        <f>E2997/L2997</f>
        <v>30.5</v>
      </c>
      <c r="Q2997" t="str">
        <f>LEFT(N2997,SEARCH("/",N2997)-1)</f>
        <v>technology</v>
      </c>
      <c r="R2997" t="str">
        <f>RIGHT(N2997, LEN(N2997)-SEARCH("/",N2997))</f>
        <v>wearables</v>
      </c>
      <c r="S2997" s="11">
        <f>J2997/86400 + 25569 + (-5/24)</f>
        <v>41947.832858796297</v>
      </c>
      <c r="T2997" s="11">
        <f>I2997/86400 + 25569 + (-5/24)</f>
        <v>41977.832858796297</v>
      </c>
    </row>
    <row r="2998" spans="1:20" ht="42.75" x14ac:dyDescent="0.45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>
        <f>E2998/D2998*100</f>
        <v>14.993333333333334</v>
      </c>
      <c r="P2998" s="10">
        <f>E2998/L2998</f>
        <v>80.321428571428569</v>
      </c>
      <c r="Q2998" t="str">
        <f>LEFT(N2998,SEARCH("/",N2998)-1)</f>
        <v>technology</v>
      </c>
      <c r="R2998" t="str">
        <f>RIGHT(N2998, LEN(N2998)-SEARCH("/",N2998))</f>
        <v>wearables</v>
      </c>
      <c r="S2998" s="11">
        <f>J2998/86400 + 25569 + (-5/24)</f>
        <v>42734.579652777778</v>
      </c>
      <c r="T2998" s="11">
        <f>I2998/86400 + 25569 + (-5/24)</f>
        <v>42794.579652777778</v>
      </c>
    </row>
    <row r="2999" spans="1:20" ht="42.75" x14ac:dyDescent="0.45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>
        <f>E2999/D2999*100</f>
        <v>1.2933333333333332</v>
      </c>
      <c r="P2999" s="10">
        <f>E2999/L2999</f>
        <v>19.399999999999999</v>
      </c>
      <c r="Q2999" t="str">
        <f>LEFT(N2999,SEARCH("/",N2999)-1)</f>
        <v>technology</v>
      </c>
      <c r="R2999" t="str">
        <f>RIGHT(N2999, LEN(N2999)-SEARCH("/",N2999))</f>
        <v>wearables</v>
      </c>
      <c r="S2999" s="11">
        <f>J2999/86400 + 25569 + (-5/24)</f>
        <v>42408.83189814815</v>
      </c>
      <c r="T2999" s="11">
        <f>I2999/86400 + 25569 + (-5/24)</f>
        <v>42422.83189814815</v>
      </c>
    </row>
    <row r="3000" spans="1:20" ht="42.75" x14ac:dyDescent="0.45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>
        <f>E3000/D3000*100</f>
        <v>2.666666666666667</v>
      </c>
      <c r="P3000" s="10">
        <f>E3000/L3000</f>
        <v>66.666666666666671</v>
      </c>
      <c r="Q3000" t="str">
        <f>LEFT(N3000,SEARCH("/",N3000)-1)</f>
        <v>publishing</v>
      </c>
      <c r="R3000" t="str">
        <f>RIGHT(N3000, LEN(N3000)-SEARCH("/",N3000))</f>
        <v>fiction</v>
      </c>
      <c r="S3000" s="11">
        <f>J3000/86400 + 25569 + (-5/24)</f>
        <v>40436.475752314815</v>
      </c>
      <c r="T3000" s="11">
        <f>I3000/86400 + 25569 + (-5/24)</f>
        <v>40465.958333333328</v>
      </c>
    </row>
    <row r="3001" spans="1:20" ht="42.75" x14ac:dyDescent="0.45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>
        <f>E3001/D3001*100</f>
        <v>100.60706666666665</v>
      </c>
      <c r="P3001" s="10">
        <f>E3001/L3001</f>
        <v>97.993896103896105</v>
      </c>
      <c r="Q3001" t="str">
        <f>LEFT(N3001,SEARCH("/",N3001)-1)</f>
        <v>music</v>
      </c>
      <c r="R3001" t="str">
        <f>RIGHT(N3001, LEN(N3001)-SEARCH("/",N3001))</f>
        <v>rock</v>
      </c>
      <c r="S3001" s="11">
        <f>J3001/86400 + 25569 + (-5/24)</f>
        <v>40869.466840277775</v>
      </c>
      <c r="T3001" s="11">
        <f>I3001/86400 + 25569 + (-5/24)</f>
        <v>40929.134027777771</v>
      </c>
    </row>
    <row r="3002" spans="1:20" ht="28.5" x14ac:dyDescent="0.45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>
        <f>E3002/D3002*100</f>
        <v>0</v>
      </c>
      <c r="P3002" s="10" t="e">
        <f>E3002/L3002</f>
        <v>#DIV/0!</v>
      </c>
      <c r="Q3002" t="str">
        <f>LEFT(N3002,SEARCH("/",N3002)-1)</f>
        <v>music</v>
      </c>
      <c r="R3002" t="str">
        <f>RIGHT(N3002, LEN(N3002)-SEARCH("/",N3002))</f>
        <v>jazz</v>
      </c>
      <c r="S3002" s="11">
        <f>J3002/86400 + 25569 + (-5/24)</f>
        <v>41680.981365740736</v>
      </c>
      <c r="T3002" s="11">
        <f>I3002/86400 + 25569 + (-5/24)</f>
        <v>41710.939699074072</v>
      </c>
    </row>
    <row r="3003" spans="1:20" ht="42.75" x14ac:dyDescent="0.45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>
        <f>E3003/D3003*100</f>
        <v>30.9</v>
      </c>
      <c r="P3003" s="10">
        <f>E3003/L3003</f>
        <v>231.75</v>
      </c>
      <c r="Q3003" t="str">
        <f>LEFT(N3003,SEARCH("/",N3003)-1)</f>
        <v>music</v>
      </c>
      <c r="R3003" t="str">
        <f>RIGHT(N3003, LEN(N3003)-SEARCH("/",N3003))</f>
        <v>jazz</v>
      </c>
      <c r="S3003" s="11">
        <f>J3003/86400 + 25569 + (-5/24)</f>
        <v>40846.962685185186</v>
      </c>
      <c r="T3003" s="11">
        <f>I3003/86400 + 25569 + (-5/24)</f>
        <v>40889.004351851851</v>
      </c>
    </row>
    <row r="3004" spans="1:20" ht="42.75" x14ac:dyDescent="0.45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>
        <f>E3004/D3004*100</f>
        <v>2.1999999999999997</v>
      </c>
      <c r="P3004" s="10">
        <f>E3004/L3004</f>
        <v>55</v>
      </c>
      <c r="Q3004" t="str">
        <f>LEFT(N3004,SEARCH("/",N3004)-1)</f>
        <v>music</v>
      </c>
      <c r="R3004" t="str">
        <f>RIGHT(N3004, LEN(N3004)-SEARCH("/",N3004))</f>
        <v>jazz</v>
      </c>
      <c r="S3004" s="11">
        <f>J3004/86400 + 25569 + (-5/24)</f>
        <v>41934.751423611109</v>
      </c>
      <c r="T3004" s="11">
        <f>I3004/86400 + 25569 + (-5/24)</f>
        <v>41964.793090277781</v>
      </c>
    </row>
    <row r="3005" spans="1:20" ht="28.5" x14ac:dyDescent="0.45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>
        <f>E3005/D3005*100</f>
        <v>1.9066666666666665</v>
      </c>
      <c r="P3005" s="10">
        <f>E3005/L3005</f>
        <v>57.2</v>
      </c>
      <c r="Q3005" t="str">
        <f>LEFT(N3005,SEARCH("/",N3005)-1)</f>
        <v>technology</v>
      </c>
      <c r="R3005" t="str">
        <f>RIGHT(N3005, LEN(N3005)-SEARCH("/",N3005))</f>
        <v>wearables</v>
      </c>
      <c r="S3005" s="11">
        <f>J3005/86400 + 25569 + (-5/24)</f>
        <v>42592.542222222219</v>
      </c>
      <c r="T3005" s="11">
        <f>I3005/86400 + 25569 + (-5/24)</f>
        <v>42622.542222222219</v>
      </c>
    </row>
    <row r="3006" spans="1:20" ht="42.75" x14ac:dyDescent="0.45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>
        <f>E3006/D3006*100</f>
        <v>0.84</v>
      </c>
      <c r="P3006" s="10">
        <f>E3006/L3006</f>
        <v>25.2</v>
      </c>
      <c r="Q3006" t="str">
        <f>LEFT(N3006,SEARCH("/",N3006)-1)</f>
        <v>technology</v>
      </c>
      <c r="R3006" t="str">
        <f>RIGHT(N3006, LEN(N3006)-SEARCH("/",N3006))</f>
        <v>wearables</v>
      </c>
      <c r="S3006" s="11">
        <f>J3006/86400 + 25569 + (-5/24)</f>
        <v>41998.956006944441</v>
      </c>
      <c r="T3006" s="11">
        <f>I3006/86400 + 25569 + (-5/24)</f>
        <v>42028.956006944441</v>
      </c>
    </row>
    <row r="3007" spans="1:20" ht="42.75" x14ac:dyDescent="0.45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>
        <f>E3007/D3007*100</f>
        <v>43.406666666666666</v>
      </c>
      <c r="P3007" s="10">
        <f>E3007/L3007</f>
        <v>89.191780821917803</v>
      </c>
      <c r="Q3007" t="str">
        <f>LEFT(N3007,SEARCH("/",N3007)-1)</f>
        <v>technology</v>
      </c>
      <c r="R3007" t="str">
        <f>RIGHT(N3007, LEN(N3007)-SEARCH("/",N3007))</f>
        <v>wearables</v>
      </c>
      <c r="S3007" s="11">
        <f>J3007/86400 + 25569 + (-5/24)</f>
        <v>42194.625451388885</v>
      </c>
      <c r="T3007" s="11">
        <f>I3007/86400 + 25569 + (-5/24)</f>
        <v>42236.625451388885</v>
      </c>
    </row>
    <row r="3008" spans="1:20" ht="42.75" x14ac:dyDescent="0.45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>
        <f>E3008/D3008*100</f>
        <v>1.4133333333333333</v>
      </c>
      <c r="P3008" s="10">
        <f>E3008/L3008</f>
        <v>53</v>
      </c>
      <c r="Q3008" t="str">
        <f>LEFT(N3008,SEARCH("/",N3008)-1)</f>
        <v>journalism</v>
      </c>
      <c r="R3008" t="str">
        <f>RIGHT(N3008, LEN(N3008)-SEARCH("/",N3008))</f>
        <v>audio</v>
      </c>
      <c r="S3008" s="11">
        <f>J3008/86400 + 25569 + (-5/24)</f>
        <v>42597.844780092586</v>
      </c>
      <c r="T3008" s="11">
        <f>I3008/86400 + 25569 + (-5/24)</f>
        <v>42637.844780092586</v>
      </c>
    </row>
    <row r="3009" spans="1:20" ht="28.5" x14ac:dyDescent="0.45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>
        <f>E3009/D3009*100</f>
        <v>7.8266666666666662</v>
      </c>
      <c r="P3009" s="10">
        <f>E3009/L3009</f>
        <v>23.959183673469386</v>
      </c>
      <c r="Q3009" t="str">
        <f>LEFT(N3009,SEARCH("/",N3009)-1)</f>
        <v>games</v>
      </c>
      <c r="R3009" t="str">
        <f>RIGHT(N3009, LEN(N3009)-SEARCH("/",N3009))</f>
        <v>video games</v>
      </c>
      <c r="S3009" s="11">
        <f>J3009/86400 + 25569 + (-5/24)</f>
        <v>42150.981192129628</v>
      </c>
      <c r="T3009" s="11">
        <f>I3009/86400 + 25569 + (-5/24)</f>
        <v>42180.981192129628</v>
      </c>
    </row>
    <row r="3010" spans="1:20" ht="42.75" x14ac:dyDescent="0.45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>
        <f>E3010/D3010*100</f>
        <v>1.6199999999999999</v>
      </c>
      <c r="P3010" s="10">
        <f>E3010/L3010</f>
        <v>16.2</v>
      </c>
      <c r="Q3010" t="str">
        <f>LEFT(N3010,SEARCH("/",N3010)-1)</f>
        <v>games</v>
      </c>
      <c r="R3010" t="str">
        <f>RIGHT(N3010, LEN(N3010)-SEARCH("/",N3010))</f>
        <v>video games</v>
      </c>
      <c r="S3010" s="11">
        <f>J3010/86400 + 25569 + (-5/24)</f>
        <v>42479.013773148145</v>
      </c>
      <c r="T3010" s="11">
        <f>I3010/86400 + 25569 + (-5/24)</f>
        <v>42539.013773148145</v>
      </c>
    </row>
    <row r="3011" spans="1:20" ht="28.5" x14ac:dyDescent="0.45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>
        <f>E3011/D3011*100</f>
        <v>0.48666666666666669</v>
      </c>
      <c r="P3011" s="10">
        <f>E3011/L3011</f>
        <v>24.333333333333332</v>
      </c>
      <c r="Q3011" t="str">
        <f>LEFT(N3011,SEARCH("/",N3011)-1)</f>
        <v>food</v>
      </c>
      <c r="R3011" t="str">
        <f>RIGHT(N3011, LEN(N3011)-SEARCH("/",N3011))</f>
        <v>food trucks</v>
      </c>
      <c r="S3011" s="11">
        <f>J3011/86400 + 25569 + (-5/24)</f>
        <v>42674.962743055548</v>
      </c>
      <c r="T3011" s="11">
        <f>I3011/86400 + 25569 + (-5/24)</f>
        <v>42705.00440972222</v>
      </c>
    </row>
    <row r="3012" spans="1:20" ht="42.75" x14ac:dyDescent="0.45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>
        <f>E3012/D3012*100</f>
        <v>19.139999999999997</v>
      </c>
      <c r="P3012" s="10">
        <f>E3012/L3012</f>
        <v>358.875</v>
      </c>
      <c r="Q3012" t="str">
        <f>LEFT(N3012,SEARCH("/",N3012)-1)</f>
        <v>food</v>
      </c>
      <c r="R3012" t="str">
        <f>RIGHT(N3012, LEN(N3012)-SEARCH("/",N3012))</f>
        <v>food trucks</v>
      </c>
      <c r="S3012" s="11">
        <f>J3012/86400 + 25569 + (-5/24)</f>
        <v>42150.277106481481</v>
      </c>
      <c r="T3012" s="11">
        <f>I3012/86400 + 25569 + (-5/24)</f>
        <v>42180.958333333336</v>
      </c>
    </row>
    <row r="3013" spans="1:20" ht="42.75" x14ac:dyDescent="0.45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>
        <f>E3013/D3013*100</f>
        <v>5.9066666666666672</v>
      </c>
      <c r="P3013" s="10">
        <f>E3013/L3013</f>
        <v>46.631578947368418</v>
      </c>
      <c r="Q3013" t="str">
        <f>LEFT(N3013,SEARCH("/",N3013)-1)</f>
        <v>food</v>
      </c>
      <c r="R3013" t="str">
        <f>RIGHT(N3013, LEN(N3013)-SEARCH("/",N3013))</f>
        <v>food trucks</v>
      </c>
      <c r="S3013" s="11">
        <f>J3013/86400 + 25569 + (-5/24)</f>
        <v>42468.633414351854</v>
      </c>
      <c r="T3013" s="11">
        <f>I3013/86400 + 25569 + (-5/24)</f>
        <v>42498.633414351854</v>
      </c>
    </row>
    <row r="3014" spans="1:20" ht="42.75" x14ac:dyDescent="0.45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>
        <f>E3014/D3014*100</f>
        <v>253.29333333333332</v>
      </c>
      <c r="P3014" s="10">
        <f>E3014/L3014</f>
        <v>121</v>
      </c>
      <c r="Q3014" t="str">
        <f>LEFT(N3014,SEARCH("/",N3014)-1)</f>
        <v>photography</v>
      </c>
      <c r="R3014" t="str">
        <f>RIGHT(N3014, LEN(N3014)-SEARCH("/",N3014))</f>
        <v>photobooks</v>
      </c>
      <c r="S3014" s="11">
        <f>J3014/86400 + 25569 + (-5/24)</f>
        <v>42503.456412037034</v>
      </c>
      <c r="T3014" s="11">
        <f>I3014/86400 + 25569 + (-5/24)</f>
        <v>42534.040972222218</v>
      </c>
    </row>
    <row r="3015" spans="1:20" ht="42.75" x14ac:dyDescent="0.45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>
        <f>E3015/D3015*100</f>
        <v>103.76666666666668</v>
      </c>
      <c r="P3015" s="10">
        <f>E3015/L3015</f>
        <v>111.17857142857143</v>
      </c>
      <c r="Q3015" t="str">
        <f>LEFT(N3015,SEARCH("/",N3015)-1)</f>
        <v>photography</v>
      </c>
      <c r="R3015" t="str">
        <f>RIGHT(N3015, LEN(N3015)-SEARCH("/",N3015))</f>
        <v>photobooks</v>
      </c>
      <c r="S3015" s="11">
        <f>J3015/86400 + 25569 + (-5/24)</f>
        <v>42211.420277777775</v>
      </c>
      <c r="T3015" s="11">
        <f>I3015/86400 + 25569 + (-5/24)</f>
        <v>42241.420277777775</v>
      </c>
    </row>
    <row r="3016" spans="1:20" ht="28.5" x14ac:dyDescent="0.45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>
        <f>E3016/D3016*100</f>
        <v>7.0666666666666673</v>
      </c>
      <c r="P3016" s="10">
        <f>E3016/L3016</f>
        <v>58.888888888888886</v>
      </c>
      <c r="Q3016" t="str">
        <f>LEFT(N3016,SEARCH("/",N3016)-1)</f>
        <v>music</v>
      </c>
      <c r="R3016" t="str">
        <f>RIGHT(N3016, LEN(N3016)-SEARCH("/",N3016))</f>
        <v>world music</v>
      </c>
      <c r="S3016" s="11">
        <f>J3016/86400 + 25569 + (-5/24)</f>
        <v>41736.341458333329</v>
      </c>
      <c r="T3016" s="11">
        <f>I3016/86400 + 25569 + (-5/24)</f>
        <v>41796.341458333329</v>
      </c>
    </row>
    <row r="3017" spans="1:20" ht="42.75" x14ac:dyDescent="0.45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>
        <f>E3017/D3017*100</f>
        <v>162.14066666666668</v>
      </c>
      <c r="P3017" s="10">
        <f>E3017/L3017</f>
        <v>62.522107969151669</v>
      </c>
      <c r="Q3017" t="str">
        <f>LEFT(N3017,SEARCH("/",N3017)-1)</f>
        <v>music</v>
      </c>
      <c r="R3017" t="str">
        <f>RIGHT(N3017, LEN(N3017)-SEARCH("/",N3017))</f>
        <v>rock</v>
      </c>
      <c r="S3017" s="11">
        <f>J3017/86400 + 25569 + (-5/24)</f>
        <v>41458.659571759257</v>
      </c>
      <c r="T3017" s="11">
        <f>I3017/86400 + 25569 + (-5/24)</f>
        <v>41493.659571759257</v>
      </c>
    </row>
    <row r="3018" spans="1:20" ht="42.75" x14ac:dyDescent="0.45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>
        <f>E3018/D3018*100</f>
        <v>106.12433333333333</v>
      </c>
      <c r="P3018" s="10">
        <f>E3018/L3018</f>
        <v>38.543946731234868</v>
      </c>
      <c r="Q3018" t="str">
        <f>LEFT(N3018,SEARCH("/",N3018)-1)</f>
        <v>music</v>
      </c>
      <c r="R3018" t="str">
        <f>RIGHT(N3018, LEN(N3018)-SEARCH("/",N3018))</f>
        <v>rock</v>
      </c>
      <c r="S3018" s="11">
        <f>J3018/86400 + 25569 + (-5/24)</f>
        <v>41121.35355324074</v>
      </c>
      <c r="T3018" s="11">
        <f>I3018/86400 + 25569 + (-5/24)</f>
        <v>41156.35355324074</v>
      </c>
    </row>
    <row r="3019" spans="1:20" ht="42.75" x14ac:dyDescent="0.45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>
        <f>E3019/D3019*100</f>
        <v>110.91186666666665</v>
      </c>
      <c r="P3019" s="10">
        <f>E3019/L3019</f>
        <v>127.97523076923076</v>
      </c>
      <c r="Q3019" t="str">
        <f>LEFT(N3019,SEARCH("/",N3019)-1)</f>
        <v>music</v>
      </c>
      <c r="R3019" t="str">
        <f>RIGHT(N3019, LEN(N3019)-SEARCH("/",N3019))</f>
        <v>rock</v>
      </c>
      <c r="S3019" s="11">
        <f>J3019/86400 + 25569 + (-5/24)</f>
        <v>40513.54923611111</v>
      </c>
      <c r="T3019" s="11">
        <f>I3019/86400 + 25569 + (-5/24)</f>
        <v>40603.54923611111</v>
      </c>
    </row>
    <row r="3020" spans="1:20" ht="42.75" x14ac:dyDescent="0.45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>
        <f>E3020/D3020*100</f>
        <v>123.61333333333333</v>
      </c>
      <c r="P3020" s="10">
        <f>E3020/L3020</f>
        <v>67.671532846715323</v>
      </c>
      <c r="Q3020" t="str">
        <f>LEFT(N3020,SEARCH("/",N3020)-1)</f>
        <v>music</v>
      </c>
      <c r="R3020" t="str">
        <f>RIGHT(N3020, LEN(N3020)-SEARCH("/",N3020))</f>
        <v>rock</v>
      </c>
      <c r="S3020" s="11">
        <f>J3020/86400 + 25569 + (-5/24)</f>
        <v>41586.266840277771</v>
      </c>
      <c r="T3020" s="11">
        <f>I3020/86400 + 25569 + (-5/24)</f>
        <v>41616.999305555553</v>
      </c>
    </row>
    <row r="3021" spans="1:20" ht="42.75" x14ac:dyDescent="0.45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>
        <f>E3021/D3021*100</f>
        <v>102.23333333333333</v>
      </c>
      <c r="P3021" s="10">
        <f>E3021/L3021</f>
        <v>127.79166666666667</v>
      </c>
      <c r="Q3021" t="str">
        <f>LEFT(N3021,SEARCH("/",N3021)-1)</f>
        <v>theater</v>
      </c>
      <c r="R3021" t="str">
        <f>RIGHT(N3021, LEN(N3021)-SEARCH("/",N3021))</f>
        <v>plays</v>
      </c>
      <c r="S3021" s="11">
        <f>J3021/86400 + 25569 + (-5/24)</f>
        <v>42292.492719907408</v>
      </c>
      <c r="T3021" s="11">
        <f>I3021/86400 + 25569 + (-5/24)</f>
        <v>42322.534386574072</v>
      </c>
    </row>
    <row r="3022" spans="1:20" ht="42.75" x14ac:dyDescent="0.45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>
        <f>E3022/D3022*100</f>
        <v>8.8800000000000008</v>
      </c>
      <c r="P3022" s="10">
        <f>E3022/L3022</f>
        <v>30.272727272727273</v>
      </c>
      <c r="Q3022" t="str">
        <f>LEFT(N3022,SEARCH("/",N3022)-1)</f>
        <v>technology</v>
      </c>
      <c r="R3022" t="str">
        <f>RIGHT(N3022, LEN(N3022)-SEARCH("/",N3022))</f>
        <v>wearables</v>
      </c>
      <c r="S3022" s="11">
        <f>J3022/86400 + 25569 + (-5/24)</f>
        <v>42451.490115740737</v>
      </c>
      <c r="T3022" s="11">
        <f>I3022/86400 + 25569 + (-5/24)</f>
        <v>42486.079861111109</v>
      </c>
    </row>
    <row r="3023" spans="1:20" ht="28.5" x14ac:dyDescent="0.45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>
        <f>E3023/D3023*100</f>
        <v>0.1</v>
      </c>
      <c r="P3023" s="10">
        <f>E3023/L3023</f>
        <v>7.5</v>
      </c>
      <c r="Q3023" t="str">
        <f>LEFT(N3023,SEARCH("/",N3023)-1)</f>
        <v>publishing</v>
      </c>
      <c r="R3023" t="str">
        <f>RIGHT(N3023, LEN(N3023)-SEARCH("/",N3023))</f>
        <v>translations</v>
      </c>
      <c r="S3023" s="11">
        <f>J3023/86400 + 25569 + (-5/24)</f>
        <v>42258.57199074074</v>
      </c>
      <c r="T3023" s="11">
        <f>I3023/86400 + 25569 + (-5/24)</f>
        <v>42288.57199074074</v>
      </c>
    </row>
    <row r="3024" spans="1:20" ht="42.75" x14ac:dyDescent="0.45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>
        <f>E3024/D3024*100</f>
        <v>10.5</v>
      </c>
      <c r="P3024" s="10">
        <f>E3024/L3024</f>
        <v>225</v>
      </c>
      <c r="Q3024" t="str">
        <f>LEFT(N3024,SEARCH("/",N3024)-1)</f>
        <v>publishing</v>
      </c>
      <c r="R3024" t="str">
        <f>RIGHT(N3024, LEN(N3024)-SEARCH("/",N3024))</f>
        <v>translations</v>
      </c>
      <c r="S3024" s="11">
        <f>J3024/86400 + 25569 + (-5/24)</f>
        <v>41832.46435185185</v>
      </c>
      <c r="T3024" s="11">
        <f>I3024/86400 + 25569 + (-5/24)</f>
        <v>41887.360416666663</v>
      </c>
    </row>
    <row r="3025" spans="1:20" ht="28.5" x14ac:dyDescent="0.45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>
        <f>E3025/D3025*100</f>
        <v>101.24459999999999</v>
      </c>
      <c r="P3025" s="10">
        <f>E3025/L3025</f>
        <v>44.66673529411765</v>
      </c>
      <c r="Q3025" t="str">
        <f>LEFT(N3025,SEARCH("/",N3025)-1)</f>
        <v>publishing</v>
      </c>
      <c r="R3025" t="str">
        <f>RIGHT(N3025, LEN(N3025)-SEARCH("/",N3025))</f>
        <v>radio &amp; podcasts</v>
      </c>
      <c r="S3025" s="11">
        <f>J3025/86400 + 25569 + (-5/24)</f>
        <v>41899.436967592592</v>
      </c>
      <c r="T3025" s="11">
        <f>I3025/86400 + 25569 + (-5/24)</f>
        <v>41932.791666666664</v>
      </c>
    </row>
    <row r="3026" spans="1:20" ht="42.75" x14ac:dyDescent="0.45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>
        <f>E3026/D3026*100</f>
        <v>188.66966666666667</v>
      </c>
      <c r="P3026" s="10">
        <f>E3026/L3026</f>
        <v>64.173356009070289</v>
      </c>
      <c r="Q3026" t="str">
        <f>LEFT(N3026,SEARCH("/",N3026)-1)</f>
        <v>publishing</v>
      </c>
      <c r="R3026" t="str">
        <f>RIGHT(N3026, LEN(N3026)-SEARCH("/",N3026))</f>
        <v>radio &amp; podcasts</v>
      </c>
      <c r="S3026" s="11">
        <f>J3026/86400 + 25569 + (-5/24)</f>
        <v>41960.514618055553</v>
      </c>
      <c r="T3026" s="11">
        <f>I3026/86400 + 25569 + (-5/24)</f>
        <v>41992.999305555553</v>
      </c>
    </row>
    <row r="3027" spans="1:20" ht="42.75" x14ac:dyDescent="0.45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>
        <f>E3027/D3027*100</f>
        <v>2.4</v>
      </c>
      <c r="P3027" s="10">
        <f>E3027/L3027</f>
        <v>60</v>
      </c>
      <c r="Q3027" t="str">
        <f>LEFT(N3027,SEARCH("/",N3027)-1)</f>
        <v>publishing</v>
      </c>
      <c r="R3027" t="str">
        <f>RIGHT(N3027, LEN(N3027)-SEARCH("/",N3027))</f>
        <v>fiction</v>
      </c>
      <c r="S3027" s="11">
        <f>J3027/86400 + 25569 + (-5/24)</f>
        <v>41614.354861111111</v>
      </c>
      <c r="T3027" s="11">
        <f>I3027/86400 + 25569 + (-5/24)</f>
        <v>41644.354861111111</v>
      </c>
    </row>
    <row r="3028" spans="1:20" ht="42.75" x14ac:dyDescent="0.45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>
        <f>E3028/D3028*100</f>
        <v>6.6666666666666671E-3</v>
      </c>
      <c r="P3028" s="10">
        <f>E3028/L3028</f>
        <v>1</v>
      </c>
      <c r="Q3028" t="str">
        <f>LEFT(N3028,SEARCH("/",N3028)-1)</f>
        <v>publishing</v>
      </c>
      <c r="R3028" t="str">
        <f>RIGHT(N3028, LEN(N3028)-SEARCH("/",N3028))</f>
        <v>fiction</v>
      </c>
      <c r="S3028" s="11">
        <f>J3028/86400 + 25569 + (-5/24)</f>
        <v>41444.434282407405</v>
      </c>
      <c r="T3028" s="11">
        <f>I3028/86400 + 25569 + (-5/24)</f>
        <v>41486.613194444442</v>
      </c>
    </row>
    <row r="3029" spans="1:20" ht="42.75" x14ac:dyDescent="0.45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>
        <f>E3029/D3029*100</f>
        <v>161.97999999999999</v>
      </c>
      <c r="P3029" s="10">
        <f>E3029/L3029</f>
        <v>39.507317073170732</v>
      </c>
      <c r="Q3029" t="str">
        <f>LEFT(N3029,SEARCH("/",N3029)-1)</f>
        <v>photography</v>
      </c>
      <c r="R3029" t="str">
        <f>RIGHT(N3029, LEN(N3029)-SEARCH("/",N3029))</f>
        <v>photobooks</v>
      </c>
      <c r="S3029" s="11">
        <f>J3029/86400 + 25569 + (-5/24)</f>
        <v>41948.358252314814</v>
      </c>
      <c r="T3029" s="11">
        <f>I3029/86400 + 25569 + (-5/24)</f>
        <v>41979.041666666664</v>
      </c>
    </row>
    <row r="3030" spans="1:20" ht="28.5" x14ac:dyDescent="0.45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>
        <f>E3030/D3030*100</f>
        <v>205.36666666666665</v>
      </c>
      <c r="P3030" s="10">
        <f>E3030/L3030</f>
        <v>130.52966101694915</v>
      </c>
      <c r="Q3030" t="str">
        <f>LEFT(N3030,SEARCH("/",N3030)-1)</f>
        <v>photography</v>
      </c>
      <c r="R3030" t="str">
        <f>RIGHT(N3030, LEN(N3030)-SEARCH("/",N3030))</f>
        <v>photobooks</v>
      </c>
      <c r="S3030" s="11">
        <f>J3030/86400 + 25569 + (-5/24)</f>
        <v>41760.611712962964</v>
      </c>
      <c r="T3030" s="11">
        <f>I3030/86400 + 25569 + (-5/24)</f>
        <v>41790.611712962964</v>
      </c>
    </row>
    <row r="3031" spans="1:20" ht="42.75" x14ac:dyDescent="0.45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>
        <f>E3031/D3031*100</f>
        <v>117.86666666666667</v>
      </c>
      <c r="P3031" s="10">
        <f>E3031/L3031</f>
        <v>180.40816326530611</v>
      </c>
      <c r="Q3031" t="str">
        <f>LEFT(N3031,SEARCH("/",N3031)-1)</f>
        <v>photography</v>
      </c>
      <c r="R3031" t="str">
        <f>RIGHT(N3031, LEN(N3031)-SEARCH("/",N3031))</f>
        <v>photobooks</v>
      </c>
      <c r="S3031" s="11">
        <f>J3031/86400 + 25569 + (-5/24)</f>
        <v>41938.798796296294</v>
      </c>
      <c r="T3031" s="11">
        <f>I3031/86400 + 25569 + (-5/24)</f>
        <v>41968.843749999993</v>
      </c>
    </row>
    <row r="3032" spans="1:20" ht="28.5" x14ac:dyDescent="0.45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>
        <f>E3032/D3032*100</f>
        <v>0.33333333333333337</v>
      </c>
      <c r="P3032" s="10">
        <f>E3032/L3032</f>
        <v>50</v>
      </c>
      <c r="Q3032" t="str">
        <f>LEFT(N3032,SEARCH("/",N3032)-1)</f>
        <v>photography</v>
      </c>
      <c r="R3032" t="str">
        <f>RIGHT(N3032, LEN(N3032)-SEARCH("/",N3032))</f>
        <v>nature</v>
      </c>
      <c r="S3032" s="11">
        <f>J3032/86400 + 25569 + (-5/24)</f>
        <v>42107.844895833332</v>
      </c>
      <c r="T3032" s="11">
        <f>I3032/86400 + 25569 + (-5/24)</f>
        <v>42122.844895833332</v>
      </c>
    </row>
    <row r="3033" spans="1:20" ht="42.75" x14ac:dyDescent="0.45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>
        <f>E3033/D3033*100</f>
        <v>0</v>
      </c>
      <c r="P3033" s="10" t="e">
        <f>E3033/L3033</f>
        <v>#DIV/0!</v>
      </c>
      <c r="Q3033" t="str">
        <f>LEFT(N3033,SEARCH("/",N3033)-1)</f>
        <v>photography</v>
      </c>
      <c r="R3033" t="str">
        <f>RIGHT(N3033, LEN(N3033)-SEARCH("/",N3033))</f>
        <v>places</v>
      </c>
      <c r="S3033" s="11">
        <f>J3033/86400 + 25569 + (-5/24)</f>
        <v>42603.145798611113</v>
      </c>
      <c r="T3033" s="11">
        <f>I3033/86400 + 25569 + (-5/24)</f>
        <v>42633.145798611113</v>
      </c>
    </row>
    <row r="3034" spans="1:20" ht="57" x14ac:dyDescent="0.45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>
        <f>E3034/D3034*100</f>
        <v>148.10000000000002</v>
      </c>
      <c r="P3034" s="10">
        <f>E3034/L3034</f>
        <v>207.61682242990653</v>
      </c>
      <c r="Q3034" t="str">
        <f>LEFT(N3034,SEARCH("/",N3034)-1)</f>
        <v>photography</v>
      </c>
      <c r="R3034" t="str">
        <f>RIGHT(N3034, LEN(N3034)-SEARCH("/",N3034))</f>
        <v>photobooks</v>
      </c>
      <c r="S3034" s="11">
        <f>J3034/86400 + 25569 + (-5/24)</f>
        <v>42667.968368055554</v>
      </c>
      <c r="T3034" s="11">
        <f>I3034/86400 + 25569 + (-5/24)</f>
        <v>42697.874999999993</v>
      </c>
    </row>
    <row r="3035" spans="1:20" ht="42.75" x14ac:dyDescent="0.45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>
        <f>E3035/D3035*100</f>
        <v>108</v>
      </c>
      <c r="P3035" s="10">
        <f>E3035/L3035</f>
        <v>462.85714285714283</v>
      </c>
      <c r="Q3035" t="str">
        <f>LEFT(N3035,SEARCH("/",N3035)-1)</f>
        <v>photography</v>
      </c>
      <c r="R3035" t="str">
        <f>RIGHT(N3035, LEN(N3035)-SEARCH("/",N3035))</f>
        <v>photobooks</v>
      </c>
      <c r="S3035" s="11">
        <f>J3035/86400 + 25569 + (-5/24)</f>
        <v>42420.541296296295</v>
      </c>
      <c r="T3035" s="11">
        <f>I3035/86400 + 25569 + (-5/24)</f>
        <v>42450.499629629623</v>
      </c>
    </row>
    <row r="3036" spans="1:20" ht="28.5" x14ac:dyDescent="0.45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>
        <f>E3036/D3036*100</f>
        <v>0</v>
      </c>
      <c r="P3036" s="10" t="e">
        <f>E3036/L3036</f>
        <v>#DIV/0!</v>
      </c>
      <c r="Q3036" t="str">
        <f>LEFT(N3036,SEARCH("/",N3036)-1)</f>
        <v>photography</v>
      </c>
      <c r="R3036" t="str">
        <f>RIGHT(N3036, LEN(N3036)-SEARCH("/",N3036))</f>
        <v>photobooks</v>
      </c>
      <c r="S3036" s="11">
        <f>J3036/86400 + 25569 + (-5/24)</f>
        <v>42067.026041666664</v>
      </c>
      <c r="T3036" s="11">
        <f>I3036/86400 + 25569 + (-5/24)</f>
        <v>42096.984374999993</v>
      </c>
    </row>
    <row r="3037" spans="1:20" ht="42.75" x14ac:dyDescent="0.45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>
        <f>E3037/D3037*100</f>
        <v>101.53333333333335</v>
      </c>
      <c r="P3037" s="10">
        <f>E3037/L3037</f>
        <v>67.389380530973455</v>
      </c>
      <c r="Q3037" t="str">
        <f>LEFT(N3037,SEARCH("/",N3037)-1)</f>
        <v>music</v>
      </c>
      <c r="R3037" t="str">
        <f>RIGHT(N3037, LEN(N3037)-SEARCH("/",N3037))</f>
        <v>rock</v>
      </c>
      <c r="S3037" s="11">
        <f>J3037/86400 + 25569 + (-5/24)</f>
        <v>41664.475775462961</v>
      </c>
      <c r="T3037" s="11">
        <f>I3037/86400 + 25569 + (-5/24)</f>
        <v>41694.475775462961</v>
      </c>
    </row>
    <row r="3038" spans="1:20" ht="42.75" x14ac:dyDescent="0.45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>
        <f>E3038/D3038*100</f>
        <v>137.92666666666668</v>
      </c>
      <c r="P3038" s="10">
        <f>E3038/L3038</f>
        <v>98.990430622009569</v>
      </c>
      <c r="Q3038" t="str">
        <f>LEFT(N3038,SEARCH("/",N3038)-1)</f>
        <v>music</v>
      </c>
      <c r="R3038" t="str">
        <f>RIGHT(N3038, LEN(N3038)-SEARCH("/",N3038))</f>
        <v>rock</v>
      </c>
      <c r="S3038" s="11">
        <f>J3038/86400 + 25569 + (-5/24)</f>
        <v>41228.441863425927</v>
      </c>
      <c r="T3038" s="11">
        <f>I3038/86400 + 25569 + (-5/24)</f>
        <v>41258.441863425927</v>
      </c>
    </row>
    <row r="3039" spans="1:20" ht="42.75" x14ac:dyDescent="0.45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>
        <f>E3039/D3039*100</f>
        <v>116.96666666666667</v>
      </c>
      <c r="P3039" s="10">
        <f>E3039/L3039</f>
        <v>133.93129770992365</v>
      </c>
      <c r="Q3039" t="str">
        <f>LEFT(N3039,SEARCH("/",N3039)-1)</f>
        <v>music</v>
      </c>
      <c r="R3039" t="str">
        <f>RIGHT(N3039, LEN(N3039)-SEARCH("/",N3039))</f>
        <v>rock</v>
      </c>
      <c r="S3039" s="11">
        <f>J3039/86400 + 25569 + (-5/24)</f>
        <v>42081.563101851854</v>
      </c>
      <c r="T3039" s="11">
        <f>I3039/86400 + 25569 + (-5/24)</f>
        <v>42118.791666666664</v>
      </c>
    </row>
    <row r="3040" spans="1:20" ht="42.75" x14ac:dyDescent="0.45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>
        <f>E3040/D3040*100</f>
        <v>102.12366666666665</v>
      </c>
      <c r="P3040" s="10">
        <f>E3040/L3040</f>
        <v>88.037643678160919</v>
      </c>
      <c r="Q3040" t="str">
        <f>LEFT(N3040,SEARCH("/",N3040)-1)</f>
        <v>music</v>
      </c>
      <c r="R3040" t="str">
        <f>RIGHT(N3040, LEN(N3040)-SEARCH("/",N3040))</f>
        <v>rock</v>
      </c>
      <c r="S3040" s="11">
        <f>J3040/86400 + 25569 + (-5/24)</f>
        <v>41387.812928240739</v>
      </c>
      <c r="T3040" s="11">
        <f>I3040/86400 + 25569 + (-5/24)</f>
        <v>41417.812928240739</v>
      </c>
    </row>
    <row r="3041" spans="1:20" ht="42.75" x14ac:dyDescent="0.45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>
        <f>E3041/D3041*100</f>
        <v>115.93333333333334</v>
      </c>
      <c r="P3041" s="10">
        <f>E3041/L3041</f>
        <v>152.54385964912279</v>
      </c>
      <c r="Q3041" t="str">
        <f>LEFT(N3041,SEARCH("/",N3041)-1)</f>
        <v>music</v>
      </c>
      <c r="R3041" t="str">
        <f>RIGHT(N3041, LEN(N3041)-SEARCH("/",N3041))</f>
        <v>indie rock</v>
      </c>
      <c r="S3041" s="11">
        <f>J3041/86400 + 25569 + (-5/24)</f>
        <v>41426.05128472222</v>
      </c>
      <c r="T3041" s="11">
        <f>I3041/86400 + 25569 + (-5/24)</f>
        <v>41457</v>
      </c>
    </row>
    <row r="3042" spans="1:20" ht="42.75" x14ac:dyDescent="0.45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>
        <f>E3042/D3042*100</f>
        <v>225.94666666666666</v>
      </c>
      <c r="P3042" s="10">
        <f>E3042/L3042</f>
        <v>230.55782312925169</v>
      </c>
      <c r="Q3042" t="str">
        <f>LEFT(N3042,SEARCH("/",N3042)-1)</f>
        <v>technology</v>
      </c>
      <c r="R3042" t="str">
        <f>RIGHT(N3042, LEN(N3042)-SEARCH("/",N3042))</f>
        <v>hardware</v>
      </c>
      <c r="S3042" s="11">
        <f>J3042/86400 + 25569 + (-5/24)</f>
        <v>40940.991493055553</v>
      </c>
      <c r="T3042" s="11">
        <f>I3042/86400 + 25569 + (-5/24)</f>
        <v>40969.916666666664</v>
      </c>
    </row>
    <row r="3043" spans="1:20" ht="57" x14ac:dyDescent="0.45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>
        <f>E3043/D3043*100</f>
        <v>21.146666666666665</v>
      </c>
      <c r="P3043" s="10">
        <f>E3043/L3043</f>
        <v>453.14285714285717</v>
      </c>
      <c r="Q3043" t="str">
        <f>LEFT(N3043,SEARCH("/",N3043)-1)</f>
        <v>photography</v>
      </c>
      <c r="R3043" t="str">
        <f>RIGHT(N3043, LEN(N3043)-SEARCH("/",N3043))</f>
        <v>people</v>
      </c>
      <c r="S3043" s="11">
        <f>J3043/86400 + 25569 + (-5/24)</f>
        <v>41913.581956018512</v>
      </c>
      <c r="T3043" s="11">
        <f>I3043/86400 + 25569 + (-5/24)</f>
        <v>41973.623622685183</v>
      </c>
    </row>
    <row r="3044" spans="1:20" ht="42.75" x14ac:dyDescent="0.45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>
        <f>E3044/D3044*100</f>
        <v>108.21333333333334</v>
      </c>
      <c r="P3044" s="10">
        <f>E3044/L3044</f>
        <v>90.177777777777777</v>
      </c>
      <c r="Q3044" t="str">
        <f>LEFT(N3044,SEARCH("/",N3044)-1)</f>
        <v>technology</v>
      </c>
      <c r="R3044" t="str">
        <f>RIGHT(N3044, LEN(N3044)-SEARCH("/",N3044))</f>
        <v>hardware</v>
      </c>
      <c r="S3044" s="11">
        <f>J3044/86400 + 25569 + (-5/24)</f>
        <v>42138.475856481477</v>
      </c>
      <c r="T3044" s="11">
        <f>I3044/86400 + 25569 + (-5/24)</f>
        <v>42168.475856481477</v>
      </c>
    </row>
    <row r="3045" spans="1:20" ht="42.75" x14ac:dyDescent="0.45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>
        <f>E3045/D3045*100</f>
        <v>202.23220000000001</v>
      </c>
      <c r="P3045" s="10">
        <f>E3045/L3045</f>
        <v>45.547792792792798</v>
      </c>
      <c r="Q3045" t="str">
        <f>LEFT(N3045,SEARCH("/",N3045)-1)</f>
        <v>technology</v>
      </c>
      <c r="R3045" t="str">
        <f>RIGHT(N3045, LEN(N3045)-SEARCH("/",N3045))</f>
        <v>hardware</v>
      </c>
      <c r="S3045" s="11">
        <f>J3045/86400 + 25569 + (-5/24)</f>
        <v>42396.286249999997</v>
      </c>
      <c r="T3045" s="11">
        <f>I3045/86400 + 25569 + (-5/24)</f>
        <v>42426.286249999997</v>
      </c>
    </row>
    <row r="3046" spans="1:20" ht="42.75" x14ac:dyDescent="0.45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>
        <f>E3046/D3046*100</f>
        <v>0.16666666666666669</v>
      </c>
      <c r="P3046" s="10">
        <f>E3046/L3046</f>
        <v>25</v>
      </c>
      <c r="Q3046" t="str">
        <f>LEFT(N3046,SEARCH("/",N3046)-1)</f>
        <v>games</v>
      </c>
      <c r="R3046" t="str">
        <f>RIGHT(N3046, LEN(N3046)-SEARCH("/",N3046))</f>
        <v>video games</v>
      </c>
      <c r="S3046" s="11">
        <f>J3046/86400 + 25569 + (-5/24)</f>
        <v>41843.564456018517</v>
      </c>
      <c r="T3046" s="11">
        <f>I3046/86400 + 25569 + (-5/24)</f>
        <v>41903.564456018517</v>
      </c>
    </row>
    <row r="3047" spans="1:20" ht="42.75" x14ac:dyDescent="0.45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>
        <f>E3047/D3047*100</f>
        <v>0</v>
      </c>
      <c r="P3047" s="10" t="e">
        <f>E3047/L3047</f>
        <v>#DIV/0!</v>
      </c>
      <c r="Q3047" t="str">
        <f>LEFT(N3047,SEARCH("/",N3047)-1)</f>
        <v>games</v>
      </c>
      <c r="R3047" t="str">
        <f>RIGHT(N3047, LEN(N3047)-SEARCH("/",N3047))</f>
        <v>video games</v>
      </c>
      <c r="S3047" s="11">
        <f>J3047/86400 + 25569 + (-5/24)</f>
        <v>41927.027303240735</v>
      </c>
      <c r="T3047" s="11">
        <f>I3047/86400 + 25569 + (-5/24)</f>
        <v>41957.068969907406</v>
      </c>
    </row>
    <row r="3048" spans="1:20" ht="42.75" x14ac:dyDescent="0.45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>
        <f>E3048/D3048*100</f>
        <v>30.433333333333334</v>
      </c>
      <c r="P3048" s="10">
        <f>E3048/L3048</f>
        <v>51.292134831460672</v>
      </c>
      <c r="Q3048" t="str">
        <f>LEFT(N3048,SEARCH("/",N3048)-1)</f>
        <v>games</v>
      </c>
      <c r="R3048" t="str">
        <f>RIGHT(N3048, LEN(N3048)-SEARCH("/",N3048))</f>
        <v>video games</v>
      </c>
      <c r="S3048" s="11">
        <f>J3048/86400 + 25569 + (-5/24)</f>
        <v>41575.029097222221</v>
      </c>
      <c r="T3048" s="11">
        <f>I3048/86400 + 25569 + (-5/24)</f>
        <v>41605.070763888885</v>
      </c>
    </row>
    <row r="3049" spans="1:20" ht="42.75" x14ac:dyDescent="0.45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>
        <f>E3049/D3049*100</f>
        <v>452.37333333333333</v>
      </c>
      <c r="P3049" s="10">
        <f>E3049/L3049</f>
        <v>75.647714604236342</v>
      </c>
      <c r="Q3049" t="str">
        <f>LEFT(N3049,SEARCH("/",N3049)-1)</f>
        <v>games</v>
      </c>
      <c r="R3049" t="str">
        <f>RIGHT(N3049, LEN(N3049)-SEARCH("/",N3049))</f>
        <v>tabletop games</v>
      </c>
      <c r="S3049" s="11">
        <f>J3049/86400 + 25569 + (-5/24)</f>
        <v>42664.197592592587</v>
      </c>
      <c r="T3049" s="11">
        <f>I3049/86400 + 25569 + (-5/24)</f>
        <v>42694.999305555553</v>
      </c>
    </row>
    <row r="3050" spans="1:20" ht="57" x14ac:dyDescent="0.45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>
        <f>E3050/D3050*100</f>
        <v>104.04266666666666</v>
      </c>
      <c r="P3050" s="10">
        <f>E3050/L3050</f>
        <v>78.031999999999996</v>
      </c>
      <c r="Q3050" t="str">
        <f>LEFT(N3050,SEARCH("/",N3050)-1)</f>
        <v>music</v>
      </c>
      <c r="R3050" t="str">
        <f>RIGHT(N3050, LEN(N3050)-SEARCH("/",N3050))</f>
        <v>indie rock</v>
      </c>
      <c r="S3050" s="11">
        <f>J3050/86400 + 25569 + (-5/24)</f>
        <v>40079.516782407409</v>
      </c>
      <c r="T3050" s="11">
        <f>I3050/86400 + 25569 + (-5/24)</f>
        <v>40156.558333333327</v>
      </c>
    </row>
    <row r="3051" spans="1:20" ht="42.75" x14ac:dyDescent="0.45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>
        <f>E3051/D3051*100</f>
        <v>0.72</v>
      </c>
      <c r="P3051" s="10">
        <f>E3051/L3051</f>
        <v>108</v>
      </c>
      <c r="Q3051" t="str">
        <f>LEFT(N3051,SEARCH("/",N3051)-1)</f>
        <v>food</v>
      </c>
      <c r="R3051" t="str">
        <f>RIGHT(N3051, LEN(N3051)-SEARCH("/",N3051))</f>
        <v>small batch</v>
      </c>
      <c r="S3051" s="11">
        <f>J3051/86400 + 25569 + (-5/24)</f>
        <v>42803.825787037036</v>
      </c>
      <c r="T3051" s="11">
        <f>I3051/86400 + 25569 + (-5/24)</f>
        <v>42855.499999999993</v>
      </c>
    </row>
    <row r="3052" spans="1:20" ht="42.75" x14ac:dyDescent="0.45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>
        <f>E3052/D3052*100</f>
        <v>101.14333333333335</v>
      </c>
      <c r="P3052" s="10">
        <f>E3052/L3052</f>
        <v>123.34552845528455</v>
      </c>
      <c r="Q3052" t="str">
        <f>LEFT(N3052,SEARCH("/",N3052)-1)</f>
        <v>food</v>
      </c>
      <c r="R3052" t="str">
        <f>RIGHT(N3052, LEN(N3052)-SEARCH("/",N3052))</f>
        <v>small batch</v>
      </c>
      <c r="S3052" s="11">
        <f>J3052/86400 + 25569 + (-5/24)</f>
        <v>41789.688472222224</v>
      </c>
      <c r="T3052" s="11">
        <f>I3052/86400 + 25569 + (-5/24)</f>
        <v>41819.688472222224</v>
      </c>
    </row>
    <row r="3053" spans="1:20" ht="42.75" x14ac:dyDescent="0.45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>
        <f>E3053/D3053*100</f>
        <v>0.36666666666666664</v>
      </c>
      <c r="P3053" s="10">
        <f>E3053/L3053</f>
        <v>18.333333333333332</v>
      </c>
      <c r="Q3053" t="str">
        <f>LEFT(N3053,SEARCH("/",N3053)-1)</f>
        <v>technology</v>
      </c>
      <c r="R3053" t="str">
        <f>RIGHT(N3053, LEN(N3053)-SEARCH("/",N3053))</f>
        <v>web</v>
      </c>
      <c r="S3053" s="11">
        <f>J3053/86400 + 25569 + (-5/24)</f>
        <v>42248.584976851846</v>
      </c>
      <c r="T3053" s="11">
        <f>I3053/86400 + 25569 + (-5/24)</f>
        <v>42278.584976851846</v>
      </c>
    </row>
    <row r="3054" spans="1:20" ht="42.75" x14ac:dyDescent="0.45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>
        <f>E3054/D3054*100</f>
        <v>0</v>
      </c>
      <c r="P3054" s="10" t="e">
        <f>E3054/L3054</f>
        <v>#DIV/0!</v>
      </c>
      <c r="Q3054" t="str">
        <f>LEFT(N3054,SEARCH("/",N3054)-1)</f>
        <v>food</v>
      </c>
      <c r="R3054" t="str">
        <f>RIGHT(N3054, LEN(N3054)-SEARCH("/",N3054))</f>
        <v>food trucks</v>
      </c>
      <c r="S3054" s="11">
        <f>J3054/86400 + 25569 + (-5/24)</f>
        <v>42341.831099537034</v>
      </c>
      <c r="T3054" s="11">
        <f>I3054/86400 + 25569 + (-5/24)</f>
        <v>42371.831099537034</v>
      </c>
    </row>
    <row r="3055" spans="1:20" ht="28.5" x14ac:dyDescent="0.45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>
        <f>E3055/D3055*100</f>
        <v>0.2</v>
      </c>
      <c r="P3055" s="10">
        <f>E3055/L3055</f>
        <v>15</v>
      </c>
      <c r="Q3055" t="str">
        <f>LEFT(N3055,SEARCH("/",N3055)-1)</f>
        <v>food</v>
      </c>
      <c r="R3055" t="str">
        <f>RIGHT(N3055, LEN(N3055)-SEARCH("/",N3055))</f>
        <v>food trucks</v>
      </c>
      <c r="S3055" s="11">
        <f>J3055/86400 + 25569 + (-5/24)</f>
        <v>41918.93237268518</v>
      </c>
      <c r="T3055" s="11">
        <f>I3055/86400 + 25569 + (-5/24)</f>
        <v>41948.974039351851</v>
      </c>
    </row>
    <row r="3056" spans="1:20" ht="57" x14ac:dyDescent="0.45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>
        <f>E3056/D3056*100</f>
        <v>0</v>
      </c>
      <c r="P3056" s="10" t="e">
        <f>E3056/L3056</f>
        <v>#DIV/0!</v>
      </c>
      <c r="Q3056" t="str">
        <f>LEFT(N3056,SEARCH("/",N3056)-1)</f>
        <v>food</v>
      </c>
      <c r="R3056" t="str">
        <f>RIGHT(N3056, LEN(N3056)-SEARCH("/",N3056))</f>
        <v>food trucks</v>
      </c>
      <c r="S3056" s="11">
        <f>J3056/86400 + 25569 + (-5/24)</f>
        <v>42224.199942129628</v>
      </c>
      <c r="T3056" s="11">
        <f>I3056/86400 + 25569 + (-5/24)</f>
        <v>42254.199942129628</v>
      </c>
    </row>
    <row r="3057" spans="1:20" ht="42.75" x14ac:dyDescent="0.45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>
        <f>E3057/D3057*100</f>
        <v>3.0666666666666664</v>
      </c>
      <c r="P3057" s="10">
        <f>E3057/L3057</f>
        <v>35.384615384615387</v>
      </c>
      <c r="Q3057" t="str">
        <f>LEFT(N3057,SEARCH("/",N3057)-1)</f>
        <v>food</v>
      </c>
      <c r="R3057" t="str">
        <f>RIGHT(N3057, LEN(N3057)-SEARCH("/",N3057))</f>
        <v>food trucks</v>
      </c>
      <c r="S3057" s="11">
        <f>J3057/86400 + 25569 + (-5/24)</f>
        <v>42198.486805555549</v>
      </c>
      <c r="T3057" s="11">
        <f>I3057/86400 + 25569 + (-5/24)</f>
        <v>42237.957638888889</v>
      </c>
    </row>
    <row r="3058" spans="1:20" ht="42.75" x14ac:dyDescent="0.45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>
        <f>E3058/D3058*100</f>
        <v>0.33333333333333337</v>
      </c>
      <c r="P3058" s="10">
        <f>E3058/L3058</f>
        <v>50</v>
      </c>
      <c r="Q3058" t="str">
        <f>LEFT(N3058,SEARCH("/",N3058)-1)</f>
        <v>food</v>
      </c>
      <c r="R3058" t="str">
        <f>RIGHT(N3058, LEN(N3058)-SEARCH("/",N3058))</f>
        <v>food trucks</v>
      </c>
      <c r="S3058" s="11">
        <f>J3058/86400 + 25569 + (-5/24)</f>
        <v>42285.706736111104</v>
      </c>
      <c r="T3058" s="11">
        <f>I3058/86400 + 25569 + (-5/24)</f>
        <v>42345.748402777775</v>
      </c>
    </row>
    <row r="3059" spans="1:20" ht="42.75" x14ac:dyDescent="0.45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>
        <f>E3059/D3059*100</f>
        <v>101.53353333333335</v>
      </c>
      <c r="P3059" s="10">
        <f>E3059/L3059</f>
        <v>149.31401960784314</v>
      </c>
      <c r="Q3059" t="str">
        <f>LEFT(N3059,SEARCH("/",N3059)-1)</f>
        <v>food</v>
      </c>
      <c r="R3059" t="str">
        <f>RIGHT(N3059, LEN(N3059)-SEARCH("/",N3059))</f>
        <v>small batch</v>
      </c>
      <c r="S3059" s="11">
        <f>J3059/86400 + 25569 + (-5/24)</f>
        <v>41901.864074074074</v>
      </c>
      <c r="T3059" s="11">
        <f>I3059/86400 + 25569 + (-5/24)</f>
        <v>41939.924305555549</v>
      </c>
    </row>
    <row r="3060" spans="1:20" ht="42.75" x14ac:dyDescent="0.45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>
        <f>E3060/D3060*100</f>
        <v>0</v>
      </c>
      <c r="P3060" s="10" t="e">
        <f>E3060/L3060</f>
        <v>#DIV/0!</v>
      </c>
      <c r="Q3060" t="str">
        <f>LEFT(N3060,SEARCH("/",N3060)-1)</f>
        <v>food</v>
      </c>
      <c r="R3060" t="str">
        <f>RIGHT(N3060, LEN(N3060)-SEARCH("/",N3060))</f>
        <v>food trucks</v>
      </c>
      <c r="S3060" s="11">
        <f>J3060/86400 + 25569 + (-5/24)</f>
        <v>41830.612233796295</v>
      </c>
      <c r="T3060" s="11">
        <f>I3060/86400 + 25569 + (-5/24)</f>
        <v>41855.612233796295</v>
      </c>
    </row>
    <row r="3061" spans="1:20" ht="28.5" x14ac:dyDescent="0.45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>
        <f>E3061/D3061*100</f>
        <v>12.166666666666668</v>
      </c>
      <c r="P3061" s="10">
        <f>E3061/L3061</f>
        <v>96.05263157894737</v>
      </c>
      <c r="Q3061" t="str">
        <f>LEFT(N3061,SEARCH("/",N3061)-1)</f>
        <v>food</v>
      </c>
      <c r="R3061" t="str">
        <f>RIGHT(N3061, LEN(N3061)-SEARCH("/",N3061))</f>
        <v>food trucks</v>
      </c>
      <c r="S3061" s="11">
        <f>J3061/86400 + 25569 + (-5/24)</f>
        <v>42760.035879629628</v>
      </c>
      <c r="T3061" s="11">
        <f>I3061/86400 + 25569 + (-5/24)</f>
        <v>42790.035879629628</v>
      </c>
    </row>
    <row r="3062" spans="1:20" ht="28.5" x14ac:dyDescent="0.45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>
        <f>E3062/D3062*100</f>
        <v>105.38666666666667</v>
      </c>
      <c r="P3062" s="10">
        <f>E3062/L3062</f>
        <v>205.2987012987013</v>
      </c>
      <c r="Q3062" t="str">
        <f>LEFT(N3062,SEARCH("/",N3062)-1)</f>
        <v>technology</v>
      </c>
      <c r="R3062" t="str">
        <f>RIGHT(N3062, LEN(N3062)-SEARCH("/",N3062))</f>
        <v>space exploration</v>
      </c>
      <c r="S3062" s="11">
        <f>J3062/86400 + 25569 + (-5/24)</f>
        <v>42279.584039351852</v>
      </c>
      <c r="T3062" s="11">
        <f>I3062/86400 + 25569 + (-5/24)</f>
        <v>42339.625706018516</v>
      </c>
    </row>
    <row r="3063" spans="1:20" ht="42.75" x14ac:dyDescent="0.45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>
        <f>E3063/D3063*100</f>
        <v>145.88</v>
      </c>
      <c r="P3063" s="10">
        <f>E3063/L3063</f>
        <v>47.058064516129029</v>
      </c>
      <c r="Q3063" t="str">
        <f>LEFT(N3063,SEARCH("/",N3063)-1)</f>
        <v>technology</v>
      </c>
      <c r="R3063" t="str">
        <f>RIGHT(N3063, LEN(N3063)-SEARCH("/",N3063))</f>
        <v>space exploration</v>
      </c>
      <c r="S3063" s="11">
        <f>J3063/86400 + 25569 + (-5/24)</f>
        <v>42115.539212962962</v>
      </c>
      <c r="T3063" s="11">
        <f>I3063/86400 + 25569 + (-5/24)</f>
        <v>42145.539212962962</v>
      </c>
    </row>
    <row r="3064" spans="1:20" x14ac:dyDescent="0.45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>
        <f>E3064/D3064*100</f>
        <v>21.033333333333335</v>
      </c>
      <c r="P3064" s="10">
        <f>E3064/L3064</f>
        <v>73.372093023255815</v>
      </c>
      <c r="Q3064" t="str">
        <f>LEFT(N3064,SEARCH("/",N3064)-1)</f>
        <v>technology</v>
      </c>
      <c r="R3064" t="str">
        <f>RIGHT(N3064, LEN(N3064)-SEARCH("/",N3064))</f>
        <v>space exploration</v>
      </c>
      <c r="S3064" s="11">
        <f>J3064/86400 + 25569 + (-5/24)</f>
        <v>42381.657951388886</v>
      </c>
      <c r="T3064" s="11">
        <f>I3064/86400 + 25569 + (-5/24)</f>
        <v>42409.624999999993</v>
      </c>
    </row>
    <row r="3065" spans="1:20" ht="42.75" x14ac:dyDescent="0.45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>
        <f>E3065/D3065*100</f>
        <v>0.24</v>
      </c>
      <c r="P3065" s="10">
        <f>E3065/L3065</f>
        <v>12</v>
      </c>
      <c r="Q3065" t="str">
        <f>LEFT(N3065,SEARCH("/",N3065)-1)</f>
        <v>food</v>
      </c>
      <c r="R3065" t="str">
        <f>RIGHT(N3065, LEN(N3065)-SEARCH("/",N3065))</f>
        <v>food trucks</v>
      </c>
      <c r="S3065" s="11">
        <f>J3065/86400 + 25569 + (-5/24)</f>
        <v>42034.546759259254</v>
      </c>
      <c r="T3065" s="11">
        <f>I3065/86400 + 25569 + (-5/24)</f>
        <v>42064.546759259254</v>
      </c>
    </row>
    <row r="3066" spans="1:20" ht="42.75" x14ac:dyDescent="0.45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>
        <f>E3066/D3066*100</f>
        <v>0</v>
      </c>
      <c r="P3066" s="10" t="e">
        <f>E3066/L3066</f>
        <v>#DIV/0!</v>
      </c>
      <c r="Q3066" t="str">
        <f>LEFT(N3066,SEARCH("/",N3066)-1)</f>
        <v>food</v>
      </c>
      <c r="R3066" t="str">
        <f>RIGHT(N3066, LEN(N3066)-SEARCH("/",N3066))</f>
        <v>food trucks</v>
      </c>
      <c r="S3066" s="11">
        <f>J3066/86400 + 25569 + (-5/24)</f>
        <v>42154.431921296295</v>
      </c>
      <c r="T3066" s="11">
        <f>I3066/86400 + 25569 + (-5/24)</f>
        <v>42184.431921296295</v>
      </c>
    </row>
    <row r="3067" spans="1:20" ht="28.5" x14ac:dyDescent="0.45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>
        <f>E3067/D3067*100</f>
        <v>0.47333333333333333</v>
      </c>
      <c r="P3067" s="10">
        <f>E3067/L3067</f>
        <v>23.666666666666668</v>
      </c>
      <c r="Q3067" t="str">
        <f>LEFT(N3067,SEARCH("/",N3067)-1)</f>
        <v>food</v>
      </c>
      <c r="R3067" t="str">
        <f>RIGHT(N3067, LEN(N3067)-SEARCH("/",N3067))</f>
        <v>food trucks</v>
      </c>
      <c r="S3067" s="11">
        <f>J3067/86400 + 25569 + (-5/24)</f>
        <v>42047.973587962959</v>
      </c>
      <c r="T3067" s="11">
        <f>I3067/86400 + 25569 + (-5/24)</f>
        <v>42107.931921296295</v>
      </c>
    </row>
    <row r="3068" spans="1:20" ht="28.5" x14ac:dyDescent="0.45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>
        <f>E3068/D3068*100</f>
        <v>201.82666666666668</v>
      </c>
      <c r="P3068" s="10">
        <f>E3068/L3068</f>
        <v>77.229591836734699</v>
      </c>
      <c r="Q3068" t="str">
        <f>LEFT(N3068,SEARCH("/",N3068)-1)</f>
        <v>technology</v>
      </c>
      <c r="R3068" t="str">
        <f>RIGHT(N3068, LEN(N3068)-SEARCH("/",N3068))</f>
        <v>hardware</v>
      </c>
      <c r="S3068" s="11">
        <f>J3068/86400 + 25569 + (-5/24)</f>
        <v>42333.391597222224</v>
      </c>
      <c r="T3068" s="11">
        <f>I3068/86400 + 25569 + (-5/24)</f>
        <v>42368.391597222224</v>
      </c>
    </row>
    <row r="3069" spans="1:20" ht="42.75" x14ac:dyDescent="0.45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>
        <f>E3069/D3069*100</f>
        <v>42.011733333333332</v>
      </c>
      <c r="P3069" s="10">
        <f>E3069/L3069</f>
        <v>105.02933333333334</v>
      </c>
      <c r="Q3069" t="str">
        <f>LEFT(N3069,SEARCH("/",N3069)-1)</f>
        <v>theater</v>
      </c>
      <c r="R3069" t="str">
        <f>RIGHT(N3069, LEN(N3069)-SEARCH("/",N3069))</f>
        <v>plays</v>
      </c>
      <c r="S3069" s="11">
        <f>J3069/86400 + 25569 + (-5/24)</f>
        <v>42618.618680555555</v>
      </c>
      <c r="T3069" s="11">
        <f>I3069/86400 + 25569 + (-5/24)</f>
        <v>42648.618680555555</v>
      </c>
    </row>
    <row r="3070" spans="1:20" ht="42.75" x14ac:dyDescent="0.45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>
        <f>E3070/D3070*100</f>
        <v>0</v>
      </c>
      <c r="P3070" s="10" t="e">
        <f>E3070/L3070</f>
        <v>#DIV/0!</v>
      </c>
      <c r="Q3070" t="str">
        <f>LEFT(N3070,SEARCH("/",N3070)-1)</f>
        <v>theater</v>
      </c>
      <c r="R3070" t="str">
        <f>RIGHT(N3070, LEN(N3070)-SEARCH("/",N3070))</f>
        <v>spaces</v>
      </c>
      <c r="S3070" s="11">
        <f>J3070/86400 + 25569 + (-5/24)</f>
        <v>42790.375034722216</v>
      </c>
      <c r="T3070" s="11">
        <f>I3070/86400 + 25569 + (-5/24)</f>
        <v>42810.333368055552</v>
      </c>
    </row>
    <row r="3071" spans="1:20" ht="42.75" x14ac:dyDescent="0.45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>
        <f>E3071/D3071*100</f>
        <v>1.8666666666666669</v>
      </c>
      <c r="P3071" s="10">
        <f>E3071/L3071</f>
        <v>93.333333333333329</v>
      </c>
      <c r="Q3071" t="str">
        <f>LEFT(N3071,SEARCH("/",N3071)-1)</f>
        <v>theater</v>
      </c>
      <c r="R3071" t="str">
        <f>RIGHT(N3071, LEN(N3071)-SEARCH("/",N3071))</f>
        <v>spaces</v>
      </c>
      <c r="S3071" s="11">
        <f>J3071/86400 + 25569 + (-5/24)</f>
        <v>42030.80291666666</v>
      </c>
      <c r="T3071" s="11">
        <f>I3071/86400 + 25569 + (-5/24)</f>
        <v>42090.761249999996</v>
      </c>
    </row>
    <row r="3072" spans="1:20" ht="42.75" x14ac:dyDescent="0.45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>
        <f>E3072/D3072*100</f>
        <v>104.96000000000001</v>
      </c>
      <c r="P3072" s="10">
        <f>E3072/L3072</f>
        <v>63.2289156626506</v>
      </c>
      <c r="Q3072" t="str">
        <f>LEFT(N3072,SEARCH("/",N3072)-1)</f>
        <v>theater</v>
      </c>
      <c r="R3072" t="str">
        <f>RIGHT(N3072, LEN(N3072)-SEARCH("/",N3072))</f>
        <v>spaces</v>
      </c>
      <c r="S3072" s="11">
        <f>J3072/86400 + 25569 + (-5/24)</f>
        <v>42724.456840277773</v>
      </c>
      <c r="T3072" s="11">
        <f>I3072/86400 + 25569 + (-5/24)</f>
        <v>42754.456840277773</v>
      </c>
    </row>
    <row r="3073" spans="1:20" ht="42.75" x14ac:dyDescent="0.45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>
        <f>E3073/D3073*100</f>
        <v>121.23333333333332</v>
      </c>
      <c r="P3073" s="10">
        <f>E3073/L3073</f>
        <v>80.464601769911511</v>
      </c>
      <c r="Q3073" t="str">
        <f>LEFT(N3073,SEARCH("/",N3073)-1)</f>
        <v>theater</v>
      </c>
      <c r="R3073" t="str">
        <f>RIGHT(N3073, LEN(N3073)-SEARCH("/",N3073))</f>
        <v>spaces</v>
      </c>
      <c r="S3073" s="11">
        <f>J3073/86400 + 25569 + (-5/24)</f>
        <v>41758.625231481477</v>
      </c>
      <c r="T3073" s="11">
        <f>I3073/86400 + 25569 + (-5/24)</f>
        <v>41785.916666666664</v>
      </c>
    </row>
    <row r="3074" spans="1:20" ht="42.75" x14ac:dyDescent="0.45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>
        <f>E3074/D3074*100</f>
        <v>110.00666666666667</v>
      </c>
      <c r="P3074" s="10">
        <f>E3074/L3074</f>
        <v>128.9140625</v>
      </c>
      <c r="Q3074" t="str">
        <f>LEFT(N3074,SEARCH("/",N3074)-1)</f>
        <v>theater</v>
      </c>
      <c r="R3074" t="str">
        <f>RIGHT(N3074, LEN(N3074)-SEARCH("/",N3074))</f>
        <v>spaces</v>
      </c>
      <c r="S3074" s="11">
        <f>J3074/86400 + 25569 + (-5/24)</f>
        <v>42082.862256944441</v>
      </c>
      <c r="T3074" s="11">
        <f>I3074/86400 + 25569 + (-5/24)</f>
        <v>42109.909722222219</v>
      </c>
    </row>
    <row r="3075" spans="1:20" ht="42.75" x14ac:dyDescent="0.45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>
        <f>E3075/D3075*100</f>
        <v>3.0066666666666664</v>
      </c>
      <c r="P3075" s="10">
        <f>E3075/L3075</f>
        <v>41</v>
      </c>
      <c r="Q3075" t="str">
        <f>LEFT(N3075,SEARCH("/",N3075)-1)</f>
        <v>theater</v>
      </c>
      <c r="R3075" t="str">
        <f>RIGHT(N3075, LEN(N3075)-SEARCH("/",N3075))</f>
        <v>spaces</v>
      </c>
      <c r="S3075" s="11">
        <f>J3075/86400 + 25569 + (-5/24)</f>
        <v>41829.727384259255</v>
      </c>
      <c r="T3075" s="11">
        <f>I3075/86400 + 25569 + (-5/24)</f>
        <v>41859.727384259255</v>
      </c>
    </row>
    <row r="3076" spans="1:20" ht="42.75" x14ac:dyDescent="0.45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>
        <f>E3076/D3076*100</f>
        <v>8.64</v>
      </c>
      <c r="P3076" s="10">
        <f>E3076/L3076</f>
        <v>64.8</v>
      </c>
      <c r="Q3076" t="str">
        <f>LEFT(N3076,SEARCH("/",N3076)-1)</f>
        <v>theater</v>
      </c>
      <c r="R3076" t="str">
        <f>RIGHT(N3076, LEN(N3076)-SEARCH("/",N3076))</f>
        <v>spaces</v>
      </c>
      <c r="S3076" s="11">
        <f>J3076/86400 + 25569 + (-5/24)</f>
        <v>42550.89398148148</v>
      </c>
      <c r="T3076" s="11">
        <f>I3076/86400 + 25569 + (-5/24)</f>
        <v>42600.89398148148</v>
      </c>
    </row>
    <row r="3077" spans="1:20" ht="42.75" x14ac:dyDescent="0.45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>
        <f>E3077/D3077*100</f>
        <v>108.60666666666667</v>
      </c>
      <c r="P3077" s="10">
        <f>E3077/L3077</f>
        <v>139.23931623931625</v>
      </c>
      <c r="Q3077" t="str">
        <f>LEFT(N3077,SEARCH("/",N3077)-1)</f>
        <v>theater</v>
      </c>
      <c r="R3077" t="str">
        <f>RIGHT(N3077, LEN(N3077)-SEARCH("/",N3077))</f>
        <v>plays</v>
      </c>
      <c r="S3077" s="11">
        <f>J3077/86400 + 25569 + (-5/24)</f>
        <v>42780.617372685178</v>
      </c>
      <c r="T3077" s="11">
        <f>I3077/86400 + 25569 + (-5/24)</f>
        <v>42810.575706018521</v>
      </c>
    </row>
    <row r="3078" spans="1:20" ht="42.75" x14ac:dyDescent="0.45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>
        <f>E3078/D3078*100</f>
        <v>116.29333333333334</v>
      </c>
      <c r="P3078" s="10">
        <f>E3078/L3078</f>
        <v>71.491803278688522</v>
      </c>
      <c r="Q3078" t="str">
        <f>LEFT(N3078,SEARCH("/",N3078)-1)</f>
        <v>theater</v>
      </c>
      <c r="R3078" t="str">
        <f>RIGHT(N3078, LEN(N3078)-SEARCH("/",N3078))</f>
        <v>plays</v>
      </c>
      <c r="S3078" s="11">
        <f>J3078/86400 + 25569 + (-5/24)</f>
        <v>41835.458020833328</v>
      </c>
      <c r="T3078" s="11">
        <f>I3078/86400 + 25569 + (-5/24)</f>
        <v>41855.458020833328</v>
      </c>
    </row>
    <row r="3079" spans="1:20" ht="28.5" x14ac:dyDescent="0.45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>
        <f>E3079/D3079*100</f>
        <v>100.84</v>
      </c>
      <c r="P3079" s="10">
        <f>E3079/L3079</f>
        <v>256.37288135593218</v>
      </c>
      <c r="Q3079" t="str">
        <f>LEFT(N3079,SEARCH("/",N3079)-1)</f>
        <v>theater</v>
      </c>
      <c r="R3079" t="str">
        <f>RIGHT(N3079, LEN(N3079)-SEARCH("/",N3079))</f>
        <v>plays</v>
      </c>
      <c r="S3079" s="11">
        <f>J3079/86400 + 25569 + (-5/24)</f>
        <v>42772.625046296293</v>
      </c>
      <c r="T3079" s="11">
        <f>I3079/86400 + 25569 + (-5/24)</f>
        <v>42806.666666666664</v>
      </c>
    </row>
    <row r="3080" spans="1:20" ht="42.75" x14ac:dyDescent="0.45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>
        <f>E3080/D3080*100</f>
        <v>103.20666666666666</v>
      </c>
      <c r="P3080" s="10">
        <f>E3080/L3080</f>
        <v>85.530386740331494</v>
      </c>
      <c r="Q3080" t="str">
        <f>LEFT(N3080,SEARCH("/",N3080)-1)</f>
        <v>theater</v>
      </c>
      <c r="R3080" t="str">
        <f>RIGHT(N3080, LEN(N3080)-SEARCH("/",N3080))</f>
        <v>plays</v>
      </c>
      <c r="S3080" s="11">
        <f>J3080/86400 + 25569 + (-5/24)</f>
        <v>42522.139479166661</v>
      </c>
      <c r="T3080" s="11">
        <f>I3080/86400 + 25569 + (-5/24)</f>
        <v>42552.139479166661</v>
      </c>
    </row>
    <row r="3081" spans="1:20" ht="42.75" x14ac:dyDescent="0.45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>
        <f>E3081/D3081*100</f>
        <v>102.1</v>
      </c>
      <c r="P3081" s="10">
        <f>E3081/L3081</f>
        <v>53.177083333333336</v>
      </c>
      <c r="Q3081" t="str">
        <f>LEFT(N3081,SEARCH("/",N3081)-1)</f>
        <v>theater</v>
      </c>
      <c r="R3081" t="str">
        <f>RIGHT(N3081, LEN(N3081)-SEARCH("/",N3081))</f>
        <v>plays</v>
      </c>
      <c r="S3081" s="11">
        <f>J3081/86400 + 25569 + (-5/24)</f>
        <v>42172.549305555549</v>
      </c>
      <c r="T3081" s="11">
        <f>I3081/86400 + 25569 + (-5/24)</f>
        <v>42202.549305555549</v>
      </c>
    </row>
    <row r="3082" spans="1:20" ht="42.75" x14ac:dyDescent="0.45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>
        <f>E3082/D3082*100</f>
        <v>101.76666666666667</v>
      </c>
      <c r="P3082" s="10">
        <f>E3082/L3082</f>
        <v>125.12295081967213</v>
      </c>
      <c r="Q3082" t="str">
        <f>LEFT(N3082,SEARCH("/",N3082)-1)</f>
        <v>theater</v>
      </c>
      <c r="R3082" t="str">
        <f>RIGHT(N3082, LEN(N3082)-SEARCH("/",N3082))</f>
        <v>plays</v>
      </c>
      <c r="S3082" s="11">
        <f>J3082/86400 + 25569 + (-5/24)</f>
        <v>42567.631736111107</v>
      </c>
      <c r="T3082" s="11">
        <f>I3082/86400 + 25569 + (-5/24)</f>
        <v>42597.631736111107</v>
      </c>
    </row>
    <row r="3083" spans="1:20" ht="42.75" x14ac:dyDescent="0.45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>
        <f>E3083/D3083*100</f>
        <v>104.51666666666665</v>
      </c>
      <c r="P3083" s="10">
        <f>E3083/L3083</f>
        <v>89.585714285714289</v>
      </c>
      <c r="Q3083" t="str">
        <f>LEFT(N3083,SEARCH("/",N3083)-1)</f>
        <v>theater</v>
      </c>
      <c r="R3083" t="str">
        <f>RIGHT(N3083, LEN(N3083)-SEARCH("/",N3083))</f>
        <v>plays</v>
      </c>
      <c r="S3083" s="11">
        <f>J3083/86400 + 25569 + (-5/24)</f>
        <v>42696.41611111111</v>
      </c>
      <c r="T3083" s="11">
        <f>I3083/86400 + 25569 + (-5/24)</f>
        <v>42726.41611111111</v>
      </c>
    </row>
    <row r="3084" spans="1:20" ht="28.5" x14ac:dyDescent="0.45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>
        <f>E3084/D3084*100</f>
        <v>102.18</v>
      </c>
      <c r="P3084" s="10">
        <f>E3084/L3084</f>
        <v>136.84821428571428</v>
      </c>
      <c r="Q3084" t="str">
        <f>LEFT(N3084,SEARCH("/",N3084)-1)</f>
        <v>theater</v>
      </c>
      <c r="R3084" t="str">
        <f>RIGHT(N3084, LEN(N3084)-SEARCH("/",N3084))</f>
        <v>plays</v>
      </c>
      <c r="S3084" s="11">
        <f>J3084/86400 + 25569 + (-5/24)</f>
        <v>42769.366666666661</v>
      </c>
      <c r="T3084" s="11">
        <f>I3084/86400 + 25569 + (-5/24)</f>
        <v>42790.366666666661</v>
      </c>
    </row>
    <row r="3085" spans="1:20" ht="42.75" x14ac:dyDescent="0.45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>
        <f>E3085/D3085*100</f>
        <v>109.76666666666665</v>
      </c>
      <c r="P3085" s="10">
        <f>E3085/L3085</f>
        <v>99.787878787878782</v>
      </c>
      <c r="Q3085" t="str">
        <f>LEFT(N3085,SEARCH("/",N3085)-1)</f>
        <v>theater</v>
      </c>
      <c r="R3085" t="str">
        <f>RIGHT(N3085, LEN(N3085)-SEARCH("/",N3085))</f>
        <v>plays</v>
      </c>
      <c r="S3085" s="11">
        <f>J3085/86400 + 25569 + (-5/24)</f>
        <v>42290.410219907404</v>
      </c>
      <c r="T3085" s="11">
        <f>I3085/86400 + 25569 + (-5/24)</f>
        <v>42319.896527777775</v>
      </c>
    </row>
    <row r="3086" spans="1:20" ht="42.75" x14ac:dyDescent="0.45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>
        <f>E3086/D3086*100</f>
        <v>103.56666666666668</v>
      </c>
      <c r="P3086" s="10">
        <f>E3086/L3086</f>
        <v>199.16666666666666</v>
      </c>
      <c r="Q3086" t="str">
        <f>LEFT(N3086,SEARCH("/",N3086)-1)</f>
        <v>theater</v>
      </c>
      <c r="R3086" t="str">
        <f>RIGHT(N3086, LEN(N3086)-SEARCH("/",N3086))</f>
        <v>plays</v>
      </c>
      <c r="S3086" s="11">
        <f>J3086/86400 + 25569 + (-5/24)</f>
        <v>42264.814490740733</v>
      </c>
      <c r="T3086" s="11">
        <f>I3086/86400 + 25569 + (-5/24)</f>
        <v>42284.814490740733</v>
      </c>
    </row>
    <row r="3087" spans="1:20" ht="28.5" x14ac:dyDescent="0.45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>
        <f>E3087/D3087*100</f>
        <v>103.98</v>
      </c>
      <c r="P3087" s="10">
        <f>E3087/L3087</f>
        <v>135.62608695652173</v>
      </c>
      <c r="Q3087" t="str">
        <f>LEFT(N3087,SEARCH("/",N3087)-1)</f>
        <v>theater</v>
      </c>
      <c r="R3087" t="str">
        <f>RIGHT(N3087, LEN(N3087)-SEARCH("/",N3087))</f>
        <v>musical</v>
      </c>
      <c r="S3087" s="11">
        <f>J3087/86400 + 25569 + (-5/24)</f>
        <v>42425.527083333327</v>
      </c>
      <c r="T3087" s="11">
        <f>I3087/86400 + 25569 + (-5/24)</f>
        <v>42455.485416666663</v>
      </c>
    </row>
    <row r="3088" spans="1:20" ht="42.75" x14ac:dyDescent="0.45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>
        <f>E3088/D3088*100</f>
        <v>0</v>
      </c>
      <c r="P3088" s="10" t="e">
        <f>E3088/L3088</f>
        <v>#DIV/0!</v>
      </c>
      <c r="Q3088" t="str">
        <f>LEFT(N3088,SEARCH("/",N3088)-1)</f>
        <v>theater</v>
      </c>
      <c r="R3088" t="str">
        <f>RIGHT(N3088, LEN(N3088)-SEARCH("/",N3088))</f>
        <v>musical</v>
      </c>
      <c r="S3088" s="11">
        <f>J3088/86400 + 25569 + (-5/24)</f>
        <v>42666.458599537036</v>
      </c>
      <c r="T3088" s="11">
        <f>I3088/86400 + 25569 + (-5/24)</f>
        <v>42696.5002662037</v>
      </c>
    </row>
    <row r="3089" spans="1:20" ht="42.75" x14ac:dyDescent="0.45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>
        <f>E3089/D3089*100</f>
        <v>0</v>
      </c>
      <c r="P3089" s="10" t="e">
        <f>E3089/L3089</f>
        <v>#DIV/0!</v>
      </c>
      <c r="Q3089" t="str">
        <f>LEFT(N3089,SEARCH("/",N3089)-1)</f>
        <v>theater</v>
      </c>
      <c r="R3089" t="str">
        <f>RIGHT(N3089, LEN(N3089)-SEARCH("/",N3089))</f>
        <v>musical</v>
      </c>
      <c r="S3089" s="11">
        <f>J3089/86400 + 25569 + (-5/24)</f>
        <v>42179.9374537037</v>
      </c>
      <c r="T3089" s="11">
        <f>I3089/86400 + 25569 + (-5/24)</f>
        <v>42229.9374537037</v>
      </c>
    </row>
    <row r="3090" spans="1:20" ht="42.75" x14ac:dyDescent="0.45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>
        <f>E3090/D3090*100</f>
        <v>0</v>
      </c>
      <c r="P3090" s="10" t="e">
        <f>E3090/L3090</f>
        <v>#DIV/0!</v>
      </c>
      <c r="Q3090" t="str">
        <f>LEFT(N3090,SEARCH("/",N3090)-1)</f>
        <v>theater</v>
      </c>
      <c r="R3090" t="str">
        <f>RIGHT(N3090, LEN(N3090)-SEARCH("/",N3090))</f>
        <v>musical</v>
      </c>
      <c r="S3090" s="11">
        <f>J3090/86400 + 25569 + (-5/24)</f>
        <v>41999.652731481481</v>
      </c>
      <c r="T3090" s="11">
        <f>I3090/86400 + 25569 + (-5/24)</f>
        <v>42029.652731481481</v>
      </c>
    </row>
    <row r="3091" spans="1:20" ht="57" x14ac:dyDescent="0.45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>
        <f>E3091/D3091*100</f>
        <v>0</v>
      </c>
      <c r="P3091" s="10" t="e">
        <f>E3091/L3091</f>
        <v>#DIV/0!</v>
      </c>
      <c r="Q3091" t="str">
        <f>LEFT(N3091,SEARCH("/",N3091)-1)</f>
        <v>theater</v>
      </c>
      <c r="R3091" t="str">
        <f>RIGHT(N3091, LEN(N3091)-SEARCH("/",N3091))</f>
        <v>musical</v>
      </c>
      <c r="S3091" s="11">
        <f>J3091/86400 + 25569 + (-5/24)</f>
        <v>41854.394317129627</v>
      </c>
      <c r="T3091" s="11">
        <f>I3091/86400 + 25569 + (-5/24)</f>
        <v>41884.394317129627</v>
      </c>
    </row>
    <row r="3092" spans="1:20" ht="42.75" x14ac:dyDescent="0.45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>
        <f>E3092/D3092*100</f>
        <v>16.826666666666668</v>
      </c>
      <c r="P3092" s="10">
        <f>E3092/L3092</f>
        <v>315.5</v>
      </c>
      <c r="Q3092" t="str">
        <f>LEFT(N3092,SEARCH("/",N3092)-1)</f>
        <v>theater</v>
      </c>
      <c r="R3092" t="str">
        <f>RIGHT(N3092, LEN(N3092)-SEARCH("/",N3092))</f>
        <v>plays</v>
      </c>
      <c r="S3092" s="11">
        <f>J3092/86400 + 25569 + (-5/24)</f>
        <v>42171.55027777778</v>
      </c>
      <c r="T3092" s="11">
        <f>I3092/86400 + 25569 + (-5/24)</f>
        <v>42231.55027777778</v>
      </c>
    </row>
    <row r="3093" spans="1:20" ht="42.75" x14ac:dyDescent="0.45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>
        <f>E3093/D3093*100</f>
        <v>3.4666666666666663</v>
      </c>
      <c r="P3093" s="10">
        <f>E3093/L3093</f>
        <v>47.272727272727273</v>
      </c>
      <c r="Q3093" t="str">
        <f>LEFT(N3093,SEARCH("/",N3093)-1)</f>
        <v>theater</v>
      </c>
      <c r="R3093" t="str">
        <f>RIGHT(N3093, LEN(N3093)-SEARCH("/",N3093))</f>
        <v>plays</v>
      </c>
      <c r="S3093" s="11">
        <f>J3093/86400 + 25569 + (-5/24)</f>
        <v>42679.750138888885</v>
      </c>
      <c r="T3093" s="11">
        <f>I3093/86400 + 25569 + (-5/24)</f>
        <v>42709.999305555553</v>
      </c>
    </row>
    <row r="3094" spans="1:20" ht="42.75" x14ac:dyDescent="0.45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>
        <f>E3094/D3094*100</f>
        <v>6.6666666666666671E-3</v>
      </c>
      <c r="P3094" s="10">
        <f>E3094/L3094</f>
        <v>1</v>
      </c>
      <c r="Q3094" t="str">
        <f>LEFT(N3094,SEARCH("/",N3094)-1)</f>
        <v>theater</v>
      </c>
      <c r="R3094" t="str">
        <f>RIGHT(N3094, LEN(N3094)-SEARCH("/",N3094))</f>
        <v>plays</v>
      </c>
      <c r="S3094" s="11">
        <f>J3094/86400 + 25569 + (-5/24)</f>
        <v>42059.061689814807</v>
      </c>
      <c r="T3094" s="11">
        <f>I3094/86400 + 25569 + (-5/24)</f>
        <v>42118.982638888883</v>
      </c>
    </row>
    <row r="3095" spans="1:20" ht="42.75" x14ac:dyDescent="0.45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>
        <f>E3095/D3095*100</f>
        <v>15.266666666666667</v>
      </c>
      <c r="P3095" s="10">
        <f>E3095/L3095</f>
        <v>57.25</v>
      </c>
      <c r="Q3095" t="str">
        <f>LEFT(N3095,SEARCH("/",N3095)-1)</f>
        <v>theater</v>
      </c>
      <c r="R3095" t="str">
        <f>RIGHT(N3095, LEN(N3095)-SEARCH("/",N3095))</f>
        <v>plays</v>
      </c>
      <c r="S3095" s="11">
        <f>J3095/86400 + 25569 + (-5/24)</f>
        <v>41786.751412037032</v>
      </c>
      <c r="T3095" s="11">
        <f>I3095/86400 + 25569 + (-5/24)</f>
        <v>41816.751412037032</v>
      </c>
    </row>
    <row r="3096" spans="1:20" ht="57" x14ac:dyDescent="0.45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>
        <f>E3096/D3096*100</f>
        <v>7.3333333333333334E-2</v>
      </c>
      <c r="P3096" s="10">
        <f>E3096/L3096</f>
        <v>5.5</v>
      </c>
      <c r="Q3096" t="str">
        <f>LEFT(N3096,SEARCH("/",N3096)-1)</f>
        <v>theater</v>
      </c>
      <c r="R3096" t="str">
        <f>RIGHT(N3096, LEN(N3096)-SEARCH("/",N3096))</f>
        <v>plays</v>
      </c>
      <c r="S3096" s="11">
        <f>J3096/86400 + 25569 + (-5/24)</f>
        <v>42447.655219907407</v>
      </c>
      <c r="T3096" s="11">
        <f>I3096/86400 + 25569 + (-5/24)</f>
        <v>42477.655219907407</v>
      </c>
    </row>
    <row r="3097" spans="1:20" ht="42.75" x14ac:dyDescent="0.45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>
        <f>E3097/D3097*100</f>
        <v>0.83333333333333337</v>
      </c>
      <c r="P3097" s="10">
        <f>E3097/L3097</f>
        <v>62.5</v>
      </c>
      <c r="Q3097" t="str">
        <f>LEFT(N3097,SEARCH("/",N3097)-1)</f>
        <v>theater</v>
      </c>
      <c r="R3097" t="str">
        <f>RIGHT(N3097, LEN(N3097)-SEARCH("/",N3097))</f>
        <v>plays</v>
      </c>
      <c r="S3097" s="11">
        <f>J3097/86400 + 25569 + (-5/24)</f>
        <v>41878.703217592592</v>
      </c>
      <c r="T3097" s="11">
        <f>I3097/86400 + 25569 + (-5/24)</f>
        <v>41938.703217592592</v>
      </c>
    </row>
    <row r="3098" spans="1:20" ht="57" x14ac:dyDescent="0.45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>
        <f>E3098/D3098*100</f>
        <v>0.16666666666666669</v>
      </c>
      <c r="P3098" s="10">
        <f>E3098/L3098</f>
        <v>25</v>
      </c>
      <c r="Q3098" t="str">
        <f>LEFT(N3098,SEARCH("/",N3098)-1)</f>
        <v>theater</v>
      </c>
      <c r="R3098" t="str">
        <f>RIGHT(N3098, LEN(N3098)-SEARCH("/",N3098))</f>
        <v>plays</v>
      </c>
      <c r="S3098" s="11">
        <f>J3098/86400 + 25569 + (-5/24)</f>
        <v>42478.830879629626</v>
      </c>
      <c r="T3098" s="11">
        <f>I3098/86400 + 25569 + (-5/24)</f>
        <v>42508.830879629626</v>
      </c>
    </row>
    <row r="3099" spans="1:20" ht="42.75" x14ac:dyDescent="0.45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>
        <f>E3099/D3099*100</f>
        <v>8.9</v>
      </c>
      <c r="P3099" s="10">
        <f>E3099/L3099</f>
        <v>222.5</v>
      </c>
      <c r="Q3099" t="str">
        <f>LEFT(N3099,SEARCH("/",N3099)-1)</f>
        <v>theater</v>
      </c>
      <c r="R3099" t="str">
        <f>RIGHT(N3099, LEN(N3099)-SEARCH("/",N3099))</f>
        <v>plays</v>
      </c>
      <c r="S3099" s="11">
        <f>J3099/86400 + 25569 + (-5/24)</f>
        <v>42695.502245370364</v>
      </c>
      <c r="T3099" s="11">
        <f>I3099/86400 + 25569 + (-5/24)</f>
        <v>42725.502245370364</v>
      </c>
    </row>
    <row r="3100" spans="1:20" ht="42.75" x14ac:dyDescent="0.45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>
        <f>E3100/D3100*100</f>
        <v>35.174193548387095</v>
      </c>
      <c r="P3100" s="10">
        <f>E3100/L3100</f>
        <v>104.84615384615384</v>
      </c>
      <c r="Q3100" t="str">
        <f>LEFT(N3100,SEARCH("/",N3100)-1)</f>
        <v>photography</v>
      </c>
      <c r="R3100" t="str">
        <f>RIGHT(N3100, LEN(N3100)-SEARCH("/",N3100))</f>
        <v>photobooks</v>
      </c>
      <c r="S3100" s="11">
        <f>J3100/86400 + 25569 + (-5/24)</f>
        <v>42282.469953703701</v>
      </c>
      <c r="T3100" s="11">
        <f>I3100/86400 + 25569 + (-5/24)</f>
        <v>42322.511620370373</v>
      </c>
    </row>
    <row r="3101" spans="1:20" ht="42.75" x14ac:dyDescent="0.45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>
        <f>E3101/D3101*100</f>
        <v>101.32258064516128</v>
      </c>
      <c r="P3101" s="10">
        <f>E3101/L3101</f>
        <v>54.912587412587413</v>
      </c>
      <c r="Q3101" t="str">
        <f>LEFT(N3101,SEARCH("/",N3101)-1)</f>
        <v>theater</v>
      </c>
      <c r="R3101" t="str">
        <f>RIGHT(N3101, LEN(N3101)-SEARCH("/",N3101))</f>
        <v>plays</v>
      </c>
      <c r="S3101" s="11">
        <f>J3101/86400 + 25569 + (-5/24)</f>
        <v>42400.496203703697</v>
      </c>
      <c r="T3101" s="11">
        <f>I3101/86400 + 25569 + (-5/24)</f>
        <v>42444.666666666664</v>
      </c>
    </row>
    <row r="3102" spans="1:20" ht="57" x14ac:dyDescent="0.45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>
        <f>E3102/D3102*100</f>
        <v>3.25</v>
      </c>
      <c r="P3102" s="10">
        <f>E3102/L3102</f>
        <v>65</v>
      </c>
      <c r="Q3102" t="str">
        <f>LEFT(N3102,SEARCH("/",N3102)-1)</f>
        <v>music</v>
      </c>
      <c r="R3102" t="str">
        <f>RIGHT(N3102, LEN(N3102)-SEARCH("/",N3102))</f>
        <v>jazz</v>
      </c>
      <c r="S3102" s="11">
        <f>J3102/86400 + 25569 + (-5/24)</f>
        <v>41081.481944444444</v>
      </c>
      <c r="T3102" s="11">
        <f>I3102/86400 + 25569 + (-5/24)</f>
        <v>41112.958333333328</v>
      </c>
    </row>
    <row r="3103" spans="1:20" x14ac:dyDescent="0.45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>
        <f>E3103/D3103*100</f>
        <v>5.6937500000000005</v>
      </c>
      <c r="P3103" s="10">
        <f>E3103/L3103</f>
        <v>60.733333333333334</v>
      </c>
      <c r="Q3103" t="str">
        <f>LEFT(N3103,SEARCH("/",N3103)-1)</f>
        <v>food</v>
      </c>
      <c r="R3103" t="str">
        <f>RIGHT(N3103, LEN(N3103)-SEARCH("/",N3103))</f>
        <v>food trucks</v>
      </c>
      <c r="S3103" s="11">
        <f>J3103/86400 + 25569 + (-5/24)</f>
        <v>42109.501296296294</v>
      </c>
      <c r="T3103" s="11">
        <f>I3103/86400 + 25569 + (-5/24)</f>
        <v>42139.501296296294</v>
      </c>
    </row>
    <row r="3104" spans="1:20" ht="42.75" x14ac:dyDescent="0.45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>
        <f>E3104/D3104*100</f>
        <v>107.87731249999999</v>
      </c>
      <c r="P3104" s="10">
        <f>E3104/L3104</f>
        <v>69.598266129032254</v>
      </c>
      <c r="Q3104" t="str">
        <f>LEFT(N3104,SEARCH("/",N3104)-1)</f>
        <v>publishing</v>
      </c>
      <c r="R3104" t="str">
        <f>RIGHT(N3104, LEN(N3104)-SEARCH("/",N3104))</f>
        <v>radio &amp; podcasts</v>
      </c>
      <c r="S3104" s="11">
        <f>J3104/86400 + 25569 + (-5/24)</f>
        <v>42339.963726851849</v>
      </c>
      <c r="T3104" s="11">
        <f>I3104/86400 + 25569 + (-5/24)</f>
        <v>42380.999999999993</v>
      </c>
    </row>
    <row r="3105" spans="1:20" ht="57" x14ac:dyDescent="0.45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>
        <f>E3105/D3105*100</f>
        <v>103.58125</v>
      </c>
      <c r="P3105" s="10">
        <f>E3105/L3105</f>
        <v>48.037681159420288</v>
      </c>
      <c r="Q3105" t="str">
        <f>LEFT(N3105,SEARCH("/",N3105)-1)</f>
        <v>photography</v>
      </c>
      <c r="R3105" t="str">
        <f>RIGHT(N3105, LEN(N3105)-SEARCH("/",N3105))</f>
        <v>photobooks</v>
      </c>
      <c r="S3105" s="11">
        <f>J3105/86400 + 25569 + (-5/24)</f>
        <v>42414.234988425924</v>
      </c>
      <c r="T3105" s="11">
        <f>I3105/86400 + 25569 + (-5/24)</f>
        <v>42451.625694444439</v>
      </c>
    </row>
    <row r="3106" spans="1:20" ht="42.75" x14ac:dyDescent="0.45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>
        <f>E3106/D3106*100</f>
        <v>101.03500000000001</v>
      </c>
      <c r="P3106" s="10">
        <f>E3106/L3106</f>
        <v>39.91506172839506</v>
      </c>
      <c r="Q3106" t="str">
        <f>LEFT(N3106,SEARCH("/",N3106)-1)</f>
        <v>photography</v>
      </c>
      <c r="R3106" t="str">
        <f>RIGHT(N3106, LEN(N3106)-SEARCH("/",N3106))</f>
        <v>photobooks</v>
      </c>
      <c r="S3106" s="11">
        <f>J3106/86400 + 25569 + (-5/24)</f>
        <v>41809.176828703705</v>
      </c>
      <c r="T3106" s="11">
        <f>I3106/86400 + 25569 + (-5/24)</f>
        <v>41839.176828703705</v>
      </c>
    </row>
    <row r="3107" spans="1:20" ht="42.75" x14ac:dyDescent="0.45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>
        <f>E3107/D3107*100</f>
        <v>13.637499999999999</v>
      </c>
      <c r="P3107" s="10">
        <f>E3107/L3107</f>
        <v>58.972972972972975</v>
      </c>
      <c r="Q3107" t="str">
        <f>LEFT(N3107,SEARCH("/",N3107)-1)</f>
        <v>photography</v>
      </c>
      <c r="R3107" t="str">
        <f>RIGHT(N3107, LEN(N3107)-SEARCH("/",N3107))</f>
        <v>photobooks</v>
      </c>
      <c r="S3107" s="11">
        <f>J3107/86400 + 25569 + (-5/24)</f>
        <v>42344.118437499994</v>
      </c>
      <c r="T3107" s="11">
        <f>I3107/86400 + 25569 + (-5/24)</f>
        <v>42404.118437499994</v>
      </c>
    </row>
    <row r="3108" spans="1:20" ht="28.5" x14ac:dyDescent="0.45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>
        <f>E3108/D3108*100</f>
        <v>208.70837499999996</v>
      </c>
      <c r="P3108" s="10">
        <f>E3108/L3108</f>
        <v>131.98948616600788</v>
      </c>
      <c r="Q3108" t="str">
        <f>LEFT(N3108,SEARCH("/",N3108)-1)</f>
        <v>technology</v>
      </c>
      <c r="R3108" t="str">
        <f>RIGHT(N3108, LEN(N3108)-SEARCH("/",N3108))</f>
        <v>hardware</v>
      </c>
      <c r="S3108" s="11">
        <f>J3108/86400 + 25569 + (-5/24)</f>
        <v>41313.54688657407</v>
      </c>
      <c r="T3108" s="11">
        <f>I3108/86400 + 25569 + (-5/24)</f>
        <v>41343.54688657407</v>
      </c>
    </row>
    <row r="3109" spans="1:20" ht="42.75" x14ac:dyDescent="0.45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>
        <f>E3109/D3109*100</f>
        <v>107.31250000000001</v>
      </c>
      <c r="P3109" s="10">
        <f>E3109/L3109</f>
        <v>89.895287958115176</v>
      </c>
      <c r="Q3109" t="str">
        <f>LEFT(N3109,SEARCH("/",N3109)-1)</f>
        <v>music</v>
      </c>
      <c r="R3109" t="str">
        <f>RIGHT(N3109, LEN(N3109)-SEARCH("/",N3109))</f>
        <v>indie rock</v>
      </c>
      <c r="S3109" s="11">
        <f>J3109/86400 + 25569 + (-5/24)</f>
        <v>41134.967361111107</v>
      </c>
      <c r="T3109" s="11">
        <f>I3109/86400 + 25569 + (-5/24)</f>
        <v>41161.954861111109</v>
      </c>
    </row>
    <row r="3110" spans="1:20" ht="57" x14ac:dyDescent="0.45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>
        <f>E3110/D3110*100</f>
        <v>0.1875</v>
      </c>
      <c r="P3110" s="10">
        <f>E3110/L3110</f>
        <v>30</v>
      </c>
      <c r="Q3110" t="str">
        <f>LEFT(N3110,SEARCH("/",N3110)-1)</f>
        <v>technology</v>
      </c>
      <c r="R3110" t="str">
        <f>RIGHT(N3110, LEN(N3110)-SEARCH("/",N3110))</f>
        <v>web</v>
      </c>
      <c r="S3110" s="11">
        <f>J3110/86400 + 25569 + (-5/24)</f>
        <v>42179.445046296292</v>
      </c>
      <c r="T3110" s="11">
        <f>I3110/86400 + 25569 + (-5/24)</f>
        <v>42210.707638888889</v>
      </c>
    </row>
    <row r="3111" spans="1:20" ht="42.75" x14ac:dyDescent="0.45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>
        <f>E3111/D3111*100</f>
        <v>5.21875</v>
      </c>
      <c r="P3111" s="10">
        <f>E3111/L3111</f>
        <v>37.954545454545453</v>
      </c>
      <c r="Q3111" t="str">
        <f>LEFT(N3111,SEARCH("/",N3111)-1)</f>
        <v>publishing</v>
      </c>
      <c r="R3111" t="str">
        <f>RIGHT(N3111, LEN(N3111)-SEARCH("/",N3111))</f>
        <v>children's books</v>
      </c>
      <c r="S3111" s="11">
        <f>J3111/86400 + 25569 + (-5/24)</f>
        <v>40937.854143518518</v>
      </c>
      <c r="T3111" s="11">
        <f>I3111/86400 + 25569 + (-5/24)</f>
        <v>40967.854143518518</v>
      </c>
    </row>
    <row r="3112" spans="1:20" ht="42.75" x14ac:dyDescent="0.45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>
        <f>E3112/D3112*100</f>
        <v>39.112499999999997</v>
      </c>
      <c r="P3112" s="10">
        <f>E3112/L3112</f>
        <v>69.533333333333331</v>
      </c>
      <c r="Q3112" t="str">
        <f>LEFT(N3112,SEARCH("/",N3112)-1)</f>
        <v>theater</v>
      </c>
      <c r="R3112" t="str">
        <f>RIGHT(N3112, LEN(N3112)-SEARCH("/",N3112))</f>
        <v>spaces</v>
      </c>
      <c r="S3112" s="11">
        <f>J3112/86400 + 25569 + (-5/24)</f>
        <v>42555.132152777776</v>
      </c>
      <c r="T3112" s="11">
        <f>I3112/86400 + 25569 + (-5/24)</f>
        <v>42605.132152777776</v>
      </c>
    </row>
    <row r="3113" spans="1:20" ht="42.75" x14ac:dyDescent="0.4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>
        <f>E3113/D3113*100</f>
        <v>102.45398773006136</v>
      </c>
      <c r="P3113" s="10">
        <f>E3113/L3113</f>
        <v>165.34653465346534</v>
      </c>
      <c r="Q3113" t="str">
        <f>LEFT(N3113,SEARCH("/",N3113)-1)</f>
        <v>photography</v>
      </c>
      <c r="R3113" t="str">
        <f>RIGHT(N3113, LEN(N3113)-SEARCH("/",N3113))</f>
        <v>photobooks</v>
      </c>
      <c r="S3113" s="11">
        <f>J3113/86400 + 25569 + (-5/24)</f>
        <v>42125.4065625</v>
      </c>
      <c r="T3113" s="11">
        <f>I3113/86400 + 25569 + (-5/24)</f>
        <v>42155.4065625</v>
      </c>
    </row>
    <row r="3114" spans="1:20" ht="28.5" x14ac:dyDescent="0.4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>
        <f>E3114/D3114*100</f>
        <v>159.16819571865443</v>
      </c>
      <c r="P3114" s="10">
        <f>E3114/L3114</f>
        <v>102.86166007905139</v>
      </c>
      <c r="Q3114" t="str">
        <f>LEFT(N3114,SEARCH("/",N3114)-1)</f>
        <v>photography</v>
      </c>
      <c r="R3114" t="str">
        <f>RIGHT(N3114, LEN(N3114)-SEARCH("/",N3114))</f>
        <v>photobooks</v>
      </c>
      <c r="S3114" s="11">
        <f>J3114/86400 + 25569 + (-5/24)</f>
        <v>42633.253622685188</v>
      </c>
      <c r="T3114" s="11">
        <f>I3114/86400 + 25569 + (-5/24)</f>
        <v>42663.253622685188</v>
      </c>
    </row>
    <row r="3115" spans="1:20" x14ac:dyDescent="0.45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>
        <f>E3115/D3115*100</f>
        <v>6.0606060606060606E-3</v>
      </c>
      <c r="P3115" s="10">
        <f>E3115/L3115</f>
        <v>1</v>
      </c>
      <c r="Q3115" t="str">
        <f>LEFT(N3115,SEARCH("/",N3115)-1)</f>
        <v>music</v>
      </c>
      <c r="R3115" t="str">
        <f>RIGHT(N3115, LEN(N3115)-SEARCH("/",N3115))</f>
        <v>faith</v>
      </c>
      <c r="S3115" s="11">
        <f>J3115/86400 + 25569 + (-5/24)</f>
        <v>42063.661458333336</v>
      </c>
      <c r="T3115" s="11">
        <f>I3115/86400 + 25569 + (-5/24)</f>
        <v>42093.619791666664</v>
      </c>
    </row>
    <row r="3116" spans="1:20" ht="28.5" x14ac:dyDescent="0.45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>
        <f>E3116/D3116*100</f>
        <v>10.539393939393939</v>
      </c>
      <c r="P3116" s="10">
        <f>E3116/L3116</f>
        <v>217.375</v>
      </c>
      <c r="Q3116" t="str">
        <f>LEFT(N3116,SEARCH("/",N3116)-1)</f>
        <v>theater</v>
      </c>
      <c r="R3116" t="str">
        <f>RIGHT(N3116, LEN(N3116)-SEARCH("/",N3116))</f>
        <v>spaces</v>
      </c>
      <c r="S3116" s="11">
        <f>J3116/86400 + 25569 + (-5/24)</f>
        <v>42773.70784722222</v>
      </c>
      <c r="T3116" s="11">
        <f>I3116/86400 + 25569 + (-5/24)</f>
        <v>42818.666180555556</v>
      </c>
    </row>
    <row r="3117" spans="1:20" ht="28.5" x14ac:dyDescent="0.4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>
        <f>E3117/D3117*100</f>
        <v>104.16766467065868</v>
      </c>
      <c r="P3117" s="10">
        <f>E3117/L3117</f>
        <v>123.37588652482269</v>
      </c>
      <c r="Q3117" t="str">
        <f>LEFT(N3117,SEARCH("/",N3117)-1)</f>
        <v>photography</v>
      </c>
      <c r="R3117" t="str">
        <f>RIGHT(N3117, LEN(N3117)-SEARCH("/",N3117))</f>
        <v>photobooks</v>
      </c>
      <c r="S3117" s="11">
        <f>J3117/86400 + 25569 + (-5/24)</f>
        <v>42430.221909722219</v>
      </c>
      <c r="T3117" s="11">
        <f>I3117/86400 + 25569 + (-5/24)</f>
        <v>42460.208333333336</v>
      </c>
    </row>
    <row r="3118" spans="1:20" ht="42.75" x14ac:dyDescent="0.4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>
        <f>E3118/D3118*100</f>
        <v>14.825133372851216</v>
      </c>
      <c r="P3118" s="10">
        <f>E3118/L3118</f>
        <v>69.472222222222229</v>
      </c>
      <c r="Q3118" t="str">
        <f>LEFT(N3118,SEARCH("/",N3118)-1)</f>
        <v>food</v>
      </c>
      <c r="R3118" t="str">
        <f>RIGHT(N3118, LEN(N3118)-SEARCH("/",N3118))</f>
        <v>food trucks</v>
      </c>
      <c r="S3118" s="11">
        <f>J3118/86400 + 25569 + (-5/24)</f>
        <v>41892.820543981477</v>
      </c>
      <c r="T3118" s="11">
        <f>I3118/86400 + 25569 + (-5/24)</f>
        <v>41952.862210648142</v>
      </c>
    </row>
    <row r="3119" spans="1:20" ht="28.5" x14ac:dyDescent="0.45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>
        <f>E3119/D3119*100</f>
        <v>0</v>
      </c>
      <c r="P3119" s="10" t="e">
        <f>E3119/L3119</f>
        <v>#DIV/0!</v>
      </c>
      <c r="Q3119" t="str">
        <f>LEFT(N3119,SEARCH("/",N3119)-1)</f>
        <v>film &amp; video</v>
      </c>
      <c r="R3119" t="str">
        <f>RIGHT(N3119, LEN(N3119)-SEARCH("/",N3119))</f>
        <v>drama</v>
      </c>
      <c r="S3119" s="11">
        <f>J3119/86400 + 25569 + (-5/24)</f>
        <v>42351.450509259252</v>
      </c>
      <c r="T3119" s="11">
        <f>I3119/86400 + 25569 + (-5/24)</f>
        <v>42381.450509259252</v>
      </c>
    </row>
    <row r="3120" spans="1:20" ht="42.75" x14ac:dyDescent="0.45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>
        <f>E3120/D3120*100</f>
        <v>157.31829411764707</v>
      </c>
      <c r="P3120" s="10">
        <f>E3120/L3120</f>
        <v>87.685606557377056</v>
      </c>
      <c r="Q3120" t="str">
        <f>LEFT(N3120,SEARCH("/",N3120)-1)</f>
        <v>film &amp; video</v>
      </c>
      <c r="R3120" t="str">
        <f>RIGHT(N3120, LEN(N3120)-SEARCH("/",N3120))</f>
        <v>documentary</v>
      </c>
      <c r="S3120" s="11">
        <f>J3120/86400 + 25569 + (-5/24)</f>
        <v>42759.035833333335</v>
      </c>
      <c r="T3120" s="11">
        <f>I3120/86400 + 25569 + (-5/24)</f>
        <v>42792.875694444439</v>
      </c>
    </row>
    <row r="3121" spans="1:20" ht="57" x14ac:dyDescent="0.45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>
        <f>E3121/D3121*100</f>
        <v>104.73529411764706</v>
      </c>
      <c r="P3121" s="10">
        <f>E3121/L3121</f>
        <v>80.202702702702709</v>
      </c>
      <c r="Q3121" t="str">
        <f>LEFT(N3121,SEARCH("/",N3121)-1)</f>
        <v>film &amp; video</v>
      </c>
      <c r="R3121" t="str">
        <f>RIGHT(N3121, LEN(N3121)-SEARCH("/",N3121))</f>
        <v>documentary</v>
      </c>
      <c r="S3121" s="11">
        <f>J3121/86400 + 25569 + (-5/24)</f>
        <v>40357.019606481481</v>
      </c>
      <c r="T3121" s="11">
        <f>I3121/86400 + 25569 + (-5/24)</f>
        <v>40401.457638888889</v>
      </c>
    </row>
    <row r="3122" spans="1:20" x14ac:dyDescent="0.45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>
        <f>E3122/D3122*100</f>
        <v>39.358823529411765</v>
      </c>
      <c r="P3122" s="10">
        <f>E3122/L3122</f>
        <v>393.58823529411762</v>
      </c>
      <c r="Q3122" t="str">
        <f>LEFT(N3122,SEARCH("/",N3122)-1)</f>
        <v>film &amp; video</v>
      </c>
      <c r="R3122" t="str">
        <f>RIGHT(N3122, LEN(N3122)-SEARCH("/",N3122))</f>
        <v>animation</v>
      </c>
      <c r="S3122" s="11">
        <f>J3122/86400 + 25569 + (-5/24)</f>
        <v>42024.680358796293</v>
      </c>
      <c r="T3122" s="11">
        <f>I3122/86400 + 25569 + (-5/24)</f>
        <v>42054.680358796293</v>
      </c>
    </row>
    <row r="3123" spans="1:20" ht="42.75" x14ac:dyDescent="0.45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>
        <f>E3123/D3123*100</f>
        <v>31.94705882352941</v>
      </c>
      <c r="P3123" s="10">
        <f>E3123/L3123</f>
        <v>115.55319148936171</v>
      </c>
      <c r="Q3123" t="str">
        <f>LEFT(N3123,SEARCH("/",N3123)-1)</f>
        <v>publishing</v>
      </c>
      <c r="R3123" t="str">
        <f>RIGHT(N3123, LEN(N3123)-SEARCH("/",N3123))</f>
        <v>translations</v>
      </c>
      <c r="S3123" s="11">
        <f>J3123/86400 + 25569 + (-5/24)</f>
        <v>42304.002499999995</v>
      </c>
      <c r="T3123" s="11">
        <f>I3123/86400 + 25569 + (-5/24)</f>
        <v>42334.044166666667</v>
      </c>
    </row>
    <row r="3124" spans="1:20" ht="42.75" x14ac:dyDescent="0.45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>
        <f>E3124/D3124*100</f>
        <v>108.65882352941176</v>
      </c>
      <c r="P3124" s="10">
        <f>E3124/L3124</f>
        <v>159.24137931034483</v>
      </c>
      <c r="Q3124" t="str">
        <f>LEFT(N3124,SEARCH("/",N3124)-1)</f>
        <v>photography</v>
      </c>
      <c r="R3124" t="str">
        <f>RIGHT(N3124, LEN(N3124)-SEARCH("/",N3124))</f>
        <v>photobooks</v>
      </c>
      <c r="S3124" s="11">
        <f>J3124/86400 + 25569 + (-5/24)</f>
        <v>42619.258009259262</v>
      </c>
      <c r="T3124" s="11">
        <f>I3124/86400 + 25569 + (-5/24)</f>
        <v>42649.374999999993</v>
      </c>
    </row>
    <row r="3125" spans="1:20" ht="42.75" x14ac:dyDescent="0.45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>
        <f>E3125/D3125*100</f>
        <v>13.852941176470587</v>
      </c>
      <c r="P3125" s="10">
        <f>E3125/L3125</f>
        <v>63.648648648648646</v>
      </c>
      <c r="Q3125" t="str">
        <f>LEFT(N3125,SEARCH("/",N3125)-1)</f>
        <v>photography</v>
      </c>
      <c r="R3125" t="str">
        <f>RIGHT(N3125, LEN(N3125)-SEARCH("/",N3125))</f>
        <v>photobooks</v>
      </c>
      <c r="S3125" s="11">
        <f>J3125/86400 + 25569 + (-5/24)</f>
        <v>42321.452175925922</v>
      </c>
      <c r="T3125" s="11">
        <f>I3125/86400 + 25569 + (-5/24)</f>
        <v>42353.298611111109</v>
      </c>
    </row>
    <row r="3126" spans="1:20" ht="42.75" x14ac:dyDescent="0.45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>
        <f>E3126/D3126*100</f>
        <v>17.652941176470588</v>
      </c>
      <c r="P3126" s="10">
        <f>E3126/L3126</f>
        <v>32.978021978021978</v>
      </c>
      <c r="Q3126" t="str">
        <f>LEFT(N3126,SEARCH("/",N3126)-1)</f>
        <v>theater</v>
      </c>
      <c r="R3126" t="str">
        <f>RIGHT(N3126, LEN(N3126)-SEARCH("/",N3126))</f>
        <v>plays</v>
      </c>
      <c r="S3126" s="11">
        <f>J3126/86400 + 25569 + (-5/24)</f>
        <v>42436.300775462958</v>
      </c>
      <c r="T3126" s="11">
        <f>I3126/86400 + 25569 + (-5/24)</f>
        <v>42471.259108796294</v>
      </c>
    </row>
    <row r="3127" spans="1:20" ht="42.75" x14ac:dyDescent="0.4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>
        <f>E3127/D3127*100</f>
        <v>51.023391812865491</v>
      </c>
      <c r="P3127" s="10">
        <f>E3127/L3127</f>
        <v>147.88135593220338</v>
      </c>
      <c r="Q3127" t="str">
        <f>LEFT(N3127,SEARCH("/",N3127)-1)</f>
        <v>theater</v>
      </c>
      <c r="R3127" t="str">
        <f>RIGHT(N3127, LEN(N3127)-SEARCH("/",N3127))</f>
        <v>musical</v>
      </c>
      <c r="S3127" s="11">
        <f>J3127/86400 + 25569 + (-5/24)</f>
        <v>41880.54510416666</v>
      </c>
      <c r="T3127" s="11">
        <f>I3127/86400 + 25569 + (-5/24)</f>
        <v>41904.957638888889</v>
      </c>
    </row>
    <row r="3128" spans="1:20" ht="42.75" x14ac:dyDescent="0.4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>
        <f>E3128/D3128*100</f>
        <v>100</v>
      </c>
      <c r="P3128" s="10">
        <f>E3128/L3128</f>
        <v>224.12820512820514</v>
      </c>
      <c r="Q3128" t="str">
        <f>LEFT(N3128,SEARCH("/",N3128)-1)</f>
        <v>music</v>
      </c>
      <c r="R3128" t="str">
        <f>RIGHT(N3128, LEN(N3128)-SEARCH("/",N3128))</f>
        <v>rock</v>
      </c>
      <c r="S3128" s="11">
        <f>J3128/86400 + 25569 + (-5/24)</f>
        <v>42093.71371527778</v>
      </c>
      <c r="T3128" s="11">
        <f>I3128/86400 + 25569 + (-5/24)</f>
        <v>42127.959027777775</v>
      </c>
    </row>
    <row r="3129" spans="1:20" ht="42.75" x14ac:dyDescent="0.45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>
        <f>E3129/D3129*100</f>
        <v>0</v>
      </c>
      <c r="P3129" s="10" t="e">
        <f>E3129/L3129</f>
        <v>#DIV/0!</v>
      </c>
      <c r="Q3129" t="str">
        <f>LEFT(N3129,SEARCH("/",N3129)-1)</f>
        <v>publishing</v>
      </c>
      <c r="R3129" t="str">
        <f>RIGHT(N3129, LEN(N3129)-SEARCH("/",N3129))</f>
        <v>fiction</v>
      </c>
      <c r="S3129" s="11">
        <f>J3129/86400 + 25569 + (-5/24)</f>
        <v>41289.791307870364</v>
      </c>
      <c r="T3129" s="11">
        <f>I3129/86400 + 25569 + (-5/24)</f>
        <v>41329.791307870364</v>
      </c>
    </row>
    <row r="3130" spans="1:20" ht="28.5" x14ac:dyDescent="0.45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>
        <f>E3130/D3130*100</f>
        <v>1.7142857142857144E-2</v>
      </c>
      <c r="P3130" s="10">
        <f>E3130/L3130</f>
        <v>1</v>
      </c>
      <c r="Q3130" t="str">
        <f>LEFT(N3130,SEARCH("/",N3130)-1)</f>
        <v>technology</v>
      </c>
      <c r="R3130" t="str">
        <f>RIGHT(N3130, LEN(N3130)-SEARCH("/",N3130))</f>
        <v>wearables</v>
      </c>
      <c r="S3130" s="11">
        <f>J3130/86400 + 25569 + (-5/24)</f>
        <v>42615.544976851852</v>
      </c>
      <c r="T3130" s="11">
        <f>I3130/86400 + 25569 + (-5/24)</f>
        <v>42645.544976851852</v>
      </c>
    </row>
    <row r="3131" spans="1:20" ht="42.75" x14ac:dyDescent="0.45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>
        <f>E3131/D3131*100</f>
        <v>123.64125714285714</v>
      </c>
      <c r="P3131" s="10">
        <f>E3131/L3131</f>
        <v>110.39397959183674</v>
      </c>
      <c r="Q3131" t="str">
        <f>LEFT(N3131,SEARCH("/",N3131)-1)</f>
        <v>photography</v>
      </c>
      <c r="R3131" t="str">
        <f>RIGHT(N3131, LEN(N3131)-SEARCH("/",N3131))</f>
        <v>photobooks</v>
      </c>
      <c r="S3131" s="11">
        <f>J3131/86400 + 25569 + (-5/24)</f>
        <v>42751.325057870366</v>
      </c>
      <c r="T3131" s="11">
        <f>I3131/86400 + 25569 + (-5/24)</f>
        <v>42780.749305555553</v>
      </c>
    </row>
    <row r="3132" spans="1:20" ht="42.75" x14ac:dyDescent="0.45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>
        <f>E3132/D3132*100</f>
        <v>30.8</v>
      </c>
      <c r="P3132" s="10">
        <f>E3132/L3132</f>
        <v>71.86666666666666</v>
      </c>
      <c r="Q3132" t="str">
        <f>LEFT(N3132,SEARCH("/",N3132)-1)</f>
        <v>photography</v>
      </c>
      <c r="R3132" t="str">
        <f>RIGHT(N3132, LEN(N3132)-SEARCH("/",N3132))</f>
        <v>photobooks</v>
      </c>
      <c r="S3132" s="11">
        <f>J3132/86400 + 25569 + (-5/24)</f>
        <v>42017.863217592589</v>
      </c>
      <c r="T3132" s="11">
        <f>I3132/86400 + 25569 + (-5/24)</f>
        <v>42048.863217592589</v>
      </c>
    </row>
    <row r="3133" spans="1:20" ht="42.75" x14ac:dyDescent="0.45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>
        <f>E3133/D3133*100</f>
        <v>103.42857142857143</v>
      </c>
      <c r="P3133" s="10">
        <f>E3133/L3133</f>
        <v>174.03846153846155</v>
      </c>
      <c r="Q3133" t="str">
        <f>LEFT(N3133,SEARCH("/",N3133)-1)</f>
        <v>technology</v>
      </c>
      <c r="R3133" t="str">
        <f>RIGHT(N3133, LEN(N3133)-SEARCH("/",N3133))</f>
        <v>makerspaces</v>
      </c>
      <c r="S3133" s="11">
        <f>J3133/86400 + 25569 + (-5/24)</f>
        <v>42312.817094907405</v>
      </c>
      <c r="T3133" s="11">
        <f>I3133/86400 + 25569 + (-5/24)</f>
        <v>42347.082638888889</v>
      </c>
    </row>
    <row r="3134" spans="1:20" ht="42.75" x14ac:dyDescent="0.4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>
        <f>E3134/D3134*100</f>
        <v>0</v>
      </c>
      <c r="P3134" s="10" t="e">
        <f>E3134/L3134</f>
        <v>#DIV/0!</v>
      </c>
      <c r="Q3134" t="str">
        <f>LEFT(N3134,SEARCH("/",N3134)-1)</f>
        <v>theater</v>
      </c>
      <c r="R3134" t="str">
        <f>RIGHT(N3134, LEN(N3134)-SEARCH("/",N3134))</f>
        <v>plays</v>
      </c>
      <c r="S3134" s="11">
        <f>J3134/86400 + 25569 + (-5/24)</f>
        <v>42549.840115740742</v>
      </c>
      <c r="T3134" s="11">
        <f>I3134/86400 + 25569 + (-5/24)</f>
        <v>42580.770138888889</v>
      </c>
    </row>
    <row r="3135" spans="1:20" ht="28.5" x14ac:dyDescent="0.45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>
        <f>E3135/D3135*100</f>
        <v>114.27249999999999</v>
      </c>
      <c r="P3135" s="10">
        <f>E3135/L3135</f>
        <v>101.8269801980198</v>
      </c>
      <c r="Q3135" t="str">
        <f>LEFT(N3135,SEARCH("/",N3135)-1)</f>
        <v>film &amp; video</v>
      </c>
      <c r="R3135" t="str">
        <f>RIGHT(N3135, LEN(N3135)-SEARCH("/",N3135))</f>
        <v>documentary</v>
      </c>
      <c r="S3135" s="11">
        <f>J3135/86400 + 25569 + (-5/24)</f>
        <v>40675.501666666663</v>
      </c>
      <c r="T3135" s="11">
        <f>I3135/86400 + 25569 + (-5/24)</f>
        <v>40694.999305555553</v>
      </c>
    </row>
    <row r="3136" spans="1:20" ht="42.75" x14ac:dyDescent="0.45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>
        <f>E3136/D3136*100</f>
        <v>118.94444444444446</v>
      </c>
      <c r="P3136" s="10">
        <f>E3136/L3136</f>
        <v>89.957983193277315</v>
      </c>
      <c r="Q3136" t="str">
        <f>LEFT(N3136,SEARCH("/",N3136)-1)</f>
        <v>film &amp; video</v>
      </c>
      <c r="R3136" t="str">
        <f>RIGHT(N3136, LEN(N3136)-SEARCH("/",N3136))</f>
        <v>documentary</v>
      </c>
      <c r="S3136" s="11">
        <f>J3136/86400 + 25569 + (-5/24)</f>
        <v>41134.543217592589</v>
      </c>
      <c r="T3136" s="11">
        <f>I3136/86400 + 25569 + (-5/24)</f>
        <v>41155.543217592589</v>
      </c>
    </row>
    <row r="3137" spans="1:20" ht="57" x14ac:dyDescent="0.45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>
        <f>E3137/D3137*100</f>
        <v>5.5555555555555558E-3</v>
      </c>
      <c r="P3137" s="10">
        <f>E3137/L3137</f>
        <v>1</v>
      </c>
      <c r="Q3137" t="str">
        <f>LEFT(N3137,SEARCH("/",N3137)-1)</f>
        <v>technology</v>
      </c>
      <c r="R3137" t="str">
        <f>RIGHT(N3137, LEN(N3137)-SEARCH("/",N3137))</f>
        <v>web</v>
      </c>
      <c r="S3137" s="11">
        <f>J3137/86400 + 25569 + (-5/24)</f>
        <v>42411.734664351847</v>
      </c>
      <c r="T3137" s="11">
        <f>I3137/86400 + 25569 + (-5/24)</f>
        <v>42441.734664351847</v>
      </c>
    </row>
    <row r="3138" spans="1:20" x14ac:dyDescent="0.45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>
        <f>E3138/D3138*100</f>
        <v>8.3333333333333343E-2</v>
      </c>
      <c r="P3138" s="10">
        <f>E3138/L3138</f>
        <v>7.5</v>
      </c>
      <c r="Q3138" t="str">
        <f>LEFT(N3138,SEARCH("/",N3138)-1)</f>
        <v>games</v>
      </c>
      <c r="R3138" t="str">
        <f>RIGHT(N3138, LEN(N3138)-SEARCH("/",N3138))</f>
        <v>video games</v>
      </c>
      <c r="S3138" s="11">
        <f>J3138/86400 + 25569 + (-5/24)</f>
        <v>41845.658460648148</v>
      </c>
      <c r="T3138" s="11">
        <f>I3138/86400 + 25569 + (-5/24)</f>
        <v>41875.658460648148</v>
      </c>
    </row>
    <row r="3139" spans="1:20" ht="42.75" x14ac:dyDescent="0.45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>
        <f>E3139/D3139*100</f>
        <v>18.300055555555556</v>
      </c>
      <c r="P3139" s="10">
        <f>E3139/L3139</f>
        <v>122.00037037037038</v>
      </c>
      <c r="Q3139" t="str">
        <f>LEFT(N3139,SEARCH("/",N3139)-1)</f>
        <v>games</v>
      </c>
      <c r="R3139" t="str">
        <f>RIGHT(N3139, LEN(N3139)-SEARCH("/",N3139))</f>
        <v>video games</v>
      </c>
      <c r="S3139" s="11">
        <f>J3139/86400 + 25569 + (-5/24)</f>
        <v>40795.505011574074</v>
      </c>
      <c r="T3139" s="11">
        <f>I3139/86400 + 25569 + (-5/24)</f>
        <v>40825.505011574074</v>
      </c>
    </row>
    <row r="3140" spans="1:20" ht="42.75" x14ac:dyDescent="0.45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>
        <f>E3140/D3140*100</f>
        <v>0</v>
      </c>
      <c r="P3140" s="10" t="e">
        <f>E3140/L3140</f>
        <v>#DIV/0!</v>
      </c>
      <c r="Q3140" t="str">
        <f>LEFT(N3140,SEARCH("/",N3140)-1)</f>
        <v>food</v>
      </c>
      <c r="R3140" t="str">
        <f>RIGHT(N3140, LEN(N3140)-SEARCH("/",N3140))</f>
        <v>food trucks</v>
      </c>
      <c r="S3140" s="11">
        <f>J3140/86400 + 25569 + (-5/24)</f>
        <v>42122.421168981477</v>
      </c>
      <c r="T3140" s="11">
        <f>I3140/86400 + 25569 + (-5/24)</f>
        <v>42143.421168981477</v>
      </c>
    </row>
    <row r="3141" spans="1:20" ht="42.75" x14ac:dyDescent="0.45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>
        <f>E3141/D3141*100</f>
        <v>5.6666666666666661</v>
      </c>
      <c r="P3141" s="10">
        <f>E3141/L3141</f>
        <v>340</v>
      </c>
      <c r="Q3141" t="str">
        <f>LEFT(N3141,SEARCH("/",N3141)-1)</f>
        <v>food</v>
      </c>
      <c r="R3141" t="str">
        <f>RIGHT(N3141, LEN(N3141)-SEARCH("/",N3141))</f>
        <v>food trucks</v>
      </c>
      <c r="S3141" s="11">
        <f>J3141/86400 + 25569 + (-5/24)</f>
        <v>42604.845659722218</v>
      </c>
      <c r="T3141" s="11">
        <f>I3141/86400 + 25569 + (-5/24)</f>
        <v>42634.845659722218</v>
      </c>
    </row>
    <row r="3142" spans="1:20" ht="28.5" x14ac:dyDescent="0.45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>
        <f>E3142/D3142*100</f>
        <v>103.47222222222223</v>
      </c>
      <c r="P3142" s="10">
        <f>E3142/L3142</f>
        <v>111.52694610778443</v>
      </c>
      <c r="Q3142" t="str">
        <f>LEFT(N3142,SEARCH("/",N3142)-1)</f>
        <v>photography</v>
      </c>
      <c r="R3142" t="str">
        <f>RIGHT(N3142, LEN(N3142)-SEARCH("/",N3142))</f>
        <v>photobooks</v>
      </c>
      <c r="S3142" s="11">
        <f>J3142/86400 + 25569 + (-5/24)</f>
        <v>41955.649456018517</v>
      </c>
      <c r="T3142" s="11">
        <f>I3142/86400 + 25569 + (-5/24)</f>
        <v>41991.958333333336</v>
      </c>
    </row>
    <row r="3143" spans="1:20" ht="42.75" x14ac:dyDescent="0.45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>
        <f>E3143/D3143*100</f>
        <v>3.3333333333333333E-2</v>
      </c>
      <c r="P3143" s="10">
        <f>E3143/L3143</f>
        <v>3</v>
      </c>
      <c r="Q3143" t="str">
        <f>LEFT(N3143,SEARCH("/",N3143)-1)</f>
        <v>photography</v>
      </c>
      <c r="R3143" t="str">
        <f>RIGHT(N3143, LEN(N3143)-SEARCH("/",N3143))</f>
        <v>nature</v>
      </c>
      <c r="S3143" s="11">
        <f>J3143/86400 + 25569 + (-5/24)</f>
        <v>41974.503912037035</v>
      </c>
      <c r="T3143" s="11">
        <f>I3143/86400 + 25569 + (-5/24)</f>
        <v>42004.503912037035</v>
      </c>
    </row>
    <row r="3144" spans="1:20" ht="28.5" x14ac:dyDescent="0.45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>
        <f>E3144/D3144*100</f>
        <v>52.327777777777776</v>
      </c>
      <c r="P3144" s="10">
        <f>E3144/L3144</f>
        <v>94.19</v>
      </c>
      <c r="Q3144" t="str">
        <f>LEFT(N3144,SEARCH("/",N3144)-1)</f>
        <v>photography</v>
      </c>
      <c r="R3144" t="str">
        <f>RIGHT(N3144, LEN(N3144)-SEARCH("/",N3144))</f>
        <v>photobooks</v>
      </c>
      <c r="S3144" s="11">
        <f>J3144/86400 + 25569 + (-5/24)</f>
        <v>42705.453784722216</v>
      </c>
      <c r="T3144" s="11">
        <f>I3144/86400 + 25569 + (-5/24)</f>
        <v>42765.082638888889</v>
      </c>
    </row>
    <row r="3145" spans="1:20" ht="42.75" x14ac:dyDescent="0.45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>
        <f>E3145/D3145*100</f>
        <v>8.0833333333333321</v>
      </c>
      <c r="P3145" s="10">
        <f>E3145/L3145</f>
        <v>90.9375</v>
      </c>
      <c r="Q3145" t="str">
        <f>LEFT(N3145,SEARCH("/",N3145)-1)</f>
        <v>games</v>
      </c>
      <c r="R3145" t="str">
        <f>RIGHT(N3145, LEN(N3145)-SEARCH("/",N3145))</f>
        <v>mobile games</v>
      </c>
      <c r="S3145" s="11">
        <f>J3145/86400 + 25569 + (-5/24)</f>
        <v>42755.284421296295</v>
      </c>
      <c r="T3145" s="11">
        <f>I3145/86400 + 25569 + (-5/24)</f>
        <v>42802.104166666664</v>
      </c>
    </row>
    <row r="3146" spans="1:20" ht="42.75" x14ac:dyDescent="0.45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>
        <f>E3146/D3146*100</f>
        <v>120.46777777777777</v>
      </c>
      <c r="P3146" s="10">
        <f>E3146/L3146</f>
        <v>88.147154471544724</v>
      </c>
      <c r="Q3146" t="str">
        <f>LEFT(N3146,SEARCH("/",N3146)-1)</f>
        <v>music</v>
      </c>
      <c r="R3146" t="str">
        <f>RIGHT(N3146, LEN(N3146)-SEARCH("/",N3146))</f>
        <v>indie rock</v>
      </c>
      <c r="S3146" s="11">
        <f>J3146/86400 + 25569 + (-5/24)</f>
        <v>40555.114328703705</v>
      </c>
      <c r="T3146" s="11">
        <f>I3146/86400 + 25569 + (-5/24)</f>
        <v>40603.625</v>
      </c>
    </row>
    <row r="3147" spans="1:20" ht="28.5" x14ac:dyDescent="0.45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>
        <f>E3147/D3147*100</f>
        <v>121.5816111111111</v>
      </c>
      <c r="P3147" s="10">
        <f>E3147/L3147</f>
        <v>64.366735294117646</v>
      </c>
      <c r="Q3147" t="str">
        <f>LEFT(N3147,SEARCH("/",N3147)-1)</f>
        <v>music</v>
      </c>
      <c r="R3147" t="str">
        <f>RIGHT(N3147, LEN(N3147)-SEARCH("/",N3147))</f>
        <v>rock</v>
      </c>
      <c r="S3147" s="11">
        <f>J3147/86400 + 25569 + (-5/24)</f>
        <v>42745.391909722217</v>
      </c>
      <c r="T3147" s="11">
        <f>I3147/86400 + 25569 + (-5/24)</f>
        <v>42775.999999999993</v>
      </c>
    </row>
    <row r="3148" spans="1:20" ht="42.75" x14ac:dyDescent="0.45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>
        <f>E3148/D3148*100</f>
        <v>108.46283333333334</v>
      </c>
      <c r="P3148" s="10">
        <f>E3148/L3148</f>
        <v>60.820280373831778</v>
      </c>
      <c r="Q3148" t="str">
        <f>LEFT(N3148,SEARCH("/",N3148)-1)</f>
        <v>games</v>
      </c>
      <c r="R3148" t="str">
        <f>RIGHT(N3148, LEN(N3148)-SEARCH("/",N3148))</f>
        <v>tabletop games</v>
      </c>
      <c r="S3148" s="11">
        <f>J3148/86400 + 25569 + (-5/24)</f>
        <v>42381.590532407405</v>
      </c>
      <c r="T3148" s="11">
        <f>I3148/86400 + 25569 + (-5/24)</f>
        <v>42411.999305555553</v>
      </c>
    </row>
    <row r="3149" spans="1:20" ht="42.75" x14ac:dyDescent="0.45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>
        <f>E3149/D3149*100</f>
        <v>352.92777777777775</v>
      </c>
      <c r="P3149" s="10">
        <f>E3149/L3149</f>
        <v>64.625635808748726</v>
      </c>
      <c r="Q3149" t="str">
        <f>LEFT(N3149,SEARCH("/",N3149)-1)</f>
        <v>games</v>
      </c>
      <c r="R3149" t="str">
        <f>RIGHT(N3149, LEN(N3149)-SEARCH("/",N3149))</f>
        <v>tabletop games</v>
      </c>
      <c r="S3149" s="11">
        <f>J3149/86400 + 25569 + (-5/24)</f>
        <v>41914.794942129629</v>
      </c>
      <c r="T3149" s="11">
        <f>I3149/86400 + 25569 + (-5/24)</f>
        <v>41955.124305555553</v>
      </c>
    </row>
    <row r="3150" spans="1:20" ht="42.75" x14ac:dyDescent="0.45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>
        <f>E3150/D3150*100</f>
        <v>101.22777777777779</v>
      </c>
      <c r="P3150" s="10">
        <f>E3150/L3150</f>
        <v>109.10778443113773</v>
      </c>
      <c r="Q3150" t="str">
        <f>LEFT(N3150,SEARCH("/",N3150)-1)</f>
        <v>music</v>
      </c>
      <c r="R3150" t="str">
        <f>RIGHT(N3150, LEN(N3150)-SEARCH("/",N3150))</f>
        <v>indie rock</v>
      </c>
      <c r="S3150" s="11">
        <f>J3150/86400 + 25569 + (-5/24)</f>
        <v>41834.486944444441</v>
      </c>
      <c r="T3150" s="11">
        <f>I3150/86400 + 25569 + (-5/24)</f>
        <v>41859.541666666664</v>
      </c>
    </row>
    <row r="3151" spans="1:20" ht="42.75" x14ac:dyDescent="0.45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>
        <f>E3151/D3151*100</f>
        <v>9.8166666666666664</v>
      </c>
      <c r="P3151" s="10">
        <f>E3151/L3151</f>
        <v>53.545454545454547</v>
      </c>
      <c r="Q3151" t="str">
        <f>LEFT(N3151,SEARCH("/",N3151)-1)</f>
        <v>food</v>
      </c>
      <c r="R3151" t="str">
        <f>RIGHT(N3151, LEN(N3151)-SEARCH("/",N3151))</f>
        <v>restaurants</v>
      </c>
      <c r="S3151" s="11">
        <f>J3151/86400 + 25569 + (-5/24)</f>
        <v>42052.594097222223</v>
      </c>
      <c r="T3151" s="11">
        <f>I3151/86400 + 25569 + (-5/24)</f>
        <v>42082.552430555552</v>
      </c>
    </row>
    <row r="3152" spans="1:20" ht="28.5" x14ac:dyDescent="0.45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>
        <f>E3152/D3152*100</f>
        <v>113.01761111111111</v>
      </c>
      <c r="P3152" s="10">
        <f>E3152/L3152</f>
        <v>109.96308108108107</v>
      </c>
      <c r="Q3152" t="str">
        <f>LEFT(N3152,SEARCH("/",N3152)-1)</f>
        <v>music</v>
      </c>
      <c r="R3152" t="str">
        <f>RIGHT(N3152, LEN(N3152)-SEARCH("/",N3152))</f>
        <v>classical music</v>
      </c>
      <c r="S3152" s="11">
        <f>J3152/86400 + 25569 + (-5/24)</f>
        <v>41298.301631944443</v>
      </c>
      <c r="T3152" s="11">
        <f>I3152/86400 + 25569 + (-5/24)</f>
        <v>41328.999305555553</v>
      </c>
    </row>
    <row r="3153" spans="1:20" ht="42.75" x14ac:dyDescent="0.45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>
        <f>E3153/D3153*100</f>
        <v>103.58333333333334</v>
      </c>
      <c r="P3153" s="10">
        <f>E3153/L3153</f>
        <v>125.97972972972973</v>
      </c>
      <c r="Q3153" t="str">
        <f>LEFT(N3153,SEARCH("/",N3153)-1)</f>
        <v>theater</v>
      </c>
      <c r="R3153" t="str">
        <f>RIGHT(N3153, LEN(N3153)-SEARCH("/",N3153))</f>
        <v>spaces</v>
      </c>
      <c r="S3153" s="11">
        <f>J3153/86400 + 25569 + (-5/24)</f>
        <v>42465.388252314813</v>
      </c>
      <c r="T3153" s="11">
        <f>I3153/86400 + 25569 + (-5/24)</f>
        <v>42493.749999999993</v>
      </c>
    </row>
    <row r="3154" spans="1:20" ht="42.75" x14ac:dyDescent="0.45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>
        <f>E3154/D3154*100</f>
        <v>1.6666666666666666E-2</v>
      </c>
      <c r="P3154" s="10">
        <f>E3154/L3154</f>
        <v>1</v>
      </c>
      <c r="Q3154" t="str">
        <f>LEFT(N3154,SEARCH("/",N3154)-1)</f>
        <v>theater</v>
      </c>
      <c r="R3154" t="str">
        <f>RIGHT(N3154, LEN(N3154)-SEARCH("/",N3154))</f>
        <v>spaces</v>
      </c>
      <c r="S3154" s="11">
        <f>J3154/86400 + 25569 + (-5/24)</f>
        <v>42460.165972222218</v>
      </c>
      <c r="T3154" s="11">
        <f>I3154/86400 + 25569 + (-5/24)</f>
        <v>42510.165972222218</v>
      </c>
    </row>
    <row r="3155" spans="1:20" ht="42.75" x14ac:dyDescent="0.45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>
        <f>E3155/D3155*100</f>
        <v>5.5555555555555552E-2</v>
      </c>
      <c r="P3155" s="10">
        <f>E3155/L3155</f>
        <v>10</v>
      </c>
      <c r="Q3155" t="str">
        <f>LEFT(N3155,SEARCH("/",N3155)-1)</f>
        <v>theater</v>
      </c>
      <c r="R3155" t="str">
        <f>RIGHT(N3155, LEN(N3155)-SEARCH("/",N3155))</f>
        <v>musical</v>
      </c>
      <c r="S3155" s="11">
        <f>J3155/86400 + 25569 + (-5/24)</f>
        <v>42154.610486111109</v>
      </c>
      <c r="T3155" s="11">
        <f>I3155/86400 + 25569 + (-5/24)</f>
        <v>42184.957638888889</v>
      </c>
    </row>
    <row r="3156" spans="1:20" ht="28.5" x14ac:dyDescent="0.45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>
        <f>E3156/D3156*100</f>
        <v>69.561111111111103</v>
      </c>
      <c r="P3156" s="10">
        <f>E3156/L3156</f>
        <v>63.558375634517766</v>
      </c>
      <c r="Q3156" t="str">
        <f>LEFT(N3156,SEARCH("/",N3156)-1)</f>
        <v>theater</v>
      </c>
      <c r="R3156" t="str">
        <f>RIGHT(N3156, LEN(N3156)-SEARCH("/",N3156))</f>
        <v>plays</v>
      </c>
      <c r="S3156" s="11">
        <f>J3156/86400 + 25569 + (-5/24)</f>
        <v>41990.375775462962</v>
      </c>
      <c r="T3156" s="11">
        <f>I3156/86400 + 25569 + (-5/24)</f>
        <v>42035.912499999999</v>
      </c>
    </row>
    <row r="3157" spans="1:20" ht="42.75" x14ac:dyDescent="0.45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>
        <f>E3157/D3157*100</f>
        <v>109.13513513513513</v>
      </c>
      <c r="P3157" s="10">
        <f>E3157/L3157</f>
        <v>199.9009900990099</v>
      </c>
      <c r="Q3157" t="str">
        <f>LEFT(N3157,SEARCH("/",N3157)-1)</f>
        <v>film &amp; video</v>
      </c>
      <c r="R3157" t="str">
        <f>RIGHT(N3157, LEN(N3157)-SEARCH("/",N3157))</f>
        <v>television</v>
      </c>
      <c r="S3157" s="11">
        <f>J3157/86400 + 25569 + (-5/24)</f>
        <v>41878.418854166666</v>
      </c>
      <c r="T3157" s="11">
        <f>I3157/86400 + 25569 + (-5/24)</f>
        <v>41908.418854166666</v>
      </c>
    </row>
    <row r="3158" spans="1:20" ht="42.75" x14ac:dyDescent="0.45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>
        <f>E3158/D3158*100</f>
        <v>100.9027027027027</v>
      </c>
      <c r="P3158" s="10">
        <f>E3158/L3158</f>
        <v>90.616504854368927</v>
      </c>
      <c r="Q3158" t="str">
        <f>LEFT(N3158,SEARCH("/",N3158)-1)</f>
        <v>film &amp; video</v>
      </c>
      <c r="R3158" t="str">
        <f>RIGHT(N3158, LEN(N3158)-SEARCH("/",N3158))</f>
        <v>documentary</v>
      </c>
      <c r="S3158" s="11">
        <f>J3158/86400 + 25569 + (-5/24)</f>
        <v>40763.508923611109</v>
      </c>
      <c r="T3158" s="11">
        <f>I3158/86400 + 25569 + (-5/24)</f>
        <v>40793.916666666664</v>
      </c>
    </row>
    <row r="3159" spans="1:20" ht="42.75" x14ac:dyDescent="0.45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>
        <f>E3159/D3159*100</f>
        <v>102.85405405405406</v>
      </c>
      <c r="P3159" s="10">
        <f>E3159/L3159</f>
        <v>91.480769230769226</v>
      </c>
      <c r="Q3159" t="str">
        <f>LEFT(N3159,SEARCH("/",N3159)-1)</f>
        <v>film &amp; video</v>
      </c>
      <c r="R3159" t="str">
        <f>RIGHT(N3159, LEN(N3159)-SEARCH("/",N3159))</f>
        <v>documentary</v>
      </c>
      <c r="S3159" s="11">
        <f>J3159/86400 + 25569 + (-5/24)</f>
        <v>41528.85491898148</v>
      </c>
      <c r="T3159" s="11">
        <f>I3159/86400 + 25569 + (-5/24)</f>
        <v>41558.85491898148</v>
      </c>
    </row>
    <row r="3160" spans="1:20" ht="42.75" x14ac:dyDescent="0.45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>
        <f>E3160/D3160*100</f>
        <v>110.76216216216217</v>
      </c>
      <c r="P3160" s="10">
        <f>E3160/L3160</f>
        <v>97.113744075829388</v>
      </c>
      <c r="Q3160" t="str">
        <f>LEFT(N3160,SEARCH("/",N3160)-1)</f>
        <v>photography</v>
      </c>
      <c r="R3160" t="str">
        <f>RIGHT(N3160, LEN(N3160)-SEARCH("/",N3160))</f>
        <v>photobooks</v>
      </c>
      <c r="S3160" s="11">
        <f>J3160/86400 + 25569 + (-5/24)</f>
        <v>41786.406030092592</v>
      </c>
      <c r="T3160" s="11">
        <f>I3160/86400 + 25569 + (-5/24)</f>
        <v>41817.406030092592</v>
      </c>
    </row>
    <row r="3161" spans="1:20" ht="42.75" x14ac:dyDescent="0.45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>
        <f>E3161/D3161*100</f>
        <v>124.84324324324325</v>
      </c>
      <c r="P3161" s="10">
        <f>E3161/L3161</f>
        <v>95.834024896265561</v>
      </c>
      <c r="Q3161" t="str">
        <f>LEFT(N3161,SEARCH("/",N3161)-1)</f>
        <v>photography</v>
      </c>
      <c r="R3161" t="str">
        <f>RIGHT(N3161, LEN(N3161)-SEARCH("/",N3161))</f>
        <v>photobooks</v>
      </c>
      <c r="S3161" s="11">
        <f>J3161/86400 + 25569 + (-5/24)</f>
        <v>41964.543009259258</v>
      </c>
      <c r="T3161" s="11">
        <f>I3161/86400 + 25569 + (-5/24)</f>
        <v>41995.791666666664</v>
      </c>
    </row>
    <row r="3162" spans="1:20" ht="28.5" x14ac:dyDescent="0.45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>
        <f>E3162/D3162*100</f>
        <v>104.45405405405405</v>
      </c>
      <c r="P3162" s="10">
        <f>E3162/L3162</f>
        <v>50.852631578947367</v>
      </c>
      <c r="Q3162" t="str">
        <f>LEFT(N3162,SEARCH("/",N3162)-1)</f>
        <v>games</v>
      </c>
      <c r="R3162" t="str">
        <f>RIGHT(N3162, LEN(N3162)-SEARCH("/",N3162))</f>
        <v>tabletop games</v>
      </c>
      <c r="S3162" s="11">
        <f>J3162/86400 + 25569 + (-5/24)</f>
        <v>42200.457928240743</v>
      </c>
      <c r="T3162" s="11">
        <f>I3162/86400 + 25569 + (-5/24)</f>
        <v>42214.457928240743</v>
      </c>
    </row>
    <row r="3163" spans="1:20" ht="42.75" x14ac:dyDescent="0.45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>
        <f>E3163/D3163*100</f>
        <v>428.83978378378379</v>
      </c>
      <c r="P3163" s="10">
        <f>E3163/L3163</f>
        <v>64.816470588235291</v>
      </c>
      <c r="Q3163" t="str">
        <f>LEFT(N3163,SEARCH("/",N3163)-1)</f>
        <v>music</v>
      </c>
      <c r="R3163" t="str">
        <f>RIGHT(N3163, LEN(N3163)-SEARCH("/",N3163))</f>
        <v>indie rock</v>
      </c>
      <c r="S3163" s="11">
        <f>J3163/86400 + 25569 + (-5/24)</f>
        <v>41324.585821759254</v>
      </c>
      <c r="T3163" s="11">
        <f>I3163/86400 + 25569 + (-5/24)</f>
        <v>41354.54415509259</v>
      </c>
    </row>
    <row r="3164" spans="1:20" ht="42.75" x14ac:dyDescent="0.4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>
        <f>E3164/D3164*100</f>
        <v>108.64893617021276</v>
      </c>
      <c r="P3164" s="10">
        <f>E3164/L3164</f>
        <v>99.15533980582525</v>
      </c>
      <c r="Q3164" t="str">
        <f>LEFT(N3164,SEARCH("/",N3164)-1)</f>
        <v>music</v>
      </c>
      <c r="R3164" t="str">
        <f>RIGHT(N3164, LEN(N3164)-SEARCH("/",N3164))</f>
        <v>rock</v>
      </c>
      <c r="S3164" s="11">
        <f>J3164/86400 + 25569 + (-5/24)</f>
        <v>42445.614722222221</v>
      </c>
      <c r="T3164" s="11">
        <f>I3164/86400 + 25569 + (-5/24)</f>
        <v>42475.791666666664</v>
      </c>
    </row>
    <row r="3165" spans="1:20" ht="28.5" x14ac:dyDescent="0.4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>
        <f>E3165/D3165*100</f>
        <v>0.5714285714285714</v>
      </c>
      <c r="P3165" s="10">
        <f>E3165/L3165</f>
        <v>15.428571428571429</v>
      </c>
      <c r="Q3165" t="str">
        <f>LEFT(N3165,SEARCH("/",N3165)-1)</f>
        <v>technology</v>
      </c>
      <c r="R3165" t="str">
        <f>RIGHT(N3165, LEN(N3165)-SEARCH("/",N3165))</f>
        <v>web</v>
      </c>
      <c r="S3165" s="11">
        <f>J3165/86400 + 25569 + (-5/24)</f>
        <v>42093.892812500002</v>
      </c>
      <c r="T3165" s="11">
        <f>I3165/86400 + 25569 + (-5/24)</f>
        <v>42123.892812500002</v>
      </c>
    </row>
    <row r="3166" spans="1:20" ht="42.75" x14ac:dyDescent="0.4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>
        <f>E3166/D3166*100</f>
        <v>1.0554089709762533E-2</v>
      </c>
      <c r="P3166" s="10">
        <f>E3166/L3166</f>
        <v>1</v>
      </c>
      <c r="Q3166" t="str">
        <f>LEFT(N3166,SEARCH("/",N3166)-1)</f>
        <v>publishing</v>
      </c>
      <c r="R3166" t="str">
        <f>RIGHT(N3166, LEN(N3166)-SEARCH("/",N3166))</f>
        <v>translations</v>
      </c>
      <c r="S3166" s="11">
        <f>J3166/86400 + 25569 + (-5/24)</f>
        <v>41931.75068287037</v>
      </c>
      <c r="T3166" s="11">
        <f>I3166/86400 + 25569 + (-5/24)</f>
        <v>41961.792349537034</v>
      </c>
    </row>
    <row r="3167" spans="1:20" ht="28.5" x14ac:dyDescent="0.45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>
        <f>E3167/D3167*100</f>
        <v>100.67894736842105</v>
      </c>
      <c r="P3167" s="10">
        <f>E3167/L3167</f>
        <v>135.66666666666666</v>
      </c>
      <c r="Q3167" t="str">
        <f>LEFT(N3167,SEARCH("/",N3167)-1)</f>
        <v>photography</v>
      </c>
      <c r="R3167" t="str">
        <f>RIGHT(N3167, LEN(N3167)-SEARCH("/",N3167))</f>
        <v>photobooks</v>
      </c>
      <c r="S3167" s="11">
        <f>J3167/86400 + 25569 + (-5/24)</f>
        <v>42052.420370370368</v>
      </c>
      <c r="T3167" s="11">
        <f>I3167/86400 + 25569 + (-5/24)</f>
        <v>42082.378703703704</v>
      </c>
    </row>
    <row r="3168" spans="1:20" ht="42.75" x14ac:dyDescent="0.45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>
        <f>E3168/D3168*100</f>
        <v>22.05263157894737</v>
      </c>
      <c r="P3168" s="10">
        <f>E3168/L3168</f>
        <v>48.720930232558139</v>
      </c>
      <c r="Q3168" t="str">
        <f>LEFT(N3168,SEARCH("/",N3168)-1)</f>
        <v>photography</v>
      </c>
      <c r="R3168" t="str">
        <f>RIGHT(N3168, LEN(N3168)-SEARCH("/",N3168))</f>
        <v>photobooks</v>
      </c>
      <c r="S3168" s="11">
        <f>J3168/86400 + 25569 + (-5/24)</f>
        <v>42515.231087962959</v>
      </c>
      <c r="T3168" s="11">
        <f>I3168/86400 + 25569 + (-5/24)</f>
        <v>42575.231087962959</v>
      </c>
    </row>
    <row r="3169" spans="1:20" ht="42.75" x14ac:dyDescent="0.45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>
        <f>E3169/D3169*100</f>
        <v>126.8842105263158</v>
      </c>
      <c r="P3169" s="10">
        <f>E3169/L3169</f>
        <v>117.6</v>
      </c>
      <c r="Q3169" t="str">
        <f>LEFT(N3169,SEARCH("/",N3169)-1)</f>
        <v>technology</v>
      </c>
      <c r="R3169" t="str">
        <f>RIGHT(N3169, LEN(N3169)-SEARCH("/",N3169))</f>
        <v>hardware</v>
      </c>
      <c r="S3169" s="11">
        <f>J3169/86400 + 25569 + (-5/24)</f>
        <v>41863.221458333333</v>
      </c>
      <c r="T3169" s="11">
        <f>I3169/86400 + 25569 + (-5/24)</f>
        <v>41898.221458333333</v>
      </c>
    </row>
    <row r="3170" spans="1:20" ht="42.75" x14ac:dyDescent="0.45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>
        <f>E3170/D3170*100</f>
        <v>184.61052631578946</v>
      </c>
      <c r="P3170" s="10">
        <f>E3170/L3170</f>
        <v>65.318435754189949</v>
      </c>
      <c r="Q3170" t="str">
        <f>LEFT(N3170,SEARCH("/",N3170)-1)</f>
        <v>games</v>
      </c>
      <c r="R3170" t="str">
        <f>RIGHT(N3170, LEN(N3170)-SEARCH("/",N3170))</f>
        <v>tabletop games</v>
      </c>
      <c r="S3170" s="11">
        <f>J3170/86400 + 25569 + (-5/24)</f>
        <v>42417.416712962957</v>
      </c>
      <c r="T3170" s="11">
        <f>I3170/86400 + 25569 + (-5/24)</f>
        <v>42452.082638888889</v>
      </c>
    </row>
    <row r="3171" spans="1:20" ht="42.75" x14ac:dyDescent="0.45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>
        <f>E3171/D3171*100</f>
        <v>6.0263157894736841</v>
      </c>
      <c r="P3171" s="10">
        <f>E3171/L3171</f>
        <v>163.57142857142858</v>
      </c>
      <c r="Q3171" t="str">
        <f>LEFT(N3171,SEARCH("/",N3171)-1)</f>
        <v>theater</v>
      </c>
      <c r="R3171" t="str">
        <f>RIGHT(N3171, LEN(N3171)-SEARCH("/",N3171))</f>
        <v>spaces</v>
      </c>
      <c r="S3171" s="11">
        <f>J3171/86400 + 25569 + (-5/24)</f>
        <v>42787.654097222221</v>
      </c>
      <c r="T3171" s="11">
        <f>I3171/86400 + 25569 + (-5/24)</f>
        <v>42830.61243055555</v>
      </c>
    </row>
    <row r="3172" spans="1:20" ht="42.75" x14ac:dyDescent="0.45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>
        <f>E3172/D3172*100</f>
        <v>105.80000000000001</v>
      </c>
      <c r="P3172" s="10">
        <f>E3172/L3172</f>
        <v>206.31</v>
      </c>
      <c r="Q3172" t="str">
        <f>LEFT(N3172,SEARCH("/",N3172)-1)</f>
        <v>games</v>
      </c>
      <c r="R3172" t="str">
        <f>RIGHT(N3172, LEN(N3172)-SEARCH("/",N3172))</f>
        <v>tabletop games</v>
      </c>
      <c r="S3172" s="11">
        <f>J3172/86400 + 25569 + (-5/24)</f>
        <v>42152.432500000003</v>
      </c>
      <c r="T3172" s="11">
        <f>I3172/86400 + 25569 + (-5/24)</f>
        <v>42182.432500000003</v>
      </c>
    </row>
    <row r="3173" spans="1:20" ht="42.75" x14ac:dyDescent="0.45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>
        <f>E3173/D3173*100</f>
        <v>17.512820512820511</v>
      </c>
      <c r="P3173" s="10">
        <f>E3173/L3173</f>
        <v>126.48148148148148</v>
      </c>
      <c r="Q3173" t="str">
        <f>LEFT(N3173,SEARCH("/",N3173)-1)</f>
        <v>technology</v>
      </c>
      <c r="R3173" t="str">
        <f>RIGHT(N3173, LEN(N3173)-SEARCH("/",N3173))</f>
        <v>makerspaces</v>
      </c>
      <c r="S3173" s="11">
        <f>J3173/86400 + 25569 + (-5/24)</f>
        <v>41792.821099537039</v>
      </c>
      <c r="T3173" s="11">
        <f>I3173/86400 + 25569 + (-5/24)</f>
        <v>41822.821099537039</v>
      </c>
    </row>
    <row r="3174" spans="1:20" ht="28.5" x14ac:dyDescent="0.4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>
        <f>E3174/D3174*100</f>
        <v>112.10606060606061</v>
      </c>
      <c r="P3174" s="10">
        <f>E3174/L3174</f>
        <v>116.21465968586388</v>
      </c>
      <c r="Q3174" t="str">
        <f>LEFT(N3174,SEARCH("/",N3174)-1)</f>
        <v>photography</v>
      </c>
      <c r="R3174" t="str">
        <f>RIGHT(N3174, LEN(N3174)-SEARCH("/",N3174))</f>
        <v>photobooks</v>
      </c>
      <c r="S3174" s="11">
        <f>J3174/86400 + 25569 + (-5/24)</f>
        <v>42653.968854166662</v>
      </c>
      <c r="T3174" s="11">
        <f>I3174/86400 + 25569 + (-5/24)</f>
        <v>42684.010520833333</v>
      </c>
    </row>
    <row r="3175" spans="1:20" ht="42.75" x14ac:dyDescent="0.4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>
        <f>E3175/D3175*100</f>
        <v>0</v>
      </c>
      <c r="P3175" s="10" t="e">
        <f>E3175/L3175</f>
        <v>#DIV/0!</v>
      </c>
      <c r="Q3175" t="str">
        <f>LEFT(N3175,SEARCH("/",N3175)-1)</f>
        <v>publishing</v>
      </c>
      <c r="R3175" t="str">
        <f>RIGHT(N3175, LEN(N3175)-SEARCH("/",N3175))</f>
        <v>children's books</v>
      </c>
      <c r="S3175" s="11">
        <f>J3175/86400 + 25569 + (-5/24)</f>
        <v>41257.323379629626</v>
      </c>
      <c r="T3175" s="11">
        <f>I3175/86400 + 25569 + (-5/24)</f>
        <v>41306.5</v>
      </c>
    </row>
    <row r="3176" spans="1:20" ht="42.75" x14ac:dyDescent="0.45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>
        <f>E3176/D3176*100</f>
        <v>111.72500000000001</v>
      </c>
      <c r="P3176" s="10">
        <f>E3176/L3176</f>
        <v>148.96666666666667</v>
      </c>
      <c r="Q3176" t="str">
        <f>LEFT(N3176,SEARCH("/",N3176)-1)</f>
        <v>film &amp; video</v>
      </c>
      <c r="R3176" t="str">
        <f>RIGHT(N3176, LEN(N3176)-SEARCH("/",N3176))</f>
        <v>television</v>
      </c>
      <c r="S3176" s="11">
        <f>J3176/86400 + 25569 + (-5/24)</f>
        <v>41928.956400462957</v>
      </c>
      <c r="T3176" s="11">
        <f>I3176/86400 + 25569 + (-5/24)</f>
        <v>41958.998067129629</v>
      </c>
    </row>
    <row r="3177" spans="1:20" ht="42.75" x14ac:dyDescent="0.45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>
        <f>E3177/D3177*100</f>
        <v>100.12570000000001</v>
      </c>
      <c r="P3177" s="10">
        <f>E3177/L3177</f>
        <v>606.82242424242418</v>
      </c>
      <c r="Q3177" t="str">
        <f>LEFT(N3177,SEARCH("/",N3177)-1)</f>
        <v>film &amp; video</v>
      </c>
      <c r="R3177" t="str">
        <f>RIGHT(N3177, LEN(N3177)-SEARCH("/",N3177))</f>
        <v>television</v>
      </c>
      <c r="S3177" s="11">
        <f>J3177/86400 + 25569 + (-5/24)</f>
        <v>42230.027499999997</v>
      </c>
      <c r="T3177" s="11">
        <f>I3177/86400 + 25569 + (-5/24)</f>
        <v>42261.666666666664</v>
      </c>
    </row>
    <row r="3178" spans="1:20" ht="42.75" x14ac:dyDescent="0.45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>
        <f>E3178/D3178*100</f>
        <v>0</v>
      </c>
      <c r="P3178" s="10" t="e">
        <f>E3178/L3178</f>
        <v>#DIV/0!</v>
      </c>
      <c r="Q3178" t="str">
        <f>LEFT(N3178,SEARCH("/",N3178)-1)</f>
        <v>film &amp; video</v>
      </c>
      <c r="R3178" t="str">
        <f>RIGHT(N3178, LEN(N3178)-SEARCH("/",N3178))</f>
        <v>science fiction</v>
      </c>
      <c r="S3178" s="11">
        <f>J3178/86400 + 25569 + (-5/24)</f>
        <v>41882.728969907403</v>
      </c>
      <c r="T3178" s="11">
        <f>I3178/86400 + 25569 + (-5/24)</f>
        <v>41942.728969907403</v>
      </c>
    </row>
    <row r="3179" spans="1:20" ht="42.75" x14ac:dyDescent="0.45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>
        <f>E3179/D3179*100</f>
        <v>0.57499999999999996</v>
      </c>
      <c r="P3179" s="10">
        <f>E3179/L3179</f>
        <v>38.333333333333336</v>
      </c>
      <c r="Q3179" t="str">
        <f>LEFT(N3179,SEARCH("/",N3179)-1)</f>
        <v>film &amp; video</v>
      </c>
      <c r="R3179" t="str">
        <f>RIGHT(N3179, LEN(N3179)-SEARCH("/",N3179))</f>
        <v>science fiction</v>
      </c>
      <c r="S3179" s="11">
        <f>J3179/86400 + 25569 + (-5/24)</f>
        <v>42692.807847222219</v>
      </c>
      <c r="T3179" s="11">
        <f>I3179/86400 + 25569 + (-5/24)</f>
        <v>42752.807847222219</v>
      </c>
    </row>
    <row r="3180" spans="1:20" ht="42.75" x14ac:dyDescent="0.45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>
        <f>E3180/D3180*100</f>
        <v>6.4850000000000003</v>
      </c>
      <c r="P3180" s="10">
        <f>E3180/L3180</f>
        <v>49.884615384615387</v>
      </c>
      <c r="Q3180" t="str">
        <f>LEFT(N3180,SEARCH("/",N3180)-1)</f>
        <v>film &amp; video</v>
      </c>
      <c r="R3180" t="str">
        <f>RIGHT(N3180, LEN(N3180)-SEARCH("/",N3180))</f>
        <v>drama</v>
      </c>
      <c r="S3180" s="11">
        <f>J3180/86400 + 25569 + (-5/24)</f>
        <v>41855.569571759253</v>
      </c>
      <c r="T3180" s="11">
        <f>I3180/86400 + 25569 + (-5/24)</f>
        <v>41880.569571759253</v>
      </c>
    </row>
    <row r="3181" spans="1:20" ht="28.5" x14ac:dyDescent="0.45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>
        <f>E3181/D3181*100</f>
        <v>107.4</v>
      </c>
      <c r="P3181" s="10">
        <f>E3181/L3181</f>
        <v>97.63636363636364</v>
      </c>
      <c r="Q3181" t="str">
        <f>LEFT(N3181,SEARCH("/",N3181)-1)</f>
        <v>film &amp; video</v>
      </c>
      <c r="R3181" t="str">
        <f>RIGHT(N3181, LEN(N3181)-SEARCH("/",N3181))</f>
        <v>documentary</v>
      </c>
      <c r="S3181" s="11">
        <f>J3181/86400 + 25569 + (-5/24)</f>
        <v>41017.677129629628</v>
      </c>
      <c r="T3181" s="11">
        <f>I3181/86400 + 25569 + (-5/24)</f>
        <v>41067.413194444445</v>
      </c>
    </row>
    <row r="3182" spans="1:20" ht="42.75" x14ac:dyDescent="0.45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>
        <f>E3182/D3182*100</f>
        <v>108.395</v>
      </c>
      <c r="P3182" s="10">
        <f>E3182/L3182</f>
        <v>65.298192771084331</v>
      </c>
      <c r="Q3182" t="str">
        <f>LEFT(N3182,SEARCH("/",N3182)-1)</f>
        <v>film &amp; video</v>
      </c>
      <c r="R3182" t="str">
        <f>RIGHT(N3182, LEN(N3182)-SEARCH("/",N3182))</f>
        <v>documentary</v>
      </c>
      <c r="S3182" s="11">
        <f>J3182/86400 + 25569 + (-5/24)</f>
        <v>41192.823680555557</v>
      </c>
      <c r="T3182" s="11">
        <f>I3182/86400 + 25569 + (-5/24)</f>
        <v>41222.865347222221</v>
      </c>
    </row>
    <row r="3183" spans="1:20" ht="42.75" x14ac:dyDescent="0.45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>
        <f>E3183/D3183*100</f>
        <v>100.64</v>
      </c>
      <c r="P3183" s="10">
        <f>E3183/L3183</f>
        <v>141.74647887323943</v>
      </c>
      <c r="Q3183" t="str">
        <f>LEFT(N3183,SEARCH("/",N3183)-1)</f>
        <v>film &amp; video</v>
      </c>
      <c r="R3183" t="str">
        <f>RIGHT(N3183, LEN(N3183)-SEARCH("/",N3183))</f>
        <v>documentary</v>
      </c>
      <c r="S3183" s="11">
        <f>J3183/86400 + 25569 + (-5/24)</f>
        <v>42089.519687499997</v>
      </c>
      <c r="T3183" s="11">
        <f>I3183/86400 + 25569 + (-5/24)</f>
        <v>42124.957638888889</v>
      </c>
    </row>
    <row r="3184" spans="1:20" ht="42.75" x14ac:dyDescent="0.45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>
        <f>E3184/D3184*100</f>
        <v>104.10165000000001</v>
      </c>
      <c r="P3184" s="10">
        <f>E3184/L3184</f>
        <v>138.8022</v>
      </c>
      <c r="Q3184" t="str">
        <f>LEFT(N3184,SEARCH("/",N3184)-1)</f>
        <v>film &amp; video</v>
      </c>
      <c r="R3184" t="str">
        <f>RIGHT(N3184, LEN(N3184)-SEARCH("/",N3184))</f>
        <v>documentary</v>
      </c>
      <c r="S3184" s="11">
        <f>J3184/86400 + 25569 + (-5/24)</f>
        <v>40868.011481481481</v>
      </c>
      <c r="T3184" s="11">
        <f>I3184/86400 + 25569 + (-5/24)</f>
        <v>40909.124305555553</v>
      </c>
    </row>
    <row r="3185" spans="1:20" ht="42.75" x14ac:dyDescent="0.45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>
        <f>E3185/D3185*100</f>
        <v>106.58000000000001</v>
      </c>
      <c r="P3185" s="10">
        <f>E3185/L3185</f>
        <v>134.91139240506328</v>
      </c>
      <c r="Q3185" t="str">
        <f>LEFT(N3185,SEARCH("/",N3185)-1)</f>
        <v>film &amp; video</v>
      </c>
      <c r="R3185" t="str">
        <f>RIGHT(N3185, LEN(N3185)-SEARCH("/",N3185))</f>
        <v>documentary</v>
      </c>
      <c r="S3185" s="11">
        <f>J3185/86400 + 25569 + (-5/24)</f>
        <v>42331.34297453703</v>
      </c>
      <c r="T3185" s="11">
        <f>I3185/86400 + 25569 + (-5/24)</f>
        <v>42360.749999999993</v>
      </c>
    </row>
    <row r="3186" spans="1:20" ht="42.75" x14ac:dyDescent="0.45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>
        <f>E3186/D3186*100</f>
        <v>112.105</v>
      </c>
      <c r="P3186" s="10">
        <f>E3186/L3186</f>
        <v>58.540469973890339</v>
      </c>
      <c r="Q3186" t="str">
        <f>LEFT(N3186,SEARCH("/",N3186)-1)</f>
        <v>film &amp; video</v>
      </c>
      <c r="R3186" t="str">
        <f>RIGHT(N3186, LEN(N3186)-SEARCH("/",N3186))</f>
        <v>documentary</v>
      </c>
      <c r="S3186" s="11">
        <f>J3186/86400 + 25569 + (-5/24)</f>
        <v>41980.573460648149</v>
      </c>
      <c r="T3186" s="11">
        <f>I3186/86400 + 25569 + (-5/24)</f>
        <v>42010.573460648149</v>
      </c>
    </row>
    <row r="3187" spans="1:20" ht="42.75" x14ac:dyDescent="0.45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>
        <f>E3187/D3187*100</f>
        <v>100.61</v>
      </c>
      <c r="P3187" s="10">
        <f>E3187/L3187</f>
        <v>104.25906735751295</v>
      </c>
      <c r="Q3187" t="str">
        <f>LEFT(N3187,SEARCH("/",N3187)-1)</f>
        <v>film &amp; video</v>
      </c>
      <c r="R3187" t="str">
        <f>RIGHT(N3187, LEN(N3187)-SEARCH("/",N3187))</f>
        <v>documentary</v>
      </c>
      <c r="S3187" s="11">
        <f>J3187/86400 + 25569 + (-5/24)</f>
        <v>40864.833923611106</v>
      </c>
      <c r="T3187" s="11">
        <f>I3187/86400 + 25569 + (-5/24)</f>
        <v>40894.832638888889</v>
      </c>
    </row>
    <row r="3188" spans="1:20" ht="42.75" x14ac:dyDescent="0.45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>
        <f>E3188/D3188*100</f>
        <v>106.80499999999999</v>
      </c>
      <c r="P3188" s="10">
        <f>E3188/L3188</f>
        <v>224.85263157894738</v>
      </c>
      <c r="Q3188" t="str">
        <f>LEFT(N3188,SEARCH("/",N3188)-1)</f>
        <v>film &amp; video</v>
      </c>
      <c r="R3188" t="str">
        <f>RIGHT(N3188, LEN(N3188)-SEARCH("/",N3188))</f>
        <v>documentary</v>
      </c>
      <c r="S3188" s="11">
        <f>J3188/86400 + 25569 + (-5/24)</f>
        <v>42687.667442129627</v>
      </c>
      <c r="T3188" s="11">
        <f>I3188/86400 + 25569 + (-5/24)</f>
        <v>42718.291666666664</v>
      </c>
    </row>
    <row r="3189" spans="1:20" ht="42.75" x14ac:dyDescent="0.45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>
        <f>E3189/D3189*100</f>
        <v>0.76500000000000001</v>
      </c>
      <c r="P3189" s="10">
        <f>E3189/L3189</f>
        <v>11.76923076923077</v>
      </c>
      <c r="Q3189" t="str">
        <f>LEFT(N3189,SEARCH("/",N3189)-1)</f>
        <v>film &amp; video</v>
      </c>
      <c r="R3189" t="str">
        <f>RIGHT(N3189, LEN(N3189)-SEARCH("/",N3189))</f>
        <v>animation</v>
      </c>
      <c r="S3189" s="11">
        <f>J3189/86400 + 25569 + (-5/24)</f>
        <v>41400.717939814815</v>
      </c>
      <c r="T3189" s="11">
        <f>I3189/86400 + 25569 + (-5/24)</f>
        <v>41430.717939814815</v>
      </c>
    </row>
    <row r="3190" spans="1:20" ht="42.75" x14ac:dyDescent="0.45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>
        <f>E3190/D3190*100</f>
        <v>9.379999999999999</v>
      </c>
      <c r="P3190" s="10">
        <f>E3190/L3190</f>
        <v>170.54545454545453</v>
      </c>
      <c r="Q3190" t="str">
        <f>LEFT(N3190,SEARCH("/",N3190)-1)</f>
        <v>film &amp; video</v>
      </c>
      <c r="R3190" t="str">
        <f>RIGHT(N3190, LEN(N3190)-SEARCH("/",N3190))</f>
        <v>animation</v>
      </c>
      <c r="S3190" s="11">
        <f>J3190/86400 + 25569 + (-5/24)</f>
        <v>42296.052754629629</v>
      </c>
      <c r="T3190" s="11">
        <f>I3190/86400 + 25569 + (-5/24)</f>
        <v>42326.094421296293</v>
      </c>
    </row>
    <row r="3191" spans="1:20" ht="42.75" x14ac:dyDescent="0.45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>
        <f>E3191/D3191*100</f>
        <v>0</v>
      </c>
      <c r="P3191" s="10" t="e">
        <f>E3191/L3191</f>
        <v>#DIV/0!</v>
      </c>
      <c r="Q3191" t="str">
        <f>LEFT(N3191,SEARCH("/",N3191)-1)</f>
        <v>film &amp; video</v>
      </c>
      <c r="R3191" t="str">
        <f>RIGHT(N3191, LEN(N3191)-SEARCH("/",N3191))</f>
        <v>animation</v>
      </c>
      <c r="S3191" s="11">
        <f>J3191/86400 + 25569 + (-5/24)</f>
        <v>41634.506840277776</v>
      </c>
      <c r="T3191" s="11">
        <f>I3191/86400 + 25569 + (-5/24)</f>
        <v>41664.506840277776</v>
      </c>
    </row>
    <row r="3192" spans="1:20" ht="42.75" x14ac:dyDescent="0.45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>
        <f>E3192/D3192*100</f>
        <v>0</v>
      </c>
      <c r="P3192" s="10" t="e">
        <f>E3192/L3192</f>
        <v>#DIV/0!</v>
      </c>
      <c r="Q3192" t="str">
        <f>LEFT(N3192,SEARCH("/",N3192)-1)</f>
        <v>film &amp; video</v>
      </c>
      <c r="R3192" t="str">
        <f>RIGHT(N3192, LEN(N3192)-SEARCH("/",N3192))</f>
        <v>animation</v>
      </c>
      <c r="S3192" s="11">
        <f>J3192/86400 + 25569 + (-5/24)</f>
        <v>41837.559166666666</v>
      </c>
      <c r="T3192" s="11">
        <f>I3192/86400 + 25569 + (-5/24)</f>
        <v>41867.559166666666</v>
      </c>
    </row>
    <row r="3193" spans="1:20" ht="42.75" x14ac:dyDescent="0.45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>
        <f>E3193/D3193*100</f>
        <v>21.574999999999999</v>
      </c>
      <c r="P3193" s="10">
        <f>E3193/L3193</f>
        <v>110.64102564102564</v>
      </c>
      <c r="Q3193" t="str">
        <f>LEFT(N3193,SEARCH("/",N3193)-1)</f>
        <v>film &amp; video</v>
      </c>
      <c r="R3193" t="str">
        <f>RIGHT(N3193, LEN(N3193)-SEARCH("/",N3193))</f>
        <v>animation</v>
      </c>
      <c r="S3193" s="11">
        <f>J3193/86400 + 25569 + (-5/24)</f>
        <v>41135.471458333333</v>
      </c>
      <c r="T3193" s="11">
        <f>I3193/86400 + 25569 + (-5/24)</f>
        <v>41180.471458333333</v>
      </c>
    </row>
    <row r="3194" spans="1:20" ht="42.75" x14ac:dyDescent="0.45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>
        <f>E3194/D3194*100</f>
        <v>0.155</v>
      </c>
      <c r="P3194" s="10">
        <f>E3194/L3194</f>
        <v>10.333333333333334</v>
      </c>
      <c r="Q3194" t="str">
        <f>LEFT(N3194,SEARCH("/",N3194)-1)</f>
        <v>film &amp; video</v>
      </c>
      <c r="R3194" t="str">
        <f>RIGHT(N3194, LEN(N3194)-SEARCH("/",N3194))</f>
        <v>animation</v>
      </c>
      <c r="S3194" s="11">
        <f>J3194/86400 + 25569 + (-5/24)</f>
        <v>41799.62228009259</v>
      </c>
      <c r="T3194" s="11">
        <f>I3194/86400 + 25569 + (-5/24)</f>
        <v>41822.916666666664</v>
      </c>
    </row>
    <row r="3195" spans="1:20" ht="57" x14ac:dyDescent="0.45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>
        <f>E3195/D3195*100</f>
        <v>9.5500000000000007</v>
      </c>
      <c r="P3195" s="10">
        <f>E3195/L3195</f>
        <v>73.461538461538467</v>
      </c>
      <c r="Q3195" t="str">
        <f>LEFT(N3195,SEARCH("/",N3195)-1)</f>
        <v>film &amp; video</v>
      </c>
      <c r="R3195" t="str">
        <f>RIGHT(N3195, LEN(N3195)-SEARCH("/",N3195))</f>
        <v>animation</v>
      </c>
      <c r="S3195" s="11">
        <f>J3195/86400 + 25569 + (-5/24)</f>
        <v>40043.687129629623</v>
      </c>
      <c r="T3195" s="11">
        <f>I3195/86400 + 25569 + (-5/24)</f>
        <v>40098.665972222218</v>
      </c>
    </row>
    <row r="3196" spans="1:20" ht="42.75" x14ac:dyDescent="0.45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>
        <f>E3196/D3196*100</f>
        <v>1.1499999999999999</v>
      </c>
      <c r="P3196" s="10">
        <f>E3196/L3196</f>
        <v>57.5</v>
      </c>
      <c r="Q3196" t="str">
        <f>LEFT(N3196,SEARCH("/",N3196)-1)</f>
        <v>film &amp; video</v>
      </c>
      <c r="R3196" t="str">
        <f>RIGHT(N3196, LEN(N3196)-SEARCH("/",N3196))</f>
        <v>animation</v>
      </c>
      <c r="S3196" s="11">
        <f>J3196/86400 + 25569 + (-5/24)</f>
        <v>40956.345196759255</v>
      </c>
      <c r="T3196" s="11">
        <f>I3196/86400 + 25569 + (-5/24)</f>
        <v>40986.303530092591</v>
      </c>
    </row>
    <row r="3197" spans="1:20" ht="42.75" x14ac:dyDescent="0.45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>
        <f>E3197/D3197*100</f>
        <v>3.2</v>
      </c>
      <c r="P3197" s="10">
        <f>E3197/L3197</f>
        <v>64</v>
      </c>
      <c r="Q3197" t="str">
        <f>LEFT(N3197,SEARCH("/",N3197)-1)</f>
        <v>film &amp; video</v>
      </c>
      <c r="R3197" t="str">
        <f>RIGHT(N3197, LEN(N3197)-SEARCH("/",N3197))</f>
        <v>animation</v>
      </c>
      <c r="S3197" s="11">
        <f>J3197/86400 + 25569 + (-5/24)</f>
        <v>41156.750659722216</v>
      </c>
      <c r="T3197" s="11">
        <f>I3197/86400 + 25569 + (-5/24)</f>
        <v>41201.750659722216</v>
      </c>
    </row>
    <row r="3198" spans="1:20" ht="28.5" x14ac:dyDescent="0.45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>
        <f>E3198/D3198*100</f>
        <v>0.03</v>
      </c>
      <c r="P3198" s="10">
        <f>E3198/L3198</f>
        <v>3</v>
      </c>
      <c r="Q3198" t="str">
        <f>LEFT(N3198,SEARCH("/",N3198)-1)</f>
        <v>technology</v>
      </c>
      <c r="R3198" t="str">
        <f>RIGHT(N3198, LEN(N3198)-SEARCH("/",N3198))</f>
        <v>web</v>
      </c>
      <c r="S3198" s="11">
        <f>J3198/86400 + 25569 + (-5/24)</f>
        <v>42646.688564814809</v>
      </c>
      <c r="T3198" s="11">
        <f>I3198/86400 + 25569 + (-5/24)</f>
        <v>42676.688564814809</v>
      </c>
    </row>
    <row r="3199" spans="1:20" ht="28.5" x14ac:dyDescent="0.45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>
        <f>E3199/D3199*100</f>
        <v>0</v>
      </c>
      <c r="P3199" s="10" t="e">
        <f>E3199/L3199</f>
        <v>#DIV/0!</v>
      </c>
      <c r="Q3199" t="str">
        <f>LEFT(N3199,SEARCH("/",N3199)-1)</f>
        <v>technology</v>
      </c>
      <c r="R3199" t="str">
        <f>RIGHT(N3199, LEN(N3199)-SEARCH("/",N3199))</f>
        <v>web</v>
      </c>
      <c r="S3199" s="11">
        <f>J3199/86400 + 25569 + (-5/24)</f>
        <v>42303.450983796291</v>
      </c>
      <c r="T3199" s="11">
        <f>I3199/86400 + 25569 + (-5/24)</f>
        <v>42333.492650462962</v>
      </c>
    </row>
    <row r="3200" spans="1:20" ht="42.75" x14ac:dyDescent="0.45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>
        <f>E3200/D3200*100</f>
        <v>1460.4850000000001</v>
      </c>
      <c r="P3200" s="10">
        <f>E3200/L3200</f>
        <v>134.3592456301748</v>
      </c>
      <c r="Q3200" t="str">
        <f>LEFT(N3200,SEARCH("/",N3200)-1)</f>
        <v>technology</v>
      </c>
      <c r="R3200" t="str">
        <f>RIGHT(N3200, LEN(N3200)-SEARCH("/",N3200))</f>
        <v>wearables</v>
      </c>
      <c r="S3200" s="11">
        <f>J3200/86400 + 25569 + (-5/24)</f>
        <v>42199.442986111106</v>
      </c>
      <c r="T3200" s="11">
        <f>I3200/86400 + 25569 + (-5/24)</f>
        <v>42235.442986111106</v>
      </c>
    </row>
    <row r="3201" spans="1:20" ht="42.75" x14ac:dyDescent="0.45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>
        <f>E3201/D3201*100</f>
        <v>72.989999999999995</v>
      </c>
      <c r="P3201" s="10">
        <f>E3201/L3201</f>
        <v>405.5</v>
      </c>
      <c r="Q3201" t="str">
        <f>LEFT(N3201,SEARCH("/",N3201)-1)</f>
        <v>technology</v>
      </c>
      <c r="R3201" t="str">
        <f>RIGHT(N3201, LEN(N3201)-SEARCH("/",N3201))</f>
        <v>wearables</v>
      </c>
      <c r="S3201" s="11">
        <f>J3201/86400 + 25569 + (-5/24)</f>
        <v>42261.896446759252</v>
      </c>
      <c r="T3201" s="11">
        <f>I3201/86400 + 25569 + (-5/24)</f>
        <v>42291.896446759252</v>
      </c>
    </row>
    <row r="3202" spans="1:20" ht="28.5" x14ac:dyDescent="0.45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>
        <f>E3202/D3202*100</f>
        <v>12.34</v>
      </c>
      <c r="P3202" s="10">
        <f>E3202/L3202</f>
        <v>72.588235294117652</v>
      </c>
      <c r="Q3202" t="str">
        <f>LEFT(N3202,SEARCH("/",N3202)-1)</f>
        <v>technology</v>
      </c>
      <c r="R3202" t="str">
        <f>RIGHT(N3202, LEN(N3202)-SEARCH("/",N3202))</f>
        <v>wearables</v>
      </c>
      <c r="S3202" s="11">
        <f>J3202/86400 + 25569 + (-5/24)</f>
        <v>42579.426400462959</v>
      </c>
      <c r="T3202" s="11">
        <f>I3202/86400 + 25569 + (-5/24)</f>
        <v>42622.041666666664</v>
      </c>
    </row>
    <row r="3203" spans="1:20" ht="42.75" x14ac:dyDescent="0.45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>
        <f>E3203/D3203*100</f>
        <v>6.5299999999999994</v>
      </c>
      <c r="P3203" s="10">
        <f>E3203/L3203</f>
        <v>6.4975124378109452</v>
      </c>
      <c r="Q3203" t="str">
        <f>LEFT(N3203,SEARCH("/",N3203)-1)</f>
        <v>technology</v>
      </c>
      <c r="R3203" t="str">
        <f>RIGHT(N3203, LEN(N3203)-SEARCH("/",N3203))</f>
        <v>wearables</v>
      </c>
      <c r="S3203" s="11">
        <f>J3203/86400 + 25569 + (-5/24)</f>
        <v>42696.167395833334</v>
      </c>
      <c r="T3203" s="11">
        <f>I3203/86400 + 25569 + (-5/24)</f>
        <v>42726.167395833334</v>
      </c>
    </row>
    <row r="3204" spans="1:20" ht="42.75" x14ac:dyDescent="0.45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>
        <f>E3204/D3204*100</f>
        <v>100.35000000000001</v>
      </c>
      <c r="P3204" s="10">
        <f>E3204/L3204</f>
        <v>143.35714285714286</v>
      </c>
      <c r="Q3204" t="str">
        <f>LEFT(N3204,SEARCH("/",N3204)-1)</f>
        <v>publishing</v>
      </c>
      <c r="R3204" t="str">
        <f>RIGHT(N3204, LEN(N3204)-SEARCH("/",N3204))</f>
        <v>nonfiction</v>
      </c>
      <c r="S3204" s="11">
        <f>J3204/86400 + 25569 + (-5/24)</f>
        <v>42321.417962962958</v>
      </c>
      <c r="T3204" s="11">
        <f>I3204/86400 + 25569 + (-5/24)</f>
        <v>42351.417962962958</v>
      </c>
    </row>
    <row r="3205" spans="1:20" ht="28.5" x14ac:dyDescent="0.45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>
        <f>E3205/D3205*100</f>
        <v>132.19</v>
      </c>
      <c r="P3205" s="10">
        <f>E3205/L3205</f>
        <v>99.766037735849054</v>
      </c>
      <c r="Q3205" t="str">
        <f>LEFT(N3205,SEARCH("/",N3205)-1)</f>
        <v>publishing</v>
      </c>
      <c r="R3205" t="str">
        <f>RIGHT(N3205, LEN(N3205)-SEARCH("/",N3205))</f>
        <v>nonfiction</v>
      </c>
      <c r="S3205" s="11">
        <f>J3205/86400 + 25569 + (-5/24)</f>
        <v>40854.536932870367</v>
      </c>
      <c r="T3205" s="11">
        <f>I3205/86400 + 25569 + (-5/24)</f>
        <v>40884.536932870367</v>
      </c>
    </row>
    <row r="3206" spans="1:20" ht="42.75" x14ac:dyDescent="0.45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>
        <f>E3206/D3206*100</f>
        <v>0.31</v>
      </c>
      <c r="P3206" s="10">
        <f>E3206/L3206</f>
        <v>12.4</v>
      </c>
      <c r="Q3206" t="str">
        <f>LEFT(N3206,SEARCH("/",N3206)-1)</f>
        <v>music</v>
      </c>
      <c r="R3206" t="str">
        <f>RIGHT(N3206, LEN(N3206)-SEARCH("/",N3206))</f>
        <v>jazz</v>
      </c>
      <c r="S3206" s="11">
        <f>J3206/86400 + 25569 + (-5/24)</f>
        <v>41487.813923611109</v>
      </c>
      <c r="T3206" s="11">
        <f>I3206/86400 + 25569 + (-5/24)</f>
        <v>41517.813923611109</v>
      </c>
    </row>
    <row r="3207" spans="1:20" ht="42.75" x14ac:dyDescent="0.45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>
        <f>E3207/D3207*100</f>
        <v>39.17</v>
      </c>
      <c r="P3207" s="10">
        <f>E3207/L3207</f>
        <v>147.81132075471697</v>
      </c>
      <c r="Q3207" t="str">
        <f>LEFT(N3207,SEARCH("/",N3207)-1)</f>
        <v>music</v>
      </c>
      <c r="R3207" t="str">
        <f>RIGHT(N3207, LEN(N3207)-SEARCH("/",N3207))</f>
        <v>indie rock</v>
      </c>
      <c r="S3207" s="11">
        <f>J3207/86400 + 25569 + (-5/24)</f>
        <v>42496.773263888885</v>
      </c>
      <c r="T3207" s="11">
        <f>I3207/86400 + 25569 + (-5/24)</f>
        <v>42526.773263888885</v>
      </c>
    </row>
    <row r="3208" spans="1:20" x14ac:dyDescent="0.45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>
        <f>E3208/D3208*100</f>
        <v>0.5</v>
      </c>
      <c r="P3208" s="10">
        <f>E3208/L3208</f>
        <v>100</v>
      </c>
      <c r="Q3208" t="str">
        <f>LEFT(N3208,SEARCH("/",N3208)-1)</f>
        <v>music</v>
      </c>
      <c r="R3208" t="str">
        <f>RIGHT(N3208, LEN(N3208)-SEARCH("/",N3208))</f>
        <v>jazz</v>
      </c>
      <c r="S3208" s="11">
        <f>J3208/86400 + 25569 + (-5/24)</f>
        <v>41227.433391203704</v>
      </c>
      <c r="T3208" s="11">
        <f>I3208/86400 + 25569 + (-5/24)</f>
        <v>41262.433391203704</v>
      </c>
    </row>
    <row r="3209" spans="1:20" ht="28.5" x14ac:dyDescent="0.45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>
        <f>E3209/D3209*100</f>
        <v>0</v>
      </c>
      <c r="P3209" s="10" t="e">
        <f>E3209/L3209</f>
        <v>#DIV/0!</v>
      </c>
      <c r="Q3209" t="str">
        <f>LEFT(N3209,SEARCH("/",N3209)-1)</f>
        <v>music</v>
      </c>
      <c r="R3209" t="str">
        <f>RIGHT(N3209, LEN(N3209)-SEARCH("/",N3209))</f>
        <v>jazz</v>
      </c>
      <c r="S3209" s="11">
        <f>J3209/86400 + 25569 + (-5/24)</f>
        <v>41013.614525462959</v>
      </c>
      <c r="T3209" s="11">
        <f>I3209/86400 + 25569 + (-5/24)</f>
        <v>41043.614525462959</v>
      </c>
    </row>
    <row r="3210" spans="1:20" ht="42.75" x14ac:dyDescent="0.45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>
        <f>E3210/D3210*100</f>
        <v>1.365</v>
      </c>
      <c r="P3210" s="10">
        <f>E3210/L3210</f>
        <v>39</v>
      </c>
      <c r="Q3210" t="str">
        <f>LEFT(N3210,SEARCH("/",N3210)-1)</f>
        <v>technology</v>
      </c>
      <c r="R3210" t="str">
        <f>RIGHT(N3210, LEN(N3210)-SEARCH("/",N3210))</f>
        <v>wearables</v>
      </c>
      <c r="S3210" s="11">
        <f>J3210/86400 + 25569 + (-5/24)</f>
        <v>42360.835370370369</v>
      </c>
      <c r="T3210" s="11">
        <f>I3210/86400 + 25569 + (-5/24)</f>
        <v>42420.835370370369</v>
      </c>
    </row>
    <row r="3211" spans="1:20" ht="42.75" x14ac:dyDescent="0.45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>
        <f>E3211/D3211*100</f>
        <v>17.810000000000002</v>
      </c>
      <c r="P3211" s="10">
        <f>E3211/L3211</f>
        <v>43.97530864197531</v>
      </c>
      <c r="Q3211" t="str">
        <f>LEFT(N3211,SEARCH("/",N3211)-1)</f>
        <v>technology</v>
      </c>
      <c r="R3211" t="str">
        <f>RIGHT(N3211, LEN(N3211)-SEARCH("/",N3211))</f>
        <v>wearables</v>
      </c>
      <c r="S3211" s="11">
        <f>J3211/86400 + 25569 + (-5/24)</f>
        <v>42422.045995370368</v>
      </c>
      <c r="T3211" s="11">
        <f>I3211/86400 + 25569 + (-5/24)</f>
        <v>42482.004328703704</v>
      </c>
    </row>
    <row r="3212" spans="1:20" ht="42.75" x14ac:dyDescent="0.45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>
        <f>E3212/D3212*100</f>
        <v>34.625</v>
      </c>
      <c r="P3212" s="10">
        <f>E3212/L3212</f>
        <v>153.88888888888889</v>
      </c>
      <c r="Q3212" t="str">
        <f>LEFT(N3212,SEARCH("/",N3212)-1)</f>
        <v>technology</v>
      </c>
      <c r="R3212" t="str">
        <f>RIGHT(N3212, LEN(N3212)-SEARCH("/",N3212))</f>
        <v>wearables</v>
      </c>
      <c r="S3212" s="11">
        <f>J3212/86400 + 25569 + (-5/24)</f>
        <v>41856.657384259255</v>
      </c>
      <c r="T3212" s="11">
        <f>I3212/86400 + 25569 + (-5/24)</f>
        <v>41886.082638888889</v>
      </c>
    </row>
    <row r="3213" spans="1:20" ht="42.75" x14ac:dyDescent="0.45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>
        <f>E3213/D3213*100</f>
        <v>2.0549999999999997</v>
      </c>
      <c r="P3213" s="10">
        <f>E3213/L3213</f>
        <v>51.375</v>
      </c>
      <c r="Q3213" t="str">
        <f>LEFT(N3213,SEARCH("/",N3213)-1)</f>
        <v>technology</v>
      </c>
      <c r="R3213" t="str">
        <f>RIGHT(N3213, LEN(N3213)-SEARCH("/",N3213))</f>
        <v>wearables</v>
      </c>
      <c r="S3213" s="11">
        <f>J3213/86400 + 25569 + (-5/24)</f>
        <v>42256.806631944441</v>
      </c>
      <c r="T3213" s="11">
        <f>I3213/86400 + 25569 + (-5/24)</f>
        <v>42316.848298611112</v>
      </c>
    </row>
    <row r="3214" spans="1:20" ht="42.75" x14ac:dyDescent="0.45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>
        <f>E3214/D3214*100</f>
        <v>12.75</v>
      </c>
      <c r="P3214" s="10">
        <f>E3214/L3214</f>
        <v>110.8695652173913</v>
      </c>
      <c r="Q3214" t="str">
        <f>LEFT(N3214,SEARCH("/",N3214)-1)</f>
        <v>technology</v>
      </c>
      <c r="R3214" t="str">
        <f>RIGHT(N3214, LEN(N3214)-SEARCH("/",N3214))</f>
        <v>wearables</v>
      </c>
      <c r="S3214" s="11">
        <f>J3214/86400 + 25569 + (-5/24)</f>
        <v>42324.559027777774</v>
      </c>
      <c r="T3214" s="11">
        <f>I3214/86400 + 25569 + (-5/24)</f>
        <v>42378.791666666664</v>
      </c>
    </row>
    <row r="3215" spans="1:20" ht="42.75" x14ac:dyDescent="0.45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>
        <f>E3215/D3215*100</f>
        <v>16.055</v>
      </c>
      <c r="P3215" s="10">
        <f>E3215/L3215</f>
        <v>214.06666666666666</v>
      </c>
      <c r="Q3215" t="str">
        <f>LEFT(N3215,SEARCH("/",N3215)-1)</f>
        <v>technology</v>
      </c>
      <c r="R3215" t="str">
        <f>RIGHT(N3215, LEN(N3215)-SEARCH("/",N3215))</f>
        <v>wearables</v>
      </c>
      <c r="S3215" s="11">
        <f>J3215/86400 + 25569 + (-5/24)</f>
        <v>42780.500706018516</v>
      </c>
      <c r="T3215" s="11">
        <f>I3215/86400 + 25569 + (-5/24)</f>
        <v>42810.459039351852</v>
      </c>
    </row>
    <row r="3216" spans="1:20" ht="42.75" x14ac:dyDescent="0.45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>
        <f>E3216/D3216*100</f>
        <v>0.375</v>
      </c>
      <c r="P3216" s="10">
        <f>E3216/L3216</f>
        <v>75</v>
      </c>
      <c r="Q3216" t="str">
        <f>LEFT(N3216,SEARCH("/",N3216)-1)</f>
        <v>technology</v>
      </c>
      <c r="R3216" t="str">
        <f>RIGHT(N3216, LEN(N3216)-SEARCH("/",N3216))</f>
        <v>wearables</v>
      </c>
      <c r="S3216" s="11">
        <f>J3216/86400 + 25569 + (-5/24)</f>
        <v>41946.689756944441</v>
      </c>
      <c r="T3216" s="11">
        <f>I3216/86400 + 25569 + (-5/24)</f>
        <v>41991.689756944441</v>
      </c>
    </row>
    <row r="3217" spans="1:20" ht="42.75" x14ac:dyDescent="0.45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>
        <f>E3217/D3217*100</f>
        <v>3.105</v>
      </c>
      <c r="P3217" s="10">
        <f>E3217/L3217</f>
        <v>88.714285714285708</v>
      </c>
      <c r="Q3217" t="str">
        <f>LEFT(N3217,SEARCH("/",N3217)-1)</f>
        <v>technology</v>
      </c>
      <c r="R3217" t="str">
        <f>RIGHT(N3217, LEN(N3217)-SEARCH("/",N3217))</f>
        <v>wearables</v>
      </c>
      <c r="S3217" s="11">
        <f>J3217/86400 + 25569 + (-5/24)</f>
        <v>42535.283946759257</v>
      </c>
      <c r="T3217" s="11">
        <f>I3217/86400 + 25569 + (-5/24)</f>
        <v>42565.283946759257</v>
      </c>
    </row>
    <row r="3218" spans="1:20" ht="42.75" x14ac:dyDescent="0.45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>
        <f>E3218/D3218*100</f>
        <v>118.63774999999998</v>
      </c>
      <c r="P3218" s="10">
        <f>E3218/L3218</f>
        <v>388.9762295081967</v>
      </c>
      <c r="Q3218" t="str">
        <f>LEFT(N3218,SEARCH("/",N3218)-1)</f>
        <v>music</v>
      </c>
      <c r="R3218" t="str">
        <f>RIGHT(N3218, LEN(N3218)-SEARCH("/",N3218))</f>
        <v>electronic music</v>
      </c>
      <c r="S3218" s="11">
        <f>J3218/86400 + 25569 + (-5/24)</f>
        <v>42370.372256944444</v>
      </c>
      <c r="T3218" s="11">
        <f>I3218/86400 + 25569 + (-5/24)</f>
        <v>42400.372256944444</v>
      </c>
    </row>
    <row r="3219" spans="1:20" ht="42.75" x14ac:dyDescent="0.45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>
        <f>E3219/D3219*100</f>
        <v>9.1050000000000004</v>
      </c>
      <c r="P3219" s="10">
        <f>E3219/L3219</f>
        <v>18.581632653061224</v>
      </c>
      <c r="Q3219" t="str">
        <f>LEFT(N3219,SEARCH("/",N3219)-1)</f>
        <v>games</v>
      </c>
      <c r="R3219" t="str">
        <f>RIGHT(N3219, LEN(N3219)-SEARCH("/",N3219))</f>
        <v>video games</v>
      </c>
      <c r="S3219" s="11">
        <f>J3219/86400 + 25569 + (-5/24)</f>
        <v>41739.929780092592</v>
      </c>
      <c r="T3219" s="11">
        <f>I3219/86400 + 25569 + (-5/24)</f>
        <v>41769.929780092592</v>
      </c>
    </row>
    <row r="3220" spans="1:20" ht="42.75" x14ac:dyDescent="0.45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>
        <f>E3220/D3220*100</f>
        <v>0.105</v>
      </c>
      <c r="P3220" s="10">
        <f>E3220/L3220</f>
        <v>10.5</v>
      </c>
      <c r="Q3220" t="str">
        <f>LEFT(N3220,SEARCH("/",N3220)-1)</f>
        <v>games</v>
      </c>
      <c r="R3220" t="str">
        <f>RIGHT(N3220, LEN(N3220)-SEARCH("/",N3220))</f>
        <v>mobile games</v>
      </c>
      <c r="S3220" s="11">
        <f>J3220/86400 + 25569 + (-5/24)</f>
        <v>42496.056631944441</v>
      </c>
      <c r="T3220" s="11">
        <f>I3220/86400 + 25569 + (-5/24)</f>
        <v>42526.056631944441</v>
      </c>
    </row>
    <row r="3221" spans="1:20" ht="42.75" x14ac:dyDescent="0.45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>
        <f>E3221/D3221*100</f>
        <v>2.9250000000000003</v>
      </c>
      <c r="P3221" s="10">
        <f>E3221/L3221</f>
        <v>65</v>
      </c>
      <c r="Q3221" t="str">
        <f>LEFT(N3221,SEARCH("/",N3221)-1)</f>
        <v>food</v>
      </c>
      <c r="R3221" t="str">
        <f>RIGHT(N3221, LEN(N3221)-SEARCH("/",N3221))</f>
        <v>food trucks</v>
      </c>
      <c r="S3221" s="11">
        <f>J3221/86400 + 25569 + (-5/24)</f>
        <v>42170.520127314812</v>
      </c>
      <c r="T3221" s="11">
        <f>I3221/86400 + 25569 + (-5/24)</f>
        <v>42200.520127314812</v>
      </c>
    </row>
    <row r="3222" spans="1:20" ht="28.5" x14ac:dyDescent="0.45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>
        <f>E3222/D3222*100</f>
        <v>254.31499999999997</v>
      </c>
      <c r="P3222" s="10">
        <f>E3222/L3222</f>
        <v>493.81553398058253</v>
      </c>
      <c r="Q3222" t="str">
        <f>LEFT(N3222,SEARCH("/",N3222)-1)</f>
        <v>photography</v>
      </c>
      <c r="R3222" t="str">
        <f>RIGHT(N3222, LEN(N3222)-SEARCH("/",N3222))</f>
        <v>photobooks</v>
      </c>
      <c r="S3222" s="11">
        <f>J3222/86400 + 25569 + (-5/24)</f>
        <v>42132.733472222222</v>
      </c>
      <c r="T3222" s="11">
        <f>I3222/86400 + 25569 + (-5/24)</f>
        <v>42155.666666666664</v>
      </c>
    </row>
    <row r="3223" spans="1:20" ht="42.75" x14ac:dyDescent="0.45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>
        <f>E3223/D3223*100</f>
        <v>109.52500000000001</v>
      </c>
      <c r="P3223" s="10">
        <f>E3223/L3223</f>
        <v>92.037815126050418</v>
      </c>
      <c r="Q3223" t="str">
        <f>LEFT(N3223,SEARCH("/",N3223)-1)</f>
        <v>theater</v>
      </c>
      <c r="R3223" t="str">
        <f>RIGHT(N3223, LEN(N3223)-SEARCH("/",N3223))</f>
        <v>plays</v>
      </c>
      <c r="S3223" s="11">
        <f>J3223/86400 + 25569 + (-5/24)</f>
        <v>42461.538865740738</v>
      </c>
      <c r="T3223" s="11">
        <f>I3223/86400 + 25569 + (-5/24)</f>
        <v>42491.538865740738</v>
      </c>
    </row>
    <row r="3224" spans="1:20" ht="42.75" x14ac:dyDescent="0.45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>
        <f>E3224/D3224*100</f>
        <v>15.5</v>
      </c>
      <c r="P3224" s="10">
        <f>E3224/L3224</f>
        <v>129.16666666666666</v>
      </c>
      <c r="Q3224" t="str">
        <f>LEFT(N3224,SEARCH("/",N3224)-1)</f>
        <v>technology</v>
      </c>
      <c r="R3224" t="str">
        <f>RIGHT(N3224, LEN(N3224)-SEARCH("/",N3224))</f>
        <v>wearables</v>
      </c>
      <c r="S3224" s="11">
        <f>J3224/86400 + 25569 + (-5/24)</f>
        <v>42556.458912037029</v>
      </c>
      <c r="T3224" s="11">
        <f>I3224/86400 + 25569 + (-5/24)</f>
        <v>42601.458912037029</v>
      </c>
    </row>
    <row r="3225" spans="1:20" ht="42.75" x14ac:dyDescent="0.45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>
        <f>E3225/D3225*100</f>
        <v>2.4299999999999997</v>
      </c>
      <c r="P3225" s="10">
        <f>E3225/L3225</f>
        <v>60.75</v>
      </c>
      <c r="Q3225" t="str">
        <f>LEFT(N3225,SEARCH("/",N3225)-1)</f>
        <v>technology</v>
      </c>
      <c r="R3225" t="str">
        <f>RIGHT(N3225, LEN(N3225)-SEARCH("/",N3225))</f>
        <v>wearables</v>
      </c>
      <c r="S3225" s="11">
        <f>J3225/86400 + 25569 + (-5/24)</f>
        <v>42703.877719907403</v>
      </c>
      <c r="T3225" s="11">
        <f>I3225/86400 + 25569 + (-5/24)</f>
        <v>42733.877719907403</v>
      </c>
    </row>
    <row r="3226" spans="1:20" ht="28.5" x14ac:dyDescent="0.45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>
        <f>E3226/D3226*100</f>
        <v>101.265</v>
      </c>
      <c r="P3226" s="10">
        <f>E3226/L3226</f>
        <v>168.77500000000001</v>
      </c>
      <c r="Q3226" t="str">
        <f>LEFT(N3226,SEARCH("/",N3226)-1)</f>
        <v>publishing</v>
      </c>
      <c r="R3226" t="str">
        <f>RIGHT(N3226, LEN(N3226)-SEARCH("/",N3226))</f>
        <v>nonfiction</v>
      </c>
      <c r="S3226" s="11">
        <f>J3226/86400 + 25569 + (-5/24)</f>
        <v>42382.531759259255</v>
      </c>
      <c r="T3226" s="11">
        <f>I3226/86400 + 25569 + (-5/24)</f>
        <v>42412.531759259255</v>
      </c>
    </row>
    <row r="3227" spans="1:20" ht="42.75" x14ac:dyDescent="0.45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>
        <f>E3227/D3227*100</f>
        <v>3</v>
      </c>
      <c r="P3227" s="10">
        <f>E3227/L3227</f>
        <v>75</v>
      </c>
      <c r="Q3227" t="str">
        <f>LEFT(N3227,SEARCH("/",N3227)-1)</f>
        <v>publishing</v>
      </c>
      <c r="R3227" t="str">
        <f>RIGHT(N3227, LEN(N3227)-SEARCH("/",N3227))</f>
        <v>translations</v>
      </c>
      <c r="S3227" s="11">
        <f>J3227/86400 + 25569 + (-5/24)</f>
        <v>42457.663182870368</v>
      </c>
      <c r="T3227" s="11">
        <f>I3227/86400 + 25569 + (-5/24)</f>
        <v>42487.371527777774</v>
      </c>
    </row>
    <row r="3228" spans="1:20" ht="42.75" x14ac:dyDescent="0.45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>
        <f>E3228/D3228*100</f>
        <v>0.24</v>
      </c>
      <c r="P3228" s="10">
        <f>E3228/L3228</f>
        <v>16</v>
      </c>
      <c r="Q3228" t="str">
        <f>LEFT(N3228,SEARCH("/",N3228)-1)</f>
        <v>publishing</v>
      </c>
      <c r="R3228" t="str">
        <f>RIGHT(N3228, LEN(N3228)-SEARCH("/",N3228))</f>
        <v>fiction</v>
      </c>
      <c r="S3228" s="11">
        <f>J3228/86400 + 25569 + (-5/24)</f>
        <v>42031.960196759253</v>
      </c>
      <c r="T3228" s="11">
        <f>I3228/86400 + 25569 + (-5/24)</f>
        <v>42061.960196759253</v>
      </c>
    </row>
    <row r="3229" spans="1:20" ht="42.75" x14ac:dyDescent="0.45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>
        <f>E3229/D3229*100</f>
        <v>135.98609999999999</v>
      </c>
      <c r="P3229" s="10">
        <f>E3229/L3229</f>
        <v>95.764859154929582</v>
      </c>
      <c r="Q3229" t="str">
        <f>LEFT(N3229,SEARCH("/",N3229)-1)</f>
        <v>photography</v>
      </c>
      <c r="R3229" t="str">
        <f>RIGHT(N3229, LEN(N3229)-SEARCH("/",N3229))</f>
        <v>photobooks</v>
      </c>
      <c r="S3229" s="11">
        <f>J3229/86400 + 25569 + (-5/24)</f>
        <v>42705.710868055554</v>
      </c>
      <c r="T3229" s="11">
        <f>I3229/86400 + 25569 + (-5/24)</f>
        <v>42738.710868055554</v>
      </c>
    </row>
    <row r="3230" spans="1:20" ht="57" x14ac:dyDescent="0.45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>
        <f>E3230/D3230*100</f>
        <v>0</v>
      </c>
      <c r="P3230" s="10" t="e">
        <f>E3230/L3230</f>
        <v>#DIV/0!</v>
      </c>
      <c r="Q3230" t="str">
        <f>LEFT(N3230,SEARCH("/",N3230)-1)</f>
        <v>photography</v>
      </c>
      <c r="R3230" t="str">
        <f>RIGHT(N3230, LEN(N3230)-SEARCH("/",N3230))</f>
        <v>nature</v>
      </c>
      <c r="S3230" s="11">
        <f>J3230/86400 + 25569 + (-5/24)</f>
        <v>42188.043865740743</v>
      </c>
      <c r="T3230" s="11">
        <f>I3230/86400 + 25569 + (-5/24)</f>
        <v>42218.043865740743</v>
      </c>
    </row>
    <row r="3231" spans="1:20" ht="42.75" x14ac:dyDescent="0.45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>
        <f>E3231/D3231*100</f>
        <v>7.4999999999999997E-2</v>
      </c>
      <c r="P3231" s="10">
        <f>E3231/L3231</f>
        <v>15</v>
      </c>
      <c r="Q3231" t="str">
        <f>LEFT(N3231,SEARCH("/",N3231)-1)</f>
        <v>photography</v>
      </c>
      <c r="R3231" t="str">
        <f>RIGHT(N3231, LEN(N3231)-SEARCH("/",N3231))</f>
        <v>places</v>
      </c>
      <c r="S3231" s="11">
        <f>J3231/86400 + 25569 + (-5/24)</f>
        <v>41877.696655092594</v>
      </c>
      <c r="T3231" s="11">
        <f>I3231/86400 + 25569 + (-5/24)</f>
        <v>41907.696655092594</v>
      </c>
    </row>
    <row r="3232" spans="1:20" ht="42.75" x14ac:dyDescent="0.45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>
        <f>E3232/D3232*100</f>
        <v>26.06</v>
      </c>
      <c r="P3232" s="10">
        <f>E3232/L3232</f>
        <v>65.974683544303801</v>
      </c>
      <c r="Q3232" t="str">
        <f>LEFT(N3232,SEARCH("/",N3232)-1)</f>
        <v>music</v>
      </c>
      <c r="R3232" t="str">
        <f>RIGHT(N3232, LEN(N3232)-SEARCH("/",N3232))</f>
        <v>faith</v>
      </c>
      <c r="S3232" s="11">
        <f>J3232/86400 + 25569 + (-5/24)</f>
        <v>42795.863310185181</v>
      </c>
      <c r="T3232" s="11">
        <f>I3232/86400 + 25569 + (-5/24)</f>
        <v>42825.958333333336</v>
      </c>
    </row>
    <row r="3233" spans="1:20" ht="42.75" x14ac:dyDescent="0.45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>
        <f>E3233/D3233*100</f>
        <v>2.9550000000000001</v>
      </c>
      <c r="P3233" s="10">
        <f>E3233/L3233</f>
        <v>73.875</v>
      </c>
      <c r="Q3233" t="str">
        <f>LEFT(N3233,SEARCH("/",N3233)-1)</f>
        <v>photography</v>
      </c>
      <c r="R3233" t="str">
        <f>RIGHT(N3233, LEN(N3233)-SEARCH("/",N3233))</f>
        <v>photobooks</v>
      </c>
      <c r="S3233" s="11">
        <f>J3233/86400 + 25569 + (-5/24)</f>
        <v>41877.429965277777</v>
      </c>
      <c r="T3233" s="11">
        <f>I3233/86400 + 25569 + (-5/24)</f>
        <v>41912.429965277777</v>
      </c>
    </row>
    <row r="3234" spans="1:20" ht="42.75" x14ac:dyDescent="0.45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>
        <f>E3234/D3234*100</f>
        <v>100.16000000000001</v>
      </c>
      <c r="P3234" s="10">
        <f>E3234/L3234</f>
        <v>417.33333333333331</v>
      </c>
      <c r="Q3234" t="str">
        <f>LEFT(N3234,SEARCH("/",N3234)-1)</f>
        <v>music</v>
      </c>
      <c r="R3234" t="str">
        <f>RIGHT(N3234, LEN(N3234)-SEARCH("/",N3234))</f>
        <v>rock</v>
      </c>
      <c r="S3234" s="11">
        <f>J3234/86400 + 25569 + (-5/24)</f>
        <v>41736.691319444442</v>
      </c>
      <c r="T3234" s="11">
        <f>I3234/86400 + 25569 + (-5/24)</f>
        <v>41768.708333333328</v>
      </c>
    </row>
    <row r="3235" spans="1:20" ht="42.75" x14ac:dyDescent="0.45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>
        <f>E3235/D3235*100</f>
        <v>0.05</v>
      </c>
      <c r="P3235" s="10">
        <f>E3235/L3235</f>
        <v>10</v>
      </c>
      <c r="Q3235" t="str">
        <f>LEFT(N3235,SEARCH("/",N3235)-1)</f>
        <v>games</v>
      </c>
      <c r="R3235" t="str">
        <f>RIGHT(N3235, LEN(N3235)-SEARCH("/",N3235))</f>
        <v>mobile games</v>
      </c>
      <c r="S3235" s="11">
        <f>J3235/86400 + 25569 + (-5/24)</f>
        <v>42649.716574074067</v>
      </c>
      <c r="T3235" s="11">
        <f>I3235/86400 + 25569 + (-5/24)</f>
        <v>42679.716574074067</v>
      </c>
    </row>
    <row r="3236" spans="1:20" ht="42.75" x14ac:dyDescent="0.45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>
        <f>E3236/D3236*100</f>
        <v>1.06</v>
      </c>
      <c r="P3236" s="10">
        <f>E3236/L3236</f>
        <v>16.307692307692307</v>
      </c>
      <c r="Q3236" t="str">
        <f>LEFT(N3236,SEARCH("/",N3236)-1)</f>
        <v>games</v>
      </c>
      <c r="R3236" t="str">
        <f>RIGHT(N3236, LEN(N3236)-SEARCH("/",N3236))</f>
        <v>mobile games</v>
      </c>
      <c r="S3236" s="11">
        <f>J3236/86400 + 25569 + (-5/24)</f>
        <v>42154.921319444438</v>
      </c>
      <c r="T3236" s="11">
        <f>I3236/86400 + 25569 + (-5/24)</f>
        <v>42184.921319444438</v>
      </c>
    </row>
    <row r="3237" spans="1:20" ht="28.5" x14ac:dyDescent="0.45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>
        <f>E3237/D3237*100</f>
        <v>0.51</v>
      </c>
      <c r="P3237" s="10">
        <f>E3237/L3237</f>
        <v>17</v>
      </c>
      <c r="Q3237" t="str">
        <f>LEFT(N3237,SEARCH("/",N3237)-1)</f>
        <v>technology</v>
      </c>
      <c r="R3237" t="str">
        <f>RIGHT(N3237, LEN(N3237)-SEARCH("/",N3237))</f>
        <v>gadgets</v>
      </c>
      <c r="S3237" s="11">
        <f>J3237/86400 + 25569 + (-5/24)</f>
        <v>42656.508969907409</v>
      </c>
      <c r="T3237" s="11">
        <f>I3237/86400 + 25569 + (-5/24)</f>
        <v>42681.550636574073</v>
      </c>
    </row>
    <row r="3238" spans="1:20" ht="42.75" x14ac:dyDescent="0.45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>
        <f>E3238/D3238*100</f>
        <v>370.13</v>
      </c>
      <c r="P3238" s="10">
        <f>E3238/L3238</f>
        <v>182.78024691358024</v>
      </c>
      <c r="Q3238" t="str">
        <f>LEFT(N3238,SEARCH("/",N3238)-1)</f>
        <v>technology</v>
      </c>
      <c r="R3238" t="str">
        <f>RIGHT(N3238, LEN(N3238)-SEARCH("/",N3238))</f>
        <v>hardware</v>
      </c>
      <c r="S3238" s="11">
        <f>J3238/86400 + 25569 + (-5/24)</f>
        <v>41730.455196759256</v>
      </c>
      <c r="T3238" s="11">
        <f>I3238/86400 + 25569 + (-5/24)</f>
        <v>41760.455196759256</v>
      </c>
    </row>
    <row r="3239" spans="1:20" ht="42.75" x14ac:dyDescent="0.45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>
        <f>E3239/D3239*100</f>
        <v>579.08000000000004</v>
      </c>
      <c r="P3239" s="10">
        <f>E3239/L3239</f>
        <v>61.375728669846318</v>
      </c>
      <c r="Q3239" t="str">
        <f>LEFT(N3239,SEARCH("/",N3239)-1)</f>
        <v>technology</v>
      </c>
      <c r="R3239" t="str">
        <f>RIGHT(N3239, LEN(N3239)-SEARCH("/",N3239))</f>
        <v>hardware</v>
      </c>
      <c r="S3239" s="11">
        <f>J3239/86400 + 25569 + (-5/24)</f>
        <v>42557.584120370368</v>
      </c>
      <c r="T3239" s="11">
        <f>I3239/86400 + 25569 + (-5/24)</f>
        <v>42587.584120370368</v>
      </c>
    </row>
    <row r="3240" spans="1:20" ht="42.75" x14ac:dyDescent="0.45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>
        <f>E3240/D3240*100</f>
        <v>375.49599999999998</v>
      </c>
      <c r="P3240" s="10">
        <f>E3240/L3240</f>
        <v>186.81393034825871</v>
      </c>
      <c r="Q3240" t="str">
        <f>LEFT(N3240,SEARCH("/",N3240)-1)</f>
        <v>technology</v>
      </c>
      <c r="R3240" t="str">
        <f>RIGHT(N3240, LEN(N3240)-SEARCH("/",N3240))</f>
        <v>hardware</v>
      </c>
      <c r="S3240" s="11">
        <f>J3240/86400 + 25569 + (-5/24)</f>
        <v>41445.125798611109</v>
      </c>
      <c r="T3240" s="11">
        <f>I3240/86400 + 25569 + (-5/24)</f>
        <v>41505.125798611109</v>
      </c>
    </row>
    <row r="3241" spans="1:20" ht="42.75" x14ac:dyDescent="0.45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>
        <f>E3241/D3241*100</f>
        <v>280.73</v>
      </c>
      <c r="P3241" s="10">
        <f>E3241/L3241</f>
        <v>201.96402877697841</v>
      </c>
      <c r="Q3241" t="str">
        <f>LEFT(N3241,SEARCH("/",N3241)-1)</f>
        <v>technology</v>
      </c>
      <c r="R3241" t="str">
        <f>RIGHT(N3241, LEN(N3241)-SEARCH("/",N3241))</f>
        <v>hardware</v>
      </c>
      <c r="S3241" s="11">
        <f>J3241/86400 + 25569 + (-5/24)</f>
        <v>42600.070416666662</v>
      </c>
      <c r="T3241" s="11">
        <f>I3241/86400 + 25569 + (-5/24)</f>
        <v>42645.070416666662</v>
      </c>
    </row>
    <row r="3242" spans="1:20" ht="42.75" x14ac:dyDescent="0.45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>
        <f>E3242/D3242*100</f>
        <v>131.20499999999998</v>
      </c>
      <c r="P3242" s="10">
        <f>E3242/L3242</f>
        <v>546.6875</v>
      </c>
      <c r="Q3242" t="str">
        <f>LEFT(N3242,SEARCH("/",N3242)-1)</f>
        <v>technology</v>
      </c>
      <c r="R3242" t="str">
        <f>RIGHT(N3242, LEN(N3242)-SEARCH("/",N3242))</f>
        <v>hardware</v>
      </c>
      <c r="S3242" s="11">
        <f>J3242/86400 + 25569 + (-5/24)</f>
        <v>42692.563159722216</v>
      </c>
      <c r="T3242" s="11">
        <f>I3242/86400 + 25569 + (-5/24)</f>
        <v>42722.563159722216</v>
      </c>
    </row>
    <row r="3243" spans="1:20" ht="42.75" x14ac:dyDescent="0.45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>
        <f>E3243/D3243*100</f>
        <v>0.05</v>
      </c>
      <c r="P3243" s="10">
        <f>E3243/L3243</f>
        <v>5</v>
      </c>
      <c r="Q3243" t="str">
        <f>LEFT(N3243,SEARCH("/",N3243)-1)</f>
        <v>games</v>
      </c>
      <c r="R3243" t="str">
        <f>RIGHT(N3243, LEN(N3243)-SEARCH("/",N3243))</f>
        <v>video games</v>
      </c>
      <c r="S3243" s="11">
        <f>J3243/86400 + 25569 + (-5/24)</f>
        <v>41951.76489583333</v>
      </c>
      <c r="T3243" s="11">
        <f>I3243/86400 + 25569 + (-5/24)</f>
        <v>41981.76489583333</v>
      </c>
    </row>
    <row r="3244" spans="1:20" ht="42.75" x14ac:dyDescent="0.45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>
        <f>E3244/D3244*100</f>
        <v>109.67499999999998</v>
      </c>
      <c r="P3244" s="10">
        <f>E3244/L3244</f>
        <v>55.956632653061227</v>
      </c>
      <c r="Q3244" t="str">
        <f>LEFT(N3244,SEARCH("/",N3244)-1)</f>
        <v>games</v>
      </c>
      <c r="R3244" t="str">
        <f>RIGHT(N3244, LEN(N3244)-SEARCH("/",N3244))</f>
        <v>tabletop games</v>
      </c>
      <c r="S3244" s="11">
        <f>J3244/86400 + 25569 + (-5/24)</f>
        <v>42583.406747685185</v>
      </c>
      <c r="T3244" s="11">
        <f>I3244/86400 + 25569 + (-5/24)</f>
        <v>42619.874999999993</v>
      </c>
    </row>
    <row r="3245" spans="1:20" ht="42.75" x14ac:dyDescent="0.45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>
        <f>E3245/D3245*100</f>
        <v>1014.6425</v>
      </c>
      <c r="P3245" s="10">
        <f>E3245/L3245</f>
        <v>56.970381807973048</v>
      </c>
      <c r="Q3245" t="str">
        <f>LEFT(N3245,SEARCH("/",N3245)-1)</f>
        <v>games</v>
      </c>
      <c r="R3245" t="str">
        <f>RIGHT(N3245, LEN(N3245)-SEARCH("/",N3245))</f>
        <v>tabletop games</v>
      </c>
      <c r="S3245" s="11">
        <f>J3245/86400 + 25569 + (-5/24)</f>
        <v>42068.000763888886</v>
      </c>
      <c r="T3245" s="11">
        <f>I3245/86400 + 25569 + (-5/24)</f>
        <v>42096.957638888889</v>
      </c>
    </row>
    <row r="3246" spans="1:20" ht="42.75" x14ac:dyDescent="0.45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>
        <f>E3246/D3246*100</f>
        <v>380.52499999999998</v>
      </c>
      <c r="P3246" s="10">
        <f>E3246/L3246</f>
        <v>188.37871287128712</v>
      </c>
      <c r="Q3246" t="str">
        <f>LEFT(N3246,SEARCH("/",N3246)-1)</f>
        <v>games</v>
      </c>
      <c r="R3246" t="str">
        <f>RIGHT(N3246, LEN(N3246)-SEARCH("/",N3246))</f>
        <v>tabletop games</v>
      </c>
      <c r="S3246" s="11">
        <f>J3246/86400 + 25569 + (-5/24)</f>
        <v>41968.621493055551</v>
      </c>
      <c r="T3246" s="11">
        <f>I3246/86400 + 25569 + (-5/24)</f>
        <v>41993.833333333336</v>
      </c>
    </row>
    <row r="3247" spans="1:20" ht="42.75" x14ac:dyDescent="0.45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>
        <f>E3247/D3247*100</f>
        <v>283.09000000000003</v>
      </c>
      <c r="P3247" s="10">
        <f>E3247/L3247</f>
        <v>42.63403614457831</v>
      </c>
      <c r="Q3247" t="str">
        <f>LEFT(N3247,SEARCH("/",N3247)-1)</f>
        <v>games</v>
      </c>
      <c r="R3247" t="str">
        <f>RIGHT(N3247, LEN(N3247)-SEARCH("/",N3247))</f>
        <v>tabletop games</v>
      </c>
      <c r="S3247" s="11">
        <f>J3247/86400 + 25569 + (-5/24)</f>
        <v>42683.791712962957</v>
      </c>
      <c r="T3247" s="11">
        <f>I3247/86400 + 25569 + (-5/24)</f>
        <v>42713.791712962957</v>
      </c>
    </row>
    <row r="3248" spans="1:20" ht="42.75" x14ac:dyDescent="0.45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>
        <f>E3248/D3248*100</f>
        <v>520.73254999999995</v>
      </c>
      <c r="P3248" s="10">
        <f>E3248/L3248</f>
        <v>48.104623556581984</v>
      </c>
      <c r="Q3248" t="str">
        <f>LEFT(N3248,SEARCH("/",N3248)-1)</f>
        <v>food</v>
      </c>
      <c r="R3248" t="str">
        <f>RIGHT(N3248, LEN(N3248)-SEARCH("/",N3248))</f>
        <v>small batch</v>
      </c>
      <c r="S3248" s="11">
        <f>J3248/86400 + 25569 + (-5/24)</f>
        <v>41666.716377314813</v>
      </c>
      <c r="T3248" s="11">
        <f>I3248/86400 + 25569 + (-5/24)</f>
        <v>41706.716377314813</v>
      </c>
    </row>
    <row r="3249" spans="1:20" ht="28.5" x14ac:dyDescent="0.45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>
        <f>E3249/D3249*100</f>
        <v>0.125</v>
      </c>
      <c r="P3249" s="10">
        <f>E3249/L3249</f>
        <v>25</v>
      </c>
      <c r="Q3249" t="str">
        <f>LEFT(N3249,SEARCH("/",N3249)-1)</f>
        <v>technology</v>
      </c>
      <c r="R3249" t="str">
        <f>RIGHT(N3249, LEN(N3249)-SEARCH("/",N3249))</f>
        <v>web</v>
      </c>
      <c r="S3249" s="11">
        <f>J3249/86400 + 25569 + (-5/24)</f>
        <v>42064.586157407401</v>
      </c>
      <c r="T3249" s="11">
        <f>I3249/86400 + 25569 + (-5/24)</f>
        <v>42094.544490740744</v>
      </c>
    </row>
    <row r="3250" spans="1:20" ht="42.75" x14ac:dyDescent="0.45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>
        <f>E3250/D3250*100</f>
        <v>2.5000000000000001E-2</v>
      </c>
      <c r="P3250" s="10">
        <f>E3250/L3250</f>
        <v>5</v>
      </c>
      <c r="Q3250" t="str">
        <f>LEFT(N3250,SEARCH("/",N3250)-1)</f>
        <v>food</v>
      </c>
      <c r="R3250" t="str">
        <f>RIGHT(N3250, LEN(N3250)-SEARCH("/",N3250))</f>
        <v>food trucks</v>
      </c>
      <c r="S3250" s="11">
        <f>J3250/86400 + 25569 + (-5/24)</f>
        <v>42019.529432870368</v>
      </c>
      <c r="T3250" s="11">
        <f>I3250/86400 + 25569 + (-5/24)</f>
        <v>42077.416666666664</v>
      </c>
    </row>
    <row r="3251" spans="1:20" ht="42.75" x14ac:dyDescent="0.45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>
        <f>E3251/D3251*100</f>
        <v>0</v>
      </c>
      <c r="P3251" s="10" t="e">
        <f>E3251/L3251</f>
        <v>#DIV/0!</v>
      </c>
      <c r="Q3251" t="str">
        <f>LEFT(N3251,SEARCH("/",N3251)-1)</f>
        <v>food</v>
      </c>
      <c r="R3251" t="str">
        <f>RIGHT(N3251, LEN(N3251)-SEARCH("/",N3251))</f>
        <v>food trucks</v>
      </c>
      <c r="S3251" s="11">
        <f>J3251/86400 + 25569 + (-5/24)</f>
        <v>42163.961712962962</v>
      </c>
      <c r="T3251" s="11">
        <f>I3251/86400 + 25569 + (-5/24)</f>
        <v>42223.961712962962</v>
      </c>
    </row>
    <row r="3252" spans="1:20" ht="42.75" x14ac:dyDescent="0.45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>
        <f>E3252/D3252*100</f>
        <v>0.13</v>
      </c>
      <c r="P3252" s="10">
        <f>E3252/L3252</f>
        <v>13</v>
      </c>
      <c r="Q3252" t="str">
        <f>LEFT(N3252,SEARCH("/",N3252)-1)</f>
        <v>food</v>
      </c>
      <c r="R3252" t="str">
        <f>RIGHT(N3252, LEN(N3252)-SEARCH("/",N3252))</f>
        <v>food trucks</v>
      </c>
      <c r="S3252" s="11">
        <f>J3252/86400 + 25569 + (-5/24)</f>
        <v>42179.977708333332</v>
      </c>
      <c r="T3252" s="11">
        <f>I3252/86400 + 25569 + (-5/24)</f>
        <v>42219.977708333332</v>
      </c>
    </row>
    <row r="3253" spans="1:20" ht="42.75" x14ac:dyDescent="0.45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>
        <f>E3253/D3253*100</f>
        <v>202.51495</v>
      </c>
      <c r="P3253" s="10">
        <f>E3253/L3253</f>
        <v>130.23469453376205</v>
      </c>
      <c r="Q3253" t="str">
        <f>LEFT(N3253,SEARCH("/",N3253)-1)</f>
        <v>food</v>
      </c>
      <c r="R3253" t="str">
        <f>RIGHT(N3253, LEN(N3253)-SEARCH("/",N3253))</f>
        <v>small batch</v>
      </c>
      <c r="S3253" s="11">
        <f>J3253/86400 + 25569 + (-5/24)</f>
        <v>41836.416921296295</v>
      </c>
      <c r="T3253" s="11">
        <f>I3253/86400 + 25569 + (-5/24)</f>
        <v>41866.416921296295</v>
      </c>
    </row>
    <row r="3254" spans="1:20" ht="42.75" x14ac:dyDescent="0.45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>
        <f>E3254/D3254*100</f>
        <v>128.69999999999999</v>
      </c>
      <c r="P3254" s="10">
        <f>E3254/L3254</f>
        <v>99.382239382239376</v>
      </c>
      <c r="Q3254" t="str">
        <f>LEFT(N3254,SEARCH("/",N3254)-1)</f>
        <v>music</v>
      </c>
      <c r="R3254" t="str">
        <f>RIGHT(N3254, LEN(N3254)-SEARCH("/",N3254))</f>
        <v>indie rock</v>
      </c>
      <c r="S3254" s="11">
        <f>J3254/86400 + 25569 + (-5/24)</f>
        <v>41347.959953703699</v>
      </c>
      <c r="T3254" s="11">
        <f>I3254/86400 + 25569 + (-5/24)</f>
        <v>41392.959953703699</v>
      </c>
    </row>
    <row r="3255" spans="1:20" ht="42.75" x14ac:dyDescent="0.45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>
        <f>E3255/D3255*100</f>
        <v>0</v>
      </c>
      <c r="P3255" s="10" t="e">
        <f>E3255/L3255</f>
        <v>#DIV/0!</v>
      </c>
      <c r="Q3255" t="str">
        <f>LEFT(N3255,SEARCH("/",N3255)-1)</f>
        <v>food</v>
      </c>
      <c r="R3255" t="str">
        <f>RIGHT(N3255, LEN(N3255)-SEARCH("/",N3255))</f>
        <v>restaurants</v>
      </c>
      <c r="S3255" s="11">
        <f>J3255/86400 + 25569 + (-5/24)</f>
        <v>41835.743449074071</v>
      </c>
      <c r="T3255" s="11">
        <f>I3255/86400 + 25569 + (-5/24)</f>
        <v>41865.743449074071</v>
      </c>
    </row>
    <row r="3256" spans="1:20" x14ac:dyDescent="0.45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>
        <f>E3256/D3256*100</f>
        <v>103.77499999999999</v>
      </c>
      <c r="P3256" s="10">
        <f>E3256/L3256</f>
        <v>266.08974358974359</v>
      </c>
      <c r="Q3256" t="str">
        <f>LEFT(N3256,SEARCH("/",N3256)-1)</f>
        <v>music</v>
      </c>
      <c r="R3256" t="str">
        <f>RIGHT(N3256, LEN(N3256)-SEARCH("/",N3256))</f>
        <v>classical music</v>
      </c>
      <c r="S3256" s="11">
        <f>J3256/86400 + 25569 + (-5/24)</f>
        <v>41943.582696759258</v>
      </c>
      <c r="T3256" s="11">
        <f>I3256/86400 + 25569 + (-5/24)</f>
        <v>41974.624363425923</v>
      </c>
    </row>
    <row r="3257" spans="1:20" ht="28.5" x14ac:dyDescent="0.45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>
        <f>E3257/D3257*100</f>
        <v>0</v>
      </c>
      <c r="P3257" s="10" t="e">
        <f>E3257/L3257</f>
        <v>#DIV/0!</v>
      </c>
      <c r="Q3257" t="str">
        <f>LEFT(N3257,SEARCH("/",N3257)-1)</f>
        <v>food</v>
      </c>
      <c r="R3257" t="str">
        <f>RIGHT(N3257, LEN(N3257)-SEARCH("/",N3257))</f>
        <v>food trucks</v>
      </c>
      <c r="S3257" s="11">
        <f>J3257/86400 + 25569 + (-5/24)</f>
        <v>42154.931145833332</v>
      </c>
      <c r="T3257" s="11">
        <f>I3257/86400 + 25569 + (-5/24)</f>
        <v>42214.931145833332</v>
      </c>
    </row>
    <row r="3258" spans="1:20" ht="42.75" x14ac:dyDescent="0.45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>
        <f>E3258/D3258*100</f>
        <v>104.21799999999999</v>
      </c>
      <c r="P3258" s="10">
        <f>E3258/L3258</f>
        <v>64.933333333333323</v>
      </c>
      <c r="Q3258" t="str">
        <f>LEFT(N3258,SEARCH("/",N3258)-1)</f>
        <v>technology</v>
      </c>
      <c r="R3258" t="str">
        <f>RIGHT(N3258, LEN(N3258)-SEARCH("/",N3258))</f>
        <v>space exploration</v>
      </c>
      <c r="S3258" s="11">
        <f>J3258/86400 + 25569 + (-5/24)</f>
        <v>40997.842858796292</v>
      </c>
      <c r="T3258" s="11">
        <f>I3258/86400 + 25569 + (-5/24)</f>
        <v>41027.842858796292</v>
      </c>
    </row>
    <row r="3259" spans="1:20" ht="42.75" x14ac:dyDescent="0.45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>
        <f>E3259/D3259*100</f>
        <v>114.66525000000001</v>
      </c>
      <c r="P3259" s="10">
        <f>E3259/L3259</f>
        <v>80.185489510489504</v>
      </c>
      <c r="Q3259" t="str">
        <f>LEFT(N3259,SEARCH("/",N3259)-1)</f>
        <v>technology</v>
      </c>
      <c r="R3259" t="str">
        <f>RIGHT(N3259, LEN(N3259)-SEARCH("/",N3259))</f>
        <v>space exploration</v>
      </c>
      <c r="S3259" s="11">
        <f>J3259/86400 + 25569 + (-5/24)</f>
        <v>42217.960960648146</v>
      </c>
      <c r="T3259" s="11">
        <f>I3259/86400 + 25569 + (-5/24)</f>
        <v>42245.960960648146</v>
      </c>
    </row>
    <row r="3260" spans="1:20" ht="42.75" x14ac:dyDescent="0.45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>
        <f>E3260/D3260*100</f>
        <v>10.5</v>
      </c>
      <c r="P3260" s="10">
        <f>E3260/L3260</f>
        <v>91.304347826086953</v>
      </c>
      <c r="Q3260" t="str">
        <f>LEFT(N3260,SEARCH("/",N3260)-1)</f>
        <v>technology</v>
      </c>
      <c r="R3260" t="str">
        <f>RIGHT(N3260, LEN(N3260)-SEARCH("/",N3260))</f>
        <v>space exploration</v>
      </c>
      <c r="S3260" s="11">
        <f>J3260/86400 + 25569 + (-5/24)</f>
        <v>41921.634293981479</v>
      </c>
      <c r="T3260" s="11">
        <f>I3260/86400 + 25569 + (-5/24)</f>
        <v>41951.675960648143</v>
      </c>
    </row>
    <row r="3261" spans="1:20" ht="42.75" x14ac:dyDescent="0.45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>
        <f>E3261/D3261*100</f>
        <v>9.5000000000000001E-2</v>
      </c>
      <c r="P3261" s="10">
        <f>E3261/L3261</f>
        <v>3.8</v>
      </c>
      <c r="Q3261" t="str">
        <f>LEFT(N3261,SEARCH("/",N3261)-1)</f>
        <v>technology</v>
      </c>
      <c r="R3261" t="str">
        <f>RIGHT(N3261, LEN(N3261)-SEARCH("/",N3261))</f>
        <v>space exploration</v>
      </c>
      <c r="S3261" s="11">
        <f>J3261/86400 + 25569 + (-5/24)</f>
        <v>42272.504837962959</v>
      </c>
      <c r="T3261" s="11">
        <f>I3261/86400 + 25569 + (-5/24)</f>
        <v>42332.546504629623</v>
      </c>
    </row>
    <row r="3262" spans="1:20" ht="42.75" x14ac:dyDescent="0.45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>
        <f>E3262/D3262*100</f>
        <v>106.80000000000001</v>
      </c>
      <c r="P3262" s="10">
        <f>E3262/L3262</f>
        <v>267</v>
      </c>
      <c r="Q3262" t="str">
        <f>LEFT(N3262,SEARCH("/",N3262)-1)</f>
        <v>technology</v>
      </c>
      <c r="R3262" t="str">
        <f>RIGHT(N3262, LEN(N3262)-SEARCH("/",N3262))</f>
        <v>makerspaces</v>
      </c>
      <c r="S3262" s="11">
        <f>J3262/86400 + 25569 + (-5/24)</f>
        <v>42207.538344907407</v>
      </c>
      <c r="T3262" s="11">
        <f>I3262/86400 + 25569 + (-5/24)</f>
        <v>42237.538344907407</v>
      </c>
    </row>
    <row r="3263" spans="1:20" ht="42.75" x14ac:dyDescent="0.45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>
        <f>E3263/D3263*100</f>
        <v>104.59625</v>
      </c>
      <c r="P3263" s="10">
        <f>E3263/L3263</f>
        <v>373.55803571428572</v>
      </c>
      <c r="Q3263" t="str">
        <f>LEFT(N3263,SEARCH("/",N3263)-1)</f>
        <v>technology</v>
      </c>
      <c r="R3263" t="str">
        <f>RIGHT(N3263, LEN(N3263)-SEARCH("/",N3263))</f>
        <v>makerspaces</v>
      </c>
      <c r="S3263" s="11">
        <f>J3263/86400 + 25569 + (-5/24)</f>
        <v>42222.41443287037</v>
      </c>
      <c r="T3263" s="11">
        <f>I3263/86400 + 25569 + (-5/24)</f>
        <v>42251.416666666664</v>
      </c>
    </row>
    <row r="3264" spans="1:20" ht="42.75" x14ac:dyDescent="0.45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>
        <f>E3264/D3264*100</f>
        <v>233.21535</v>
      </c>
      <c r="P3264" s="10">
        <f>E3264/L3264</f>
        <v>44.464318398474738</v>
      </c>
      <c r="Q3264" t="str">
        <f>LEFT(N3264,SEARCH("/",N3264)-1)</f>
        <v>theater</v>
      </c>
      <c r="R3264" t="str">
        <f>RIGHT(N3264, LEN(N3264)-SEARCH("/",N3264))</f>
        <v>spaces</v>
      </c>
      <c r="S3264" s="11">
        <f>J3264/86400 + 25569 + (-5/24)</f>
        <v>42512.489884259259</v>
      </c>
      <c r="T3264" s="11">
        <f>I3264/86400 + 25569 + (-5/24)</f>
        <v>42572.489884259259</v>
      </c>
    </row>
    <row r="3265" spans="1:20" ht="42.75" x14ac:dyDescent="0.45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>
        <f>E3265/D3265*100</f>
        <v>10.411249999999999</v>
      </c>
      <c r="P3265" s="10">
        <f>E3265/L3265</f>
        <v>63.098484848484851</v>
      </c>
      <c r="Q3265" t="str">
        <f>LEFT(N3265,SEARCH("/",N3265)-1)</f>
        <v>publishing</v>
      </c>
      <c r="R3265" t="str">
        <f>RIGHT(N3265, LEN(N3265)-SEARCH("/",N3265))</f>
        <v>children's books</v>
      </c>
      <c r="S3265" s="11">
        <f>J3265/86400 + 25569 + (-5/24)</f>
        <v>41686.496874999997</v>
      </c>
      <c r="T3265" s="11">
        <f>I3265/86400 + 25569 + (-5/24)</f>
        <v>41716.455208333333</v>
      </c>
    </row>
    <row r="3266" spans="1:20" ht="57" x14ac:dyDescent="0.45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>
        <f>E3266/D3266*100</f>
        <v>0.88500000000000001</v>
      </c>
      <c r="P3266" s="10">
        <f>E3266/L3266</f>
        <v>35.4</v>
      </c>
      <c r="Q3266" t="str">
        <f>LEFT(N3266,SEARCH("/",N3266)-1)</f>
        <v>theater</v>
      </c>
      <c r="R3266" t="str">
        <f>RIGHT(N3266, LEN(N3266)-SEARCH("/",N3266))</f>
        <v>plays</v>
      </c>
      <c r="S3266" s="11">
        <f>J3266/86400 + 25569 + (-5/24)</f>
        <v>42540.385196759256</v>
      </c>
      <c r="T3266" s="11">
        <f>I3266/86400 + 25569 + (-5/24)</f>
        <v>42570.385196759256</v>
      </c>
    </row>
    <row r="3267" spans="1:20" ht="42.75" x14ac:dyDescent="0.45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>
        <f>E3267/D3267*100</f>
        <v>3.4999999999999996E-2</v>
      </c>
      <c r="P3267" s="10">
        <f>E3267/L3267</f>
        <v>2.3333333333333335</v>
      </c>
      <c r="Q3267" t="str">
        <f>LEFT(N3267,SEARCH("/",N3267)-1)</f>
        <v>theater</v>
      </c>
      <c r="R3267" t="str">
        <f>RIGHT(N3267, LEN(N3267)-SEARCH("/",N3267))</f>
        <v>plays</v>
      </c>
      <c r="S3267" s="11">
        <f>J3267/86400 + 25569 + (-5/24)</f>
        <v>42464.920057870368</v>
      </c>
      <c r="T3267" s="11">
        <f>I3267/86400 + 25569 + (-5/24)</f>
        <v>42494.920057870368</v>
      </c>
    </row>
    <row r="3268" spans="1:20" ht="42.75" x14ac:dyDescent="0.45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>
        <f>E3268/D3268*100</f>
        <v>8.0250000000000004</v>
      </c>
      <c r="P3268" s="10">
        <f>E3268/L3268</f>
        <v>200.625</v>
      </c>
      <c r="Q3268" t="str">
        <f>LEFT(N3268,SEARCH("/",N3268)-1)</f>
        <v>theater</v>
      </c>
      <c r="R3268" t="str">
        <f>RIGHT(N3268, LEN(N3268)-SEARCH("/",N3268))</f>
        <v>spaces</v>
      </c>
      <c r="S3268" s="11">
        <f>J3268/86400 + 25569 + (-5/24)</f>
        <v>42628.481932870367</v>
      </c>
      <c r="T3268" s="11">
        <f>I3268/86400 + 25569 + (-5/24)</f>
        <v>42659.958333333336</v>
      </c>
    </row>
    <row r="3269" spans="1:20" x14ac:dyDescent="0.45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>
        <f>E3269/D3269*100</f>
        <v>176.535</v>
      </c>
      <c r="P3269" s="10">
        <f>E3269/L3269</f>
        <v>96.997252747252745</v>
      </c>
      <c r="Q3269" t="str">
        <f>LEFT(N3269,SEARCH("/",N3269)-1)</f>
        <v>theater</v>
      </c>
      <c r="R3269" t="str">
        <f>RIGHT(N3269, LEN(N3269)-SEARCH("/",N3269))</f>
        <v>spaces</v>
      </c>
      <c r="S3269" s="11">
        <f>J3269/86400 + 25569 + (-5/24)</f>
        <v>42336.812060185184</v>
      </c>
      <c r="T3269" s="11">
        <f>I3269/86400 + 25569 + (-5/24)</f>
        <v>42358.999305555553</v>
      </c>
    </row>
    <row r="3270" spans="1:20" ht="42.75" x14ac:dyDescent="0.45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>
        <f>E3270/D3270*100</f>
        <v>108.71389999999998</v>
      </c>
      <c r="P3270" s="10">
        <f>E3270/L3270</f>
        <v>92.130423728813554</v>
      </c>
      <c r="Q3270" t="str">
        <f>LEFT(N3270,SEARCH("/",N3270)-1)</f>
        <v>theater</v>
      </c>
      <c r="R3270" t="str">
        <f>RIGHT(N3270, LEN(N3270)-SEARCH("/",N3270))</f>
        <v>spaces</v>
      </c>
      <c r="S3270" s="11">
        <f>J3270/86400 + 25569 + (-5/24)</f>
        <v>41610.586087962962</v>
      </c>
      <c r="T3270" s="11">
        <f>I3270/86400 + 25569 + (-5/24)</f>
        <v>41637.124305555553</v>
      </c>
    </row>
    <row r="3271" spans="1:20" ht="42.75" x14ac:dyDescent="0.45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>
        <f>E3271/D3271*100</f>
        <v>5.0000000000000001E-3</v>
      </c>
      <c r="P3271" s="10">
        <f>E3271/L3271</f>
        <v>1</v>
      </c>
      <c r="Q3271" t="str">
        <f>LEFT(N3271,SEARCH("/",N3271)-1)</f>
        <v>theater</v>
      </c>
      <c r="R3271" t="str">
        <f>RIGHT(N3271, LEN(N3271)-SEARCH("/",N3271))</f>
        <v>spaces</v>
      </c>
      <c r="S3271" s="11">
        <f>J3271/86400 + 25569 + (-5/24)</f>
        <v>41953.749884259254</v>
      </c>
      <c r="T3271" s="11">
        <f>I3271/86400 + 25569 + (-5/24)</f>
        <v>42013.749884259254</v>
      </c>
    </row>
    <row r="3272" spans="1:20" ht="57" x14ac:dyDescent="0.45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>
        <f>E3272/D3272*100</f>
        <v>0.27999999999999997</v>
      </c>
      <c r="P3272" s="10">
        <f>E3272/L3272</f>
        <v>18.666666666666668</v>
      </c>
      <c r="Q3272" t="str">
        <f>LEFT(N3272,SEARCH("/",N3272)-1)</f>
        <v>theater</v>
      </c>
      <c r="R3272" t="str">
        <f>RIGHT(N3272, LEN(N3272)-SEARCH("/",N3272))</f>
        <v>spaces</v>
      </c>
      <c r="S3272" s="11">
        <f>J3272/86400 + 25569 + (-5/24)</f>
        <v>41853.355069444442</v>
      </c>
      <c r="T3272" s="11">
        <f>I3272/86400 + 25569 + (-5/24)</f>
        <v>41883</v>
      </c>
    </row>
    <row r="3273" spans="1:20" ht="42.75" x14ac:dyDescent="0.45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>
        <f>E3273/D3273*100</f>
        <v>0.25</v>
      </c>
      <c r="P3273" s="10">
        <f>E3273/L3273</f>
        <v>16.666666666666668</v>
      </c>
      <c r="Q3273" t="str">
        <f>LEFT(N3273,SEARCH("/",N3273)-1)</f>
        <v>theater</v>
      </c>
      <c r="R3273" t="str">
        <f>RIGHT(N3273, LEN(N3273)-SEARCH("/",N3273))</f>
        <v>spaces</v>
      </c>
      <c r="S3273" s="11">
        <f>J3273/86400 + 25569 + (-5/24)</f>
        <v>42173.462488425925</v>
      </c>
      <c r="T3273" s="11">
        <f>I3273/86400 + 25569 + (-5/24)</f>
        <v>42233.462488425925</v>
      </c>
    </row>
    <row r="3274" spans="1:20" ht="42.75" x14ac:dyDescent="0.45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>
        <f>E3274/D3274*100</f>
        <v>0.625</v>
      </c>
      <c r="P3274" s="10">
        <f>E3274/L3274</f>
        <v>62.5</v>
      </c>
      <c r="Q3274" t="str">
        <f>LEFT(N3274,SEARCH("/",N3274)-1)</f>
        <v>theater</v>
      </c>
      <c r="R3274" t="str">
        <f>RIGHT(N3274, LEN(N3274)-SEARCH("/",N3274))</f>
        <v>spaces</v>
      </c>
      <c r="S3274" s="11">
        <f>J3274/86400 + 25569 + (-5/24)</f>
        <v>42664.942013888889</v>
      </c>
      <c r="T3274" s="11">
        <f>I3274/86400 + 25569 + (-5/24)</f>
        <v>42724.983680555553</v>
      </c>
    </row>
    <row r="3275" spans="1:20" ht="42.75" x14ac:dyDescent="0.45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>
        <f>E3275/D3275*100</f>
        <v>3.9750000000000001</v>
      </c>
      <c r="P3275" s="10">
        <f>E3275/L3275</f>
        <v>56.785714285714285</v>
      </c>
      <c r="Q3275" t="str">
        <f>LEFT(N3275,SEARCH("/",N3275)-1)</f>
        <v>theater</v>
      </c>
      <c r="R3275" t="str">
        <f>RIGHT(N3275, LEN(N3275)-SEARCH("/",N3275))</f>
        <v>spaces</v>
      </c>
      <c r="S3275" s="11">
        <f>J3275/86400 + 25569 + (-5/24)</f>
        <v>42114.617199074077</v>
      </c>
      <c r="T3275" s="11">
        <f>I3275/86400 + 25569 + (-5/24)</f>
        <v>42144.617199074077</v>
      </c>
    </row>
    <row r="3276" spans="1:20" ht="28.5" x14ac:dyDescent="0.45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>
        <f>E3276/D3276*100</f>
        <v>26.640000000000004</v>
      </c>
      <c r="P3276" s="10">
        <f>E3276/L3276</f>
        <v>70.10526315789474</v>
      </c>
      <c r="Q3276" t="str">
        <f>LEFT(N3276,SEARCH("/",N3276)-1)</f>
        <v>theater</v>
      </c>
      <c r="R3276" t="str">
        <f>RIGHT(N3276, LEN(N3276)-SEARCH("/",N3276))</f>
        <v>spaces</v>
      </c>
      <c r="S3276" s="11">
        <f>J3276/86400 + 25569 + (-5/24)</f>
        <v>41885.386805555558</v>
      </c>
      <c r="T3276" s="11">
        <f>I3276/86400 + 25569 + (-5/24)</f>
        <v>41916.386805555558</v>
      </c>
    </row>
    <row r="3277" spans="1:20" ht="42.75" x14ac:dyDescent="0.45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>
        <f>E3277/D3277*100</f>
        <v>117.52499999999999</v>
      </c>
      <c r="P3277" s="10">
        <f>E3277/L3277</f>
        <v>110.35211267605634</v>
      </c>
      <c r="Q3277" t="str">
        <f>LEFT(N3277,SEARCH("/",N3277)-1)</f>
        <v>theater</v>
      </c>
      <c r="R3277" t="str">
        <f>RIGHT(N3277, LEN(N3277)-SEARCH("/",N3277))</f>
        <v>plays</v>
      </c>
      <c r="S3277" s="11">
        <f>J3277/86400 + 25569 + (-5/24)</f>
        <v>41909.761053240734</v>
      </c>
      <c r="T3277" s="11">
        <f>I3277/86400 + 25569 + (-5/24)</f>
        <v>41949.802719907406</v>
      </c>
    </row>
    <row r="3278" spans="1:20" ht="28.5" x14ac:dyDescent="0.45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>
        <f>E3278/D3278*100</f>
        <v>100.11000000000001</v>
      </c>
      <c r="P3278" s="10">
        <f>E3278/L3278</f>
        <v>168.25210084033614</v>
      </c>
      <c r="Q3278" t="str">
        <f>LEFT(N3278,SEARCH("/",N3278)-1)</f>
        <v>theater</v>
      </c>
      <c r="R3278" t="str">
        <f>RIGHT(N3278, LEN(N3278)-SEARCH("/",N3278))</f>
        <v>plays</v>
      </c>
      <c r="S3278" s="11">
        <f>J3278/86400 + 25569 + (-5/24)</f>
        <v>42050.77484953704</v>
      </c>
      <c r="T3278" s="11">
        <f>I3278/86400 + 25569 + (-5/24)</f>
        <v>42085.733182870368</v>
      </c>
    </row>
    <row r="3279" spans="1:20" ht="42.75" x14ac:dyDescent="0.45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>
        <f>E3279/D3279*100</f>
        <v>107.86500000000001</v>
      </c>
      <c r="P3279" s="10">
        <f>E3279/L3279</f>
        <v>106.79702970297029</v>
      </c>
      <c r="Q3279" t="str">
        <f>LEFT(N3279,SEARCH("/",N3279)-1)</f>
        <v>theater</v>
      </c>
      <c r="R3279" t="str">
        <f>RIGHT(N3279, LEN(N3279)-SEARCH("/",N3279))</f>
        <v>plays</v>
      </c>
      <c r="S3279" s="11">
        <f>J3279/86400 + 25569 + (-5/24)</f>
        <v>41933.083310185182</v>
      </c>
      <c r="T3279" s="11">
        <f>I3279/86400 + 25569 + (-5/24)</f>
        <v>41963.124976851854</v>
      </c>
    </row>
    <row r="3280" spans="1:20" ht="42.75" x14ac:dyDescent="0.45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>
        <f>E3280/D3280*100</f>
        <v>100.6</v>
      </c>
      <c r="P3280" s="10">
        <f>E3280/L3280</f>
        <v>182.90909090909091</v>
      </c>
      <c r="Q3280" t="str">
        <f>LEFT(N3280,SEARCH("/",N3280)-1)</f>
        <v>theater</v>
      </c>
      <c r="R3280" t="str">
        <f>RIGHT(N3280, LEN(N3280)-SEARCH("/",N3280))</f>
        <v>plays</v>
      </c>
      <c r="S3280" s="11">
        <f>J3280/86400 + 25569 + (-5/24)</f>
        <v>42702.708715277775</v>
      </c>
      <c r="T3280" s="11">
        <f>I3280/86400 + 25569 + (-5/24)</f>
        <v>42732.708715277775</v>
      </c>
    </row>
    <row r="3281" spans="1:20" ht="42.75" x14ac:dyDescent="0.45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>
        <f>E3281/D3281*100</f>
        <v>101.82500000000002</v>
      </c>
      <c r="P3281" s="10">
        <f>E3281/L3281</f>
        <v>177.08695652173913</v>
      </c>
      <c r="Q3281" t="str">
        <f>LEFT(N3281,SEARCH("/",N3281)-1)</f>
        <v>theater</v>
      </c>
      <c r="R3281" t="str">
        <f>RIGHT(N3281, LEN(N3281)-SEARCH("/",N3281))</f>
        <v>plays</v>
      </c>
      <c r="S3281" s="11">
        <f>J3281/86400 + 25569 + (-5/24)</f>
        <v>42602.368379629632</v>
      </c>
      <c r="T3281" s="11">
        <f>I3281/86400 + 25569 + (-5/24)</f>
        <v>42620.947916666664</v>
      </c>
    </row>
    <row r="3282" spans="1:20" ht="42.75" x14ac:dyDescent="0.45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>
        <f>E3282/D3282*100</f>
        <v>9.31</v>
      </c>
      <c r="P3282" s="10">
        <f>E3282/L3282</f>
        <v>60.064516129032256</v>
      </c>
      <c r="Q3282" t="str">
        <f>LEFT(N3282,SEARCH("/",N3282)-1)</f>
        <v>theater</v>
      </c>
      <c r="R3282" t="str">
        <f>RIGHT(N3282, LEN(N3282)-SEARCH("/",N3282))</f>
        <v>plays</v>
      </c>
      <c r="S3282" s="11">
        <f>J3282/86400 + 25569 + (-5/24)</f>
        <v>42204.962685185186</v>
      </c>
      <c r="T3282" s="11">
        <f>I3282/86400 + 25569 + (-5/24)</f>
        <v>42234.962685185186</v>
      </c>
    </row>
    <row r="3283" spans="1:20" ht="42.75" x14ac:dyDescent="0.45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>
        <f>E3283/D3283*100</f>
        <v>0</v>
      </c>
      <c r="P3283" s="10" t="e">
        <f>E3283/L3283</f>
        <v>#DIV/0!</v>
      </c>
      <c r="Q3283" t="str">
        <f>LEFT(N3283,SEARCH("/",N3283)-1)</f>
        <v>theater</v>
      </c>
      <c r="R3283" t="str">
        <f>RIGHT(N3283, LEN(N3283)-SEARCH("/",N3283))</f>
        <v>plays</v>
      </c>
      <c r="S3283" s="11">
        <f>J3283/86400 + 25569 + (-5/24)</f>
        <v>42325.712384259255</v>
      </c>
      <c r="T3283" s="11">
        <f>I3283/86400 + 25569 + (-5/24)</f>
        <v>42355.712384259255</v>
      </c>
    </row>
    <row r="3284" spans="1:20" ht="42.75" x14ac:dyDescent="0.45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>
        <f>E3284/D3284*100</f>
        <v>2.2650000000000001</v>
      </c>
      <c r="P3284" s="10">
        <f>E3284/L3284</f>
        <v>32.357142857142854</v>
      </c>
      <c r="Q3284" t="str">
        <f>LEFT(N3284,SEARCH("/",N3284)-1)</f>
        <v>theater</v>
      </c>
      <c r="R3284" t="str">
        <f>RIGHT(N3284, LEN(N3284)-SEARCH("/",N3284))</f>
        <v>plays</v>
      </c>
      <c r="S3284" s="11">
        <f>J3284/86400 + 25569 + (-5/24)</f>
        <v>42601.618807870364</v>
      </c>
      <c r="T3284" s="11">
        <f>I3284/86400 + 25569 + (-5/24)</f>
        <v>42631.618807870364</v>
      </c>
    </row>
    <row r="3285" spans="1:20" ht="42.75" x14ac:dyDescent="0.45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>
        <f>E3285/D3285*100</f>
        <v>0</v>
      </c>
      <c r="P3285" s="10" t="e">
        <f>E3285/L3285</f>
        <v>#DIV/0!</v>
      </c>
      <c r="Q3285" t="str">
        <f>LEFT(N3285,SEARCH("/",N3285)-1)</f>
        <v>theater</v>
      </c>
      <c r="R3285" t="str">
        <f>RIGHT(N3285, LEN(N3285)-SEARCH("/",N3285))</f>
        <v>plays</v>
      </c>
      <c r="S3285" s="11">
        <f>J3285/86400 + 25569 + (-5/24)</f>
        <v>42675.054629629631</v>
      </c>
      <c r="T3285" s="11">
        <f>I3285/86400 + 25569 + (-5/24)</f>
        <v>42705.096296296295</v>
      </c>
    </row>
    <row r="3286" spans="1:20" ht="42.75" x14ac:dyDescent="0.45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>
        <f>E3286/D3286*100</f>
        <v>0</v>
      </c>
      <c r="P3286" s="10" t="e">
        <f>E3286/L3286</f>
        <v>#DIV/0!</v>
      </c>
      <c r="Q3286" t="str">
        <f>LEFT(N3286,SEARCH("/",N3286)-1)</f>
        <v>theater</v>
      </c>
      <c r="R3286" t="str">
        <f>RIGHT(N3286, LEN(N3286)-SEARCH("/",N3286))</f>
        <v>plays</v>
      </c>
      <c r="S3286" s="11">
        <f>J3286/86400 + 25569 + (-5/24)</f>
        <v>42321.816782407404</v>
      </c>
      <c r="T3286" s="11">
        <f>I3286/86400 + 25569 + (-5/24)</f>
        <v>42351.816782407404</v>
      </c>
    </row>
    <row r="3287" spans="1:20" ht="42.75" x14ac:dyDescent="0.45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>
        <f>E3287/D3287*100</f>
        <v>0.08</v>
      </c>
      <c r="P3287" s="10">
        <f>E3287/L3287</f>
        <v>16</v>
      </c>
      <c r="Q3287" t="str">
        <f>LEFT(N3287,SEARCH("/",N3287)-1)</f>
        <v>theater</v>
      </c>
      <c r="R3287" t="str">
        <f>RIGHT(N3287, LEN(N3287)-SEARCH("/",N3287))</f>
        <v>plays</v>
      </c>
      <c r="S3287" s="11">
        <f>J3287/86400 + 25569 + (-5/24)</f>
        <v>42169.750173611108</v>
      </c>
      <c r="T3287" s="11">
        <f>I3287/86400 + 25569 + (-5/24)</f>
        <v>42199.750173611108</v>
      </c>
    </row>
    <row r="3288" spans="1:20" ht="42.75" x14ac:dyDescent="0.45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>
        <f>E3288/D3288*100</f>
        <v>2.4500000000000002</v>
      </c>
      <c r="P3288" s="10">
        <f>E3288/L3288</f>
        <v>163.33333333333334</v>
      </c>
      <c r="Q3288" t="str">
        <f>LEFT(N3288,SEARCH("/",N3288)-1)</f>
        <v>theater</v>
      </c>
      <c r="R3288" t="str">
        <f>RIGHT(N3288, LEN(N3288)-SEARCH("/",N3288))</f>
        <v>plays</v>
      </c>
      <c r="S3288" s="11">
        <f>J3288/86400 + 25569 + (-5/24)</f>
        <v>42523.530879629623</v>
      </c>
      <c r="T3288" s="11">
        <f>I3288/86400 + 25569 + (-5/24)</f>
        <v>42553.530879629623</v>
      </c>
    </row>
    <row r="3289" spans="1:20" ht="57" x14ac:dyDescent="0.45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>
        <f>E3289/D3289*100</f>
        <v>0</v>
      </c>
      <c r="P3289" s="10" t="e">
        <f>E3289/L3289</f>
        <v>#DIV/0!</v>
      </c>
      <c r="Q3289" t="str">
        <f>LEFT(N3289,SEARCH("/",N3289)-1)</f>
        <v>theater</v>
      </c>
      <c r="R3289" t="str">
        <f>RIGHT(N3289, LEN(N3289)-SEARCH("/",N3289))</f>
        <v>plays</v>
      </c>
      <c r="S3289" s="11">
        <f>J3289/86400 + 25569 + (-5/24)</f>
        <v>42700.59642361111</v>
      </c>
      <c r="T3289" s="11">
        <f>I3289/86400 + 25569 + (-5/24)</f>
        <v>42730.59642361111</v>
      </c>
    </row>
    <row r="3290" spans="1:20" ht="42.75" x14ac:dyDescent="0.45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>
        <f>E3290/D3290*100</f>
        <v>103.95714285714286</v>
      </c>
      <c r="P3290" s="10">
        <f>E3290/L3290</f>
        <v>79.967032967032964</v>
      </c>
      <c r="Q3290" t="str">
        <f>LEFT(N3290,SEARCH("/",N3290)-1)</f>
        <v>photography</v>
      </c>
      <c r="R3290" t="str">
        <f>RIGHT(N3290, LEN(N3290)-SEARCH("/",N3290))</f>
        <v>photobooks</v>
      </c>
      <c r="S3290" s="11">
        <f>J3290/86400 + 25569 + (-5/24)</f>
        <v>42409.567743055552</v>
      </c>
      <c r="T3290" s="11">
        <f>I3290/86400 + 25569 + (-5/24)</f>
        <v>42469.526076388887</v>
      </c>
    </row>
    <row r="3291" spans="1:20" ht="42.75" x14ac:dyDescent="0.45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>
        <f>E3291/D3291*100</f>
        <v>944.83338095238094</v>
      </c>
      <c r="P3291" s="10">
        <f>E3291/L3291</f>
        <v>164.79651993355483</v>
      </c>
      <c r="Q3291" t="str">
        <f>LEFT(N3291,SEARCH("/",N3291)-1)</f>
        <v>games</v>
      </c>
      <c r="R3291" t="str">
        <f>RIGHT(N3291, LEN(N3291)-SEARCH("/",N3291))</f>
        <v>tabletop games</v>
      </c>
      <c r="S3291" s="11">
        <f>J3291/86400 + 25569 + (-5/24)</f>
        <v>41873.583506944444</v>
      </c>
      <c r="T3291" s="11">
        <f>I3291/86400 + 25569 + (-5/24)</f>
        <v>41903.583506944444</v>
      </c>
    </row>
    <row r="3292" spans="1:20" ht="57" x14ac:dyDescent="0.45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>
        <f>E3292/D3292*100</f>
        <v>7.8809523809523814</v>
      </c>
      <c r="P3292" s="10">
        <f>E3292/L3292</f>
        <v>45.972222222222221</v>
      </c>
      <c r="Q3292" t="str">
        <f>LEFT(N3292,SEARCH("/",N3292)-1)</f>
        <v>publishing</v>
      </c>
      <c r="R3292" t="str">
        <f>RIGHT(N3292, LEN(N3292)-SEARCH("/",N3292))</f>
        <v>children's books</v>
      </c>
      <c r="S3292" s="11">
        <f>J3292/86400 + 25569 + (-5/24)</f>
        <v>42136.088842592588</v>
      </c>
      <c r="T3292" s="11">
        <f>I3292/86400 + 25569 + (-5/24)</f>
        <v>42167.088842592588</v>
      </c>
    </row>
    <row r="3293" spans="1:20" ht="42.75" x14ac:dyDescent="0.45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>
        <f>E3293/D3293*100</f>
        <v>104.3047619047619</v>
      </c>
      <c r="P3293" s="10">
        <f>E3293/L3293</f>
        <v>81.125925925925927</v>
      </c>
      <c r="Q3293" t="str">
        <f>LEFT(N3293,SEARCH("/",N3293)-1)</f>
        <v>theater</v>
      </c>
      <c r="R3293" t="str">
        <f>RIGHT(N3293, LEN(N3293)-SEARCH("/",N3293))</f>
        <v>plays</v>
      </c>
      <c r="S3293" s="11">
        <f>J3293/86400 + 25569 + (-5/24)</f>
        <v>42135.391874999994</v>
      </c>
      <c r="T3293" s="11">
        <f>I3293/86400 + 25569 + (-5/24)</f>
        <v>42166.874999999993</v>
      </c>
    </row>
    <row r="3294" spans="1:20" ht="42.75" x14ac:dyDescent="0.45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>
        <f>E3294/D3294*100</f>
        <v>183.44090909090909</v>
      </c>
      <c r="P3294" s="10">
        <f>E3294/L3294</f>
        <v>159.51383399209487</v>
      </c>
      <c r="Q3294" t="str">
        <f>LEFT(N3294,SEARCH("/",N3294)-1)</f>
        <v>film &amp; video</v>
      </c>
      <c r="R3294" t="str">
        <f>RIGHT(N3294, LEN(N3294)-SEARCH("/",N3294))</f>
        <v>television</v>
      </c>
      <c r="S3294" s="11">
        <f>J3294/86400 + 25569 + (-5/24)</f>
        <v>42032.484710648147</v>
      </c>
      <c r="T3294" s="11">
        <f>I3294/86400 + 25569 + (-5/24)</f>
        <v>42062.484710648147</v>
      </c>
    </row>
    <row r="3295" spans="1:20" x14ac:dyDescent="0.45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>
        <f>E3295/D3295*100</f>
        <v>111.31818181818183</v>
      </c>
      <c r="P3295" s="10">
        <f>E3295/L3295</f>
        <v>42.517361111111114</v>
      </c>
      <c r="Q3295" t="str">
        <f>LEFT(N3295,SEARCH("/",N3295)-1)</f>
        <v>film &amp; video</v>
      </c>
      <c r="R3295" t="str">
        <f>RIGHT(N3295, LEN(N3295)-SEARCH("/",N3295))</f>
        <v>documentary</v>
      </c>
      <c r="S3295" s="11">
        <f>J3295/86400 + 25569 + (-5/24)</f>
        <v>41282.736122685186</v>
      </c>
      <c r="T3295" s="11">
        <f>I3295/86400 + 25569 + (-5/24)</f>
        <v>41312.736122685186</v>
      </c>
    </row>
    <row r="3296" spans="1:20" ht="42.75" x14ac:dyDescent="0.45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>
        <f>E3296/D3296*100</f>
        <v>0.31818181818181818</v>
      </c>
      <c r="P3296" s="10">
        <f>E3296/L3296</f>
        <v>35</v>
      </c>
      <c r="Q3296" t="str">
        <f>LEFT(N3296,SEARCH("/",N3296)-1)</f>
        <v>technology</v>
      </c>
      <c r="R3296" t="str">
        <f>RIGHT(N3296, LEN(N3296)-SEARCH("/",N3296))</f>
        <v>web</v>
      </c>
      <c r="S3296" s="11">
        <f>J3296/86400 + 25569 + (-5/24)</f>
        <v>41913.88381944444</v>
      </c>
      <c r="T3296" s="11">
        <f>I3296/86400 + 25569 + (-5/24)</f>
        <v>41943.88381944444</v>
      </c>
    </row>
    <row r="3297" spans="1:20" ht="42.75" x14ac:dyDescent="0.45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>
        <f>E3297/D3297*100</f>
        <v>104.93636363636362</v>
      </c>
      <c r="P3297" s="10">
        <f>E3297/L3297</f>
        <v>61.562666666666665</v>
      </c>
      <c r="Q3297" t="str">
        <f>LEFT(N3297,SEARCH("/",N3297)-1)</f>
        <v>photography</v>
      </c>
      <c r="R3297" t="str">
        <f>RIGHT(N3297, LEN(N3297)-SEARCH("/",N3297))</f>
        <v>photobooks</v>
      </c>
      <c r="S3297" s="11">
        <f>J3297/86400 + 25569 + (-5/24)</f>
        <v>42741.391331018516</v>
      </c>
      <c r="T3297" s="11">
        <f>I3297/86400 + 25569 + (-5/24)</f>
        <v>42772.391331018516</v>
      </c>
    </row>
    <row r="3298" spans="1:20" ht="42.75" x14ac:dyDescent="0.45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>
        <f>E3298/D3298*100</f>
        <v>101.8</v>
      </c>
      <c r="P3298" s="10">
        <f>E3298/L3298</f>
        <v>140.85534591194968</v>
      </c>
      <c r="Q3298" t="str">
        <f>LEFT(N3298,SEARCH("/",N3298)-1)</f>
        <v>music</v>
      </c>
      <c r="R3298" t="str">
        <f>RIGHT(N3298, LEN(N3298)-SEARCH("/",N3298))</f>
        <v>rock</v>
      </c>
      <c r="S3298" s="11">
        <f>J3298/86400 + 25569 + (-5/24)</f>
        <v>41449.376828703702</v>
      </c>
      <c r="T3298" s="11">
        <f>I3298/86400 + 25569 + (-5/24)</f>
        <v>41479.376828703702</v>
      </c>
    </row>
    <row r="3299" spans="1:20" ht="42.75" x14ac:dyDescent="0.45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>
        <f>E3299/D3299*100</f>
        <v>101.44545454545455</v>
      </c>
      <c r="P3299" s="10">
        <f>E3299/L3299</f>
        <v>67.835866261398181</v>
      </c>
      <c r="Q3299" t="str">
        <f>LEFT(N3299,SEARCH("/",N3299)-1)</f>
        <v>photography</v>
      </c>
      <c r="R3299" t="str">
        <f>RIGHT(N3299, LEN(N3299)-SEARCH("/",N3299))</f>
        <v>photobooks</v>
      </c>
      <c r="S3299" s="11">
        <f>J3299/86400 + 25569 + (-5/24)</f>
        <v>42426.33425925926</v>
      </c>
      <c r="T3299" s="11">
        <f>I3299/86400 + 25569 + (-5/24)</f>
        <v>42454.708333333336</v>
      </c>
    </row>
    <row r="3300" spans="1:20" ht="28.5" x14ac:dyDescent="0.45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>
        <f>E3300/D3300*100</f>
        <v>1.3636363636363637E-2</v>
      </c>
      <c r="P3300" s="10">
        <f>E3300/L3300</f>
        <v>1</v>
      </c>
      <c r="Q3300" t="str">
        <f>LEFT(N3300,SEARCH("/",N3300)-1)</f>
        <v>photography</v>
      </c>
      <c r="R3300" t="str">
        <f>RIGHT(N3300, LEN(N3300)-SEARCH("/",N3300))</f>
        <v>places</v>
      </c>
      <c r="S3300" s="11">
        <f>J3300/86400 + 25569 + (-5/24)</f>
        <v>42033.63721064815</v>
      </c>
      <c r="T3300" s="11">
        <f>I3300/86400 + 25569 + (-5/24)</f>
        <v>42063.63721064815</v>
      </c>
    </row>
    <row r="3301" spans="1:20" ht="42.75" x14ac:dyDescent="0.45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>
        <f>E3301/D3301*100</f>
        <v>4.5454545454545456E-2</v>
      </c>
      <c r="P3301" s="10">
        <f>E3301/L3301</f>
        <v>10</v>
      </c>
      <c r="Q3301" t="str">
        <f>LEFT(N3301,SEARCH("/",N3301)-1)</f>
        <v>technology</v>
      </c>
      <c r="R3301" t="str">
        <f>RIGHT(N3301, LEN(N3301)-SEARCH("/",N3301))</f>
        <v>web</v>
      </c>
      <c r="S3301" s="11">
        <f>J3301/86400 + 25569 + (-5/24)</f>
        <v>42017.634953703702</v>
      </c>
      <c r="T3301" s="11">
        <f>I3301/86400 + 25569 + (-5/24)</f>
        <v>42047.634953703702</v>
      </c>
    </row>
    <row r="3302" spans="1:20" ht="57" x14ac:dyDescent="0.45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>
        <f>E3302/D3302*100</f>
        <v>25.259090909090908</v>
      </c>
      <c r="P3302" s="10">
        <f>E3302/L3302</f>
        <v>168.39393939393941</v>
      </c>
      <c r="Q3302" t="str">
        <f>LEFT(N3302,SEARCH("/",N3302)-1)</f>
        <v>food</v>
      </c>
      <c r="R3302" t="str">
        <f>RIGHT(N3302, LEN(N3302)-SEARCH("/",N3302))</f>
        <v>food trucks</v>
      </c>
      <c r="S3302" s="11">
        <f>J3302/86400 + 25569 + (-5/24)</f>
        <v>42082.367222222216</v>
      </c>
      <c r="T3302" s="11">
        <f>I3302/86400 + 25569 + (-5/24)</f>
        <v>42105.041666666664</v>
      </c>
    </row>
    <row r="3303" spans="1:20" ht="42.75" x14ac:dyDescent="0.45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>
        <f>E3303/D3303*100</f>
        <v>0</v>
      </c>
      <c r="P3303" s="10" t="e">
        <f>E3303/L3303</f>
        <v>#DIV/0!</v>
      </c>
      <c r="Q3303" t="str">
        <f>LEFT(N3303,SEARCH("/",N3303)-1)</f>
        <v>food</v>
      </c>
      <c r="R3303" t="str">
        <f>RIGHT(N3303, LEN(N3303)-SEARCH("/",N3303))</f>
        <v>restaurants</v>
      </c>
      <c r="S3303" s="11">
        <f>J3303/86400 + 25569 + (-5/24)</f>
        <v>41942.445046296292</v>
      </c>
      <c r="T3303" s="11">
        <f>I3303/86400 + 25569 + (-5/24)</f>
        <v>41972.486712962964</v>
      </c>
    </row>
    <row r="3304" spans="1:20" ht="42.75" x14ac:dyDescent="0.45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>
        <f>E3304/D3304*100</f>
        <v>105.84090909090908</v>
      </c>
      <c r="P3304" s="10">
        <f>E3304/L3304</f>
        <v>146.44654088050314</v>
      </c>
      <c r="Q3304" t="str">
        <f>LEFT(N3304,SEARCH("/",N3304)-1)</f>
        <v>theater</v>
      </c>
      <c r="R3304" t="str">
        <f>RIGHT(N3304, LEN(N3304)-SEARCH("/",N3304))</f>
        <v>spaces</v>
      </c>
      <c r="S3304" s="11">
        <f>J3304/86400 + 25569 + (-5/24)</f>
        <v>41841.641701388886</v>
      </c>
      <c r="T3304" s="11">
        <f>I3304/86400 + 25569 + (-5/24)</f>
        <v>41871.641701388886</v>
      </c>
    </row>
    <row r="3305" spans="1:20" ht="42.75" x14ac:dyDescent="0.45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>
        <f>E3305/D3305*100</f>
        <v>0.47727272727272729</v>
      </c>
      <c r="P3305" s="10">
        <f>E3305/L3305</f>
        <v>52.5</v>
      </c>
      <c r="Q3305" t="str">
        <f>LEFT(N3305,SEARCH("/",N3305)-1)</f>
        <v>theater</v>
      </c>
      <c r="R3305" t="str">
        <f>RIGHT(N3305, LEN(N3305)-SEARCH("/",N3305))</f>
        <v>spaces</v>
      </c>
      <c r="S3305" s="11">
        <f>J3305/86400 + 25569 + (-5/24)</f>
        <v>42766.74858796296</v>
      </c>
      <c r="T3305" s="11">
        <f>I3305/86400 + 25569 + (-5/24)</f>
        <v>42796.74858796296</v>
      </c>
    </row>
    <row r="3306" spans="1:20" ht="42.75" x14ac:dyDescent="0.45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>
        <f>E3306/D3306*100</f>
        <v>4.004545454545454</v>
      </c>
      <c r="P3306" s="10">
        <f>E3306/L3306</f>
        <v>55.0625</v>
      </c>
      <c r="Q3306" t="str">
        <f>LEFT(N3306,SEARCH("/",N3306)-1)</f>
        <v>theater</v>
      </c>
      <c r="R3306" t="str">
        <f>RIGHT(N3306, LEN(N3306)-SEARCH("/",N3306))</f>
        <v>musical</v>
      </c>
      <c r="S3306" s="11">
        <f>J3306/86400 + 25569 + (-5/24)</f>
        <v>41982.528738425921</v>
      </c>
      <c r="T3306" s="11">
        <f>I3306/86400 + 25569 + (-5/24)</f>
        <v>42014.999305555553</v>
      </c>
    </row>
    <row r="3307" spans="1:20" ht="42.75" x14ac:dyDescent="0.4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>
        <f>E3307/D3307*100</f>
        <v>100.63392857142857</v>
      </c>
      <c r="P3307" s="10">
        <f>E3307/L3307</f>
        <v>216.75</v>
      </c>
      <c r="Q3307" t="str">
        <f>LEFT(N3307,SEARCH("/",N3307)-1)</f>
        <v>film &amp; video</v>
      </c>
      <c r="R3307" t="str">
        <f>RIGHT(N3307, LEN(N3307)-SEARCH("/",N3307))</f>
        <v>documentary</v>
      </c>
      <c r="S3307" s="11">
        <f>J3307/86400 + 25569 + (-5/24)</f>
        <v>42178.07403935185</v>
      </c>
      <c r="T3307" s="11">
        <f>I3307/86400 + 25569 + (-5/24)</f>
        <v>42208.07403935185</v>
      </c>
    </row>
    <row r="3308" spans="1:20" ht="42.75" x14ac:dyDescent="0.45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>
        <f>E3308/D3308*100</f>
        <v>36.404444444444444</v>
      </c>
      <c r="P3308" s="10">
        <f>E3308/L3308</f>
        <v>67.139344262295083</v>
      </c>
      <c r="Q3308" t="str">
        <f>LEFT(N3308,SEARCH("/",N3308)-1)</f>
        <v>photography</v>
      </c>
      <c r="R3308" t="str">
        <f>RIGHT(N3308, LEN(N3308)-SEARCH("/",N3308))</f>
        <v>photobooks</v>
      </c>
      <c r="S3308" s="11">
        <f>J3308/86400 + 25569 + (-5/24)</f>
        <v>42247.595578703702</v>
      </c>
      <c r="T3308" s="11">
        <f>I3308/86400 + 25569 + (-5/24)</f>
        <v>42279.541666666664</v>
      </c>
    </row>
    <row r="3309" spans="1:20" ht="42.75" x14ac:dyDescent="0.45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>
        <f>E3309/D3309*100</f>
        <v>4.4444444444444444E-3</v>
      </c>
      <c r="P3309" s="10">
        <f>E3309/L3309</f>
        <v>1</v>
      </c>
      <c r="Q3309" t="str">
        <f>LEFT(N3309,SEARCH("/",N3309)-1)</f>
        <v>theater</v>
      </c>
      <c r="R3309" t="str">
        <f>RIGHT(N3309, LEN(N3309)-SEARCH("/",N3309))</f>
        <v>musical</v>
      </c>
      <c r="S3309" s="11">
        <f>J3309/86400 + 25569 + (-5/24)</f>
        <v>42688.821250000001</v>
      </c>
      <c r="T3309" s="11">
        <f>I3309/86400 + 25569 + (-5/24)</f>
        <v>42748.821250000001</v>
      </c>
    </row>
    <row r="3310" spans="1:20" ht="28.5" x14ac:dyDescent="0.4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>
        <f>E3310/D3310*100</f>
        <v>141.3251043268175</v>
      </c>
      <c r="P3310" s="10">
        <f>E3310/L3310</f>
        <v>55.758509532062391</v>
      </c>
      <c r="Q3310" t="str">
        <f>LEFT(N3310,SEARCH("/",N3310)-1)</f>
        <v>technology</v>
      </c>
      <c r="R3310" t="str">
        <f>RIGHT(N3310, LEN(N3310)-SEARCH("/",N3310))</f>
        <v>space exploration</v>
      </c>
      <c r="S3310" s="11">
        <f>J3310/86400 + 25569 + (-5/24)</f>
        <v>42564.672743055555</v>
      </c>
      <c r="T3310" s="11">
        <f>I3310/86400 + 25569 + (-5/24)</f>
        <v>42604.082638888889</v>
      </c>
    </row>
    <row r="3311" spans="1:20" ht="42.75" x14ac:dyDescent="0.45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>
        <f>E3311/D3311*100</f>
        <v>26.6</v>
      </c>
      <c r="P3311" s="10">
        <f>E3311/L3311</f>
        <v>291.33333333333331</v>
      </c>
      <c r="Q3311" t="str">
        <f>LEFT(N3311,SEARCH("/",N3311)-1)</f>
        <v>technology</v>
      </c>
      <c r="R3311" t="str">
        <f>RIGHT(N3311, LEN(N3311)-SEARCH("/",N3311))</f>
        <v>wearables</v>
      </c>
      <c r="S3311" s="11">
        <f>J3311/86400 + 25569 + (-5/24)</f>
        <v>41813.454629629625</v>
      </c>
      <c r="T3311" s="11">
        <f>I3311/86400 + 25569 + (-5/24)</f>
        <v>41843.454629629625</v>
      </c>
    </row>
    <row r="3312" spans="1:20" ht="42.75" x14ac:dyDescent="0.45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>
        <f>E3312/D3312*100</f>
        <v>120.32608695652173</v>
      </c>
      <c r="P3312" s="10">
        <f>E3312/L3312</f>
        <v>98.839285714285708</v>
      </c>
      <c r="Q3312" t="str">
        <f>LEFT(N3312,SEARCH("/",N3312)-1)</f>
        <v>photography</v>
      </c>
      <c r="R3312" t="str">
        <f>RIGHT(N3312, LEN(N3312)-SEARCH("/",N3312))</f>
        <v>photobooks</v>
      </c>
      <c r="S3312" s="11">
        <f>J3312/86400 + 25569 + (-5/24)</f>
        <v>42339.067673611113</v>
      </c>
      <c r="T3312" s="11">
        <f>I3312/86400 + 25569 + (-5/24)</f>
        <v>42388.067673611113</v>
      </c>
    </row>
    <row r="3313" spans="1:20" ht="42.75" x14ac:dyDescent="0.45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>
        <f>E3313/D3313*100</f>
        <v>102.30434782608695</v>
      </c>
      <c r="P3313" s="10">
        <f>E3313/L3313</f>
        <v>189.75806451612902</v>
      </c>
      <c r="Q3313" t="str">
        <f>LEFT(N3313,SEARCH("/",N3313)-1)</f>
        <v>food</v>
      </c>
      <c r="R3313" t="str">
        <f>RIGHT(N3313, LEN(N3313)-SEARCH("/",N3313))</f>
        <v>small batch</v>
      </c>
      <c r="S3313" s="11">
        <f>J3313/86400 + 25569 + (-5/24)</f>
        <v>42423.394166666665</v>
      </c>
      <c r="T3313" s="11">
        <f>I3313/86400 + 25569 + (-5/24)</f>
        <v>42453.352500000001</v>
      </c>
    </row>
    <row r="3314" spans="1:20" ht="42.75" x14ac:dyDescent="0.45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>
        <f>E3314/D3314*100</f>
        <v>26.35217391304348</v>
      </c>
      <c r="P3314" s="10">
        <f>E3314/L3314</f>
        <v>116.55769230769231</v>
      </c>
      <c r="Q3314" t="str">
        <f>LEFT(N3314,SEARCH("/",N3314)-1)</f>
        <v>food</v>
      </c>
      <c r="R3314" t="str">
        <f>RIGHT(N3314, LEN(N3314)-SEARCH("/",N3314))</f>
        <v>food trucks</v>
      </c>
      <c r="S3314" s="11">
        <f>J3314/86400 + 25569 + (-5/24)</f>
        <v>42187.731747685182</v>
      </c>
      <c r="T3314" s="11">
        <f>I3314/86400 + 25569 + (-5/24)</f>
        <v>42218.708333333336</v>
      </c>
    </row>
    <row r="3315" spans="1:20" ht="42.75" x14ac:dyDescent="0.45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>
        <f>E3315/D3315*100</f>
        <v>119.74347826086958</v>
      </c>
      <c r="P3315" s="10">
        <f>E3315/L3315</f>
        <v>85.531055900621112</v>
      </c>
      <c r="Q3315" t="str">
        <f>LEFT(N3315,SEARCH("/",N3315)-1)</f>
        <v>theater</v>
      </c>
      <c r="R3315" t="str">
        <f>RIGHT(N3315, LEN(N3315)-SEARCH("/",N3315))</f>
        <v>plays</v>
      </c>
      <c r="S3315" s="11">
        <f>J3315/86400 + 25569 + (-5/24)</f>
        <v>41834.378240740734</v>
      </c>
      <c r="T3315" s="11">
        <f>I3315/86400 + 25569 + (-5/24)</f>
        <v>41865.875</v>
      </c>
    </row>
    <row r="3316" spans="1:20" ht="42.75" x14ac:dyDescent="0.45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>
        <f>E3316/D3316*100</f>
        <v>106.16782608695652</v>
      </c>
      <c r="P3316" s="10">
        <f>E3316/L3316</f>
        <v>251.7381443298969</v>
      </c>
      <c r="Q3316" t="str">
        <f>LEFT(N3316,SEARCH("/",N3316)-1)</f>
        <v>theater</v>
      </c>
      <c r="R3316" t="str">
        <f>RIGHT(N3316, LEN(N3316)-SEARCH("/",N3316))</f>
        <v>plays</v>
      </c>
      <c r="S3316" s="11">
        <f>J3316/86400 + 25569 + (-5/24)</f>
        <v>42614.552604166667</v>
      </c>
      <c r="T3316" s="11">
        <f>I3316/86400 + 25569 + (-5/24)</f>
        <v>42643.957638888889</v>
      </c>
    </row>
    <row r="3317" spans="1:20" ht="42.75" x14ac:dyDescent="0.4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>
        <f>E3317/D3317*100</f>
        <v>25.698702928870294</v>
      </c>
      <c r="P3317" s="10">
        <f>E3317/L3317</f>
        <v>65.340319148936175</v>
      </c>
      <c r="Q3317" t="str">
        <f>LEFT(N3317,SEARCH("/",N3317)-1)</f>
        <v>theater</v>
      </c>
      <c r="R3317" t="str">
        <f>RIGHT(N3317, LEN(N3317)-SEARCH("/",N3317))</f>
        <v>plays</v>
      </c>
      <c r="S3317" s="11">
        <f>J3317/86400 + 25569 + (-5/24)</f>
        <v>42614.06046296296</v>
      </c>
      <c r="T3317" s="11">
        <f>I3317/86400 + 25569 + (-5/24)</f>
        <v>42645.166666666664</v>
      </c>
    </row>
    <row r="3318" spans="1:20" ht="42.75" x14ac:dyDescent="0.45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>
        <f>E3318/D3318*100</f>
        <v>116.94725</v>
      </c>
      <c r="P3318" s="10">
        <f>E3318/L3318</f>
        <v>89.38643312101911</v>
      </c>
      <c r="Q3318" t="str">
        <f>LEFT(N3318,SEARCH("/",N3318)-1)</f>
        <v>film &amp; video</v>
      </c>
      <c r="R3318" t="str">
        <f>RIGHT(N3318, LEN(N3318)-SEARCH("/",N3318))</f>
        <v>documentary</v>
      </c>
      <c r="S3318" s="11">
        <f>J3318/86400 + 25569 + (-5/24)</f>
        <v>42263.744328703702</v>
      </c>
      <c r="T3318" s="11">
        <f>I3318/86400 + 25569 + (-5/24)</f>
        <v>42293.874999999993</v>
      </c>
    </row>
    <row r="3319" spans="1:20" ht="42.75" x14ac:dyDescent="0.45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>
        <f>E3319/D3319*100</f>
        <v>20.220833333333331</v>
      </c>
      <c r="P3319" s="10">
        <f>E3319/L3319</f>
        <v>44.935185185185183</v>
      </c>
      <c r="Q3319" t="str">
        <f>LEFT(N3319,SEARCH("/",N3319)-1)</f>
        <v>photography</v>
      </c>
      <c r="R3319" t="str">
        <f>RIGHT(N3319, LEN(N3319)-SEARCH("/",N3319))</f>
        <v>photobooks</v>
      </c>
      <c r="S3319" s="11">
        <f>J3319/86400 + 25569 + (-5/24)</f>
        <v>41896.926562499997</v>
      </c>
      <c r="T3319" s="11">
        <f>I3319/86400 + 25569 + (-5/24)</f>
        <v>41927.791666666664</v>
      </c>
    </row>
    <row r="3320" spans="1:20" ht="28.5" x14ac:dyDescent="0.45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>
        <f>E3320/D3320*100</f>
        <v>125.94166666666666</v>
      </c>
      <c r="P3320" s="10">
        <f>E3320/L3320</f>
        <v>81.252688172043008</v>
      </c>
      <c r="Q3320" t="str">
        <f>LEFT(N3320,SEARCH("/",N3320)-1)</f>
        <v>food</v>
      </c>
      <c r="R3320" t="str">
        <f>RIGHT(N3320, LEN(N3320)-SEARCH("/",N3320))</f>
        <v>small batch</v>
      </c>
      <c r="S3320" s="11">
        <f>J3320/86400 + 25569 + (-5/24)</f>
        <v>42052.458657407406</v>
      </c>
      <c r="T3320" s="11">
        <f>I3320/86400 + 25569 + (-5/24)</f>
        <v>42082.416990740741</v>
      </c>
    </row>
    <row r="3321" spans="1:20" ht="42.75" x14ac:dyDescent="0.4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>
        <f>E3321/D3321*100</f>
        <v>104.85537190082646</v>
      </c>
      <c r="P3321" s="10">
        <f>E3321/L3321</f>
        <v>84.023178807947019</v>
      </c>
      <c r="Q3321" t="str">
        <f>LEFT(N3321,SEARCH("/",N3321)-1)</f>
        <v>film &amp; video</v>
      </c>
      <c r="R3321" t="str">
        <f>RIGHT(N3321, LEN(N3321)-SEARCH("/",N3321))</f>
        <v>documentary</v>
      </c>
      <c r="S3321" s="11">
        <f>J3321/86400 + 25569 + (-5/24)</f>
        <v>41934.86215277778</v>
      </c>
      <c r="T3321" s="11">
        <f>I3321/86400 + 25569 + (-5/24)</f>
        <v>41957.008333333331</v>
      </c>
    </row>
    <row r="3322" spans="1:20" ht="42.75" x14ac:dyDescent="0.45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>
        <f>E3322/D3322*100</f>
        <v>1.3673469387755102</v>
      </c>
      <c r="P3322" s="10">
        <f>E3322/L3322</f>
        <v>67</v>
      </c>
      <c r="Q3322" t="str">
        <f>LEFT(N3322,SEARCH("/",N3322)-1)</f>
        <v>film &amp; video</v>
      </c>
      <c r="R3322" t="str">
        <f>RIGHT(N3322, LEN(N3322)-SEARCH("/",N3322))</f>
        <v>animation</v>
      </c>
      <c r="S3322" s="11">
        <f>J3322/86400 + 25569 + (-5/24)</f>
        <v>40949.775312499994</v>
      </c>
      <c r="T3322" s="11">
        <f>I3322/86400 + 25569 + (-5/24)</f>
        <v>41009.73364583333</v>
      </c>
    </row>
    <row r="3323" spans="1:20" ht="57" x14ac:dyDescent="0.45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>
        <f>E3323/D3323*100</f>
        <v>1</v>
      </c>
      <c r="P3323" s="10">
        <f>E3323/L3323</f>
        <v>49</v>
      </c>
      <c r="Q3323" t="str">
        <f>LEFT(N3323,SEARCH("/",N3323)-1)</f>
        <v>technology</v>
      </c>
      <c r="R3323" t="str">
        <f>RIGHT(N3323, LEN(N3323)-SEARCH("/",N3323))</f>
        <v>web</v>
      </c>
      <c r="S3323" s="11">
        <f>J3323/86400 + 25569 + (-5/24)</f>
        <v>42348.713229166664</v>
      </c>
      <c r="T3323" s="11">
        <f>I3323/86400 + 25569 + (-5/24)</f>
        <v>42385.249999999993</v>
      </c>
    </row>
    <row r="3324" spans="1:20" ht="42.75" x14ac:dyDescent="0.45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>
        <f>E3324/D3324*100</f>
        <v>56.51428571428572</v>
      </c>
      <c r="P3324" s="10">
        <f>E3324/L3324</f>
        <v>150.5</v>
      </c>
      <c r="Q3324" t="str">
        <f>LEFT(N3324,SEARCH("/",N3324)-1)</f>
        <v>photography</v>
      </c>
      <c r="R3324" t="str">
        <f>RIGHT(N3324, LEN(N3324)-SEARCH("/",N3324))</f>
        <v>photobooks</v>
      </c>
      <c r="S3324" s="11">
        <f>J3324/86400 + 25569 + (-5/24)</f>
        <v>41891.571689814817</v>
      </c>
      <c r="T3324" s="11">
        <f>I3324/86400 + 25569 + (-5/24)</f>
        <v>41926.571689814817</v>
      </c>
    </row>
    <row r="3325" spans="1:20" ht="42.75" x14ac:dyDescent="0.45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>
        <f>E3325/D3325*100</f>
        <v>130.98000000000002</v>
      </c>
      <c r="P3325" s="10">
        <f>E3325/L3325</f>
        <v>150.89861751152074</v>
      </c>
      <c r="Q3325" t="str">
        <f>LEFT(N3325,SEARCH("/",N3325)-1)</f>
        <v>film &amp; video</v>
      </c>
      <c r="R3325" t="str">
        <f>RIGHT(N3325, LEN(N3325)-SEARCH("/",N3325))</f>
        <v>television</v>
      </c>
      <c r="S3325" s="11">
        <f>J3325/86400 + 25569 + (-5/24)</f>
        <v>41753.838749999995</v>
      </c>
      <c r="T3325" s="11">
        <f>I3325/86400 + 25569 + (-5/24)</f>
        <v>41784.749305555553</v>
      </c>
    </row>
    <row r="3326" spans="1:20" ht="42.75" x14ac:dyDescent="0.45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>
        <f>E3326/D3326*100</f>
        <v>5.548</v>
      </c>
      <c r="P3326" s="10">
        <f>E3326/L3326</f>
        <v>106.69230769230769</v>
      </c>
      <c r="Q3326" t="str">
        <f>LEFT(N3326,SEARCH("/",N3326)-1)</f>
        <v>film &amp; video</v>
      </c>
      <c r="R3326" t="str">
        <f>RIGHT(N3326, LEN(N3326)-SEARCH("/",N3326))</f>
        <v>science fiction</v>
      </c>
      <c r="S3326" s="11">
        <f>J3326/86400 + 25569 + (-5/24)</f>
        <v>42135.381215277775</v>
      </c>
      <c r="T3326" s="11">
        <f>I3326/86400 + 25569 + (-5/24)</f>
        <v>42165.874999999993</v>
      </c>
    </row>
    <row r="3327" spans="1:20" ht="42.75" x14ac:dyDescent="0.45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>
        <f>E3327/D3327*100</f>
        <v>1.1159999999999999</v>
      </c>
      <c r="P3327" s="10">
        <f>E3327/L3327</f>
        <v>46.5</v>
      </c>
      <c r="Q3327" t="str">
        <f>LEFT(N3327,SEARCH("/",N3327)-1)</f>
        <v>film &amp; video</v>
      </c>
      <c r="R3327" t="str">
        <f>RIGHT(N3327, LEN(N3327)-SEARCH("/",N3327))</f>
        <v>drama</v>
      </c>
      <c r="S3327" s="11">
        <f>J3327/86400 + 25569 + (-5/24)</f>
        <v>41887.175023148149</v>
      </c>
      <c r="T3327" s="11">
        <f>I3327/86400 + 25569 + (-5/24)</f>
        <v>41917.175023148149</v>
      </c>
    </row>
    <row r="3328" spans="1:20" ht="42.75" x14ac:dyDescent="0.45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>
        <f>E3328/D3328*100</f>
        <v>0</v>
      </c>
      <c r="P3328" s="10" t="e">
        <f>E3328/L3328</f>
        <v>#DIV/0!</v>
      </c>
      <c r="Q3328" t="str">
        <f>LEFT(N3328,SEARCH("/",N3328)-1)</f>
        <v>film &amp; video</v>
      </c>
      <c r="R3328" t="str">
        <f>RIGHT(N3328, LEN(N3328)-SEARCH("/",N3328))</f>
        <v>drama</v>
      </c>
      <c r="S3328" s="11">
        <f>J3328/86400 + 25569 + (-5/24)</f>
        <v>42165.714525462965</v>
      </c>
      <c r="T3328" s="11">
        <f>I3328/86400 + 25569 + (-5/24)</f>
        <v>42195.714525462965</v>
      </c>
    </row>
    <row r="3329" spans="1:20" ht="42.75" x14ac:dyDescent="0.45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>
        <f>E3329/D3329*100</f>
        <v>102.592</v>
      </c>
      <c r="P3329" s="10">
        <f>E3329/L3329</f>
        <v>78.195121951219505</v>
      </c>
      <c r="Q3329" t="str">
        <f>LEFT(N3329,SEARCH("/",N3329)-1)</f>
        <v>film &amp; video</v>
      </c>
      <c r="R3329" t="str">
        <f>RIGHT(N3329, LEN(N3329)-SEARCH("/",N3329))</f>
        <v>documentary</v>
      </c>
      <c r="S3329" s="11">
        <f>J3329/86400 + 25569 + (-5/24)</f>
        <v>41661.839166666665</v>
      </c>
      <c r="T3329" s="11">
        <f>I3329/86400 + 25569 + (-5/24)</f>
        <v>41691.839166666665</v>
      </c>
    </row>
    <row r="3330" spans="1:20" ht="57" x14ac:dyDescent="0.45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>
        <f>E3330/D3330*100</f>
        <v>118.08108</v>
      </c>
      <c r="P3330" s="10">
        <f>E3330/L3330</f>
        <v>30.654485981308412</v>
      </c>
      <c r="Q3330" t="str">
        <f>LEFT(N3330,SEARCH("/",N3330)-1)</f>
        <v>film &amp; video</v>
      </c>
      <c r="R3330" t="str">
        <f>RIGHT(N3330, LEN(N3330)-SEARCH("/",N3330))</f>
        <v>documentary</v>
      </c>
      <c r="S3330" s="11">
        <f>J3330/86400 + 25569 + (-5/24)</f>
        <v>41149.746458333328</v>
      </c>
      <c r="T3330" s="11">
        <f>I3330/86400 + 25569 + (-5/24)</f>
        <v>41179.746458333328</v>
      </c>
    </row>
    <row r="3331" spans="1:20" ht="42.75" x14ac:dyDescent="0.45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>
        <f>E3331/D3331*100</f>
        <v>118.72620000000001</v>
      </c>
      <c r="P3331" s="10">
        <f>E3331/L3331</f>
        <v>230.08953488372092</v>
      </c>
      <c r="Q3331" t="str">
        <f>LEFT(N3331,SEARCH("/",N3331)-1)</f>
        <v>film &amp; video</v>
      </c>
      <c r="R3331" t="str">
        <f>RIGHT(N3331, LEN(N3331)-SEARCH("/",N3331))</f>
        <v>documentary</v>
      </c>
      <c r="S3331" s="11">
        <f>J3331/86400 + 25569 + (-5/24)</f>
        <v>41134.267164351848</v>
      </c>
      <c r="T3331" s="11">
        <f>I3331/86400 + 25569 + (-5/24)</f>
        <v>41159.267164351848</v>
      </c>
    </row>
    <row r="3332" spans="1:20" ht="42.75" x14ac:dyDescent="0.45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>
        <f>E3332/D3332*100</f>
        <v>101.72264</v>
      </c>
      <c r="P3332" s="10">
        <f>E3332/L3332</f>
        <v>85.337785234899329</v>
      </c>
      <c r="Q3332" t="str">
        <f>LEFT(N3332,SEARCH("/",N3332)-1)</f>
        <v>film &amp; video</v>
      </c>
      <c r="R3332" t="str">
        <f>RIGHT(N3332, LEN(N3332)-SEARCH("/",N3332))</f>
        <v>documentary</v>
      </c>
      <c r="S3332" s="11">
        <f>J3332/86400 + 25569 + (-5/24)</f>
        <v>40626.751597222217</v>
      </c>
      <c r="T3332" s="11">
        <f>I3332/86400 + 25569 + (-5/24)</f>
        <v>40657.751597222217</v>
      </c>
    </row>
    <row r="3333" spans="1:20" ht="42.75" x14ac:dyDescent="0.45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>
        <f>E3333/D3333*100</f>
        <v>101.248</v>
      </c>
      <c r="P3333" s="10">
        <f>E3333/L3333</f>
        <v>200.88888888888889</v>
      </c>
      <c r="Q3333" t="str">
        <f>LEFT(N3333,SEARCH("/",N3333)-1)</f>
        <v>film &amp; video</v>
      </c>
      <c r="R3333" t="str">
        <f>RIGHT(N3333, LEN(N3333)-SEARCH("/",N3333))</f>
        <v>documentary</v>
      </c>
      <c r="S3333" s="11">
        <f>J3333/86400 + 25569 + (-5/24)</f>
        <v>41113.564050925925</v>
      </c>
      <c r="T3333" s="11">
        <f>I3333/86400 + 25569 + (-5/24)</f>
        <v>41143.564050925925</v>
      </c>
    </row>
    <row r="3334" spans="1:20" ht="42.75" x14ac:dyDescent="0.45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>
        <f>E3334/D3334*100</f>
        <v>107.91200000000001</v>
      </c>
      <c r="P3334" s="10">
        <f>E3334/L3334</f>
        <v>145.04301075268816</v>
      </c>
      <c r="Q3334" t="str">
        <f>LEFT(N3334,SEARCH("/",N3334)-1)</f>
        <v>film &amp; video</v>
      </c>
      <c r="R3334" t="str">
        <f>RIGHT(N3334, LEN(N3334)-SEARCH("/",N3334))</f>
        <v>documentary</v>
      </c>
      <c r="S3334" s="11">
        <f>J3334/86400 + 25569 + (-5/24)</f>
        <v>42473.361666666664</v>
      </c>
      <c r="T3334" s="11">
        <f>I3334/86400 + 25569 + (-5/24)</f>
        <v>42503.361666666664</v>
      </c>
    </row>
    <row r="3335" spans="1:20" ht="42.75" x14ac:dyDescent="0.45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>
        <f>E3335/D3335*100</f>
        <v>116.83911999999998</v>
      </c>
      <c r="P3335" s="10">
        <f>E3335/L3335</f>
        <v>59.249046653144013</v>
      </c>
      <c r="Q3335" t="str">
        <f>LEFT(N3335,SEARCH("/",N3335)-1)</f>
        <v>film &amp; video</v>
      </c>
      <c r="R3335" t="str">
        <f>RIGHT(N3335, LEN(N3335)-SEARCH("/",N3335))</f>
        <v>documentary</v>
      </c>
      <c r="S3335" s="11">
        <f>J3335/86400 + 25569 + (-5/24)</f>
        <v>42291.387939814813</v>
      </c>
      <c r="T3335" s="11">
        <f>I3335/86400 + 25569 + (-5/24)</f>
        <v>42321.429606481477</v>
      </c>
    </row>
    <row r="3336" spans="1:20" ht="42.75" x14ac:dyDescent="0.45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>
        <f>E3336/D3336*100</f>
        <v>114.75999999999999</v>
      </c>
      <c r="P3336" s="10">
        <f>E3336/L3336</f>
        <v>129.81900452488688</v>
      </c>
      <c r="Q3336" t="str">
        <f>LEFT(N3336,SEARCH("/",N3336)-1)</f>
        <v>film &amp; video</v>
      </c>
      <c r="R3336" t="str">
        <f>RIGHT(N3336, LEN(N3336)-SEARCH("/",N3336))</f>
        <v>documentary</v>
      </c>
      <c r="S3336" s="11">
        <f>J3336/86400 + 25569 + (-5/24)</f>
        <v>42585.857743055552</v>
      </c>
      <c r="T3336" s="11">
        <f>I3336/86400 + 25569 + (-5/24)</f>
        <v>42623.957638888889</v>
      </c>
    </row>
    <row r="3337" spans="1:20" ht="42.75" x14ac:dyDescent="0.45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>
        <f>E3337/D3337*100</f>
        <v>122.02</v>
      </c>
      <c r="P3337" s="10">
        <f>E3337/L3337</f>
        <v>709.41860465116281</v>
      </c>
      <c r="Q3337" t="str">
        <f>LEFT(N3337,SEARCH("/",N3337)-1)</f>
        <v>film &amp; video</v>
      </c>
      <c r="R3337" t="str">
        <f>RIGHT(N3337, LEN(N3337)-SEARCH("/",N3337))</f>
        <v>documentary</v>
      </c>
      <c r="S3337" s="11">
        <f>J3337/86400 + 25569 + (-5/24)</f>
        <v>42711.586805555555</v>
      </c>
      <c r="T3337" s="11">
        <f>I3337/86400 + 25569 + (-5/24)</f>
        <v>42741.586805555555</v>
      </c>
    </row>
    <row r="3338" spans="1:20" ht="42.75" x14ac:dyDescent="0.45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>
        <f>E3338/D3338*100</f>
        <v>104.72999999999999</v>
      </c>
      <c r="P3338" s="10">
        <f>E3338/L3338</f>
        <v>104.31274900398407</v>
      </c>
      <c r="Q3338" t="str">
        <f>LEFT(N3338,SEARCH("/",N3338)-1)</f>
        <v>film &amp; video</v>
      </c>
      <c r="R3338" t="str">
        <f>RIGHT(N3338, LEN(N3338)-SEARCH("/",N3338))</f>
        <v>documentary</v>
      </c>
      <c r="S3338" s="11">
        <f>J3338/86400 + 25569 + (-5/24)</f>
        <v>41085.48978009259</v>
      </c>
      <c r="T3338" s="11">
        <f>I3338/86400 + 25569 + (-5/24)</f>
        <v>41120</v>
      </c>
    </row>
    <row r="3339" spans="1:20" ht="42.75" x14ac:dyDescent="0.45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>
        <f>E3339/D3339*100</f>
        <v>105.982</v>
      </c>
      <c r="P3339" s="10">
        <f>E3339/L3339</f>
        <v>111.79535864978902</v>
      </c>
      <c r="Q3339" t="str">
        <f>LEFT(N3339,SEARCH("/",N3339)-1)</f>
        <v>film &amp; video</v>
      </c>
      <c r="R3339" t="str">
        <f>RIGHT(N3339, LEN(N3339)-SEARCH("/",N3339))</f>
        <v>documentary</v>
      </c>
      <c r="S3339" s="11">
        <f>J3339/86400 + 25569 + (-5/24)</f>
        <v>41934.376168981478</v>
      </c>
      <c r="T3339" s="11">
        <f>I3339/86400 + 25569 + (-5/24)</f>
        <v>41964.41783564815</v>
      </c>
    </row>
    <row r="3340" spans="1:20" ht="42.75" x14ac:dyDescent="0.45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>
        <f>E3340/D3340*100</f>
        <v>0.49199999999999999</v>
      </c>
      <c r="P3340" s="10">
        <f>E3340/L3340</f>
        <v>20.5</v>
      </c>
      <c r="Q3340" t="str">
        <f>LEFT(N3340,SEARCH("/",N3340)-1)</f>
        <v>technology</v>
      </c>
      <c r="R3340" t="str">
        <f>RIGHT(N3340, LEN(N3340)-SEARCH("/",N3340))</f>
        <v>web</v>
      </c>
      <c r="S3340" s="11">
        <f>J3340/86400 + 25569 + (-5/24)</f>
        <v>41927.511469907404</v>
      </c>
      <c r="T3340" s="11">
        <f>I3340/86400 + 25569 + (-5/24)</f>
        <v>41957.553136574068</v>
      </c>
    </row>
    <row r="3341" spans="1:20" ht="42.75" x14ac:dyDescent="0.45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>
        <f>E3341/D3341*100</f>
        <v>0</v>
      </c>
      <c r="P3341" s="10" t="e">
        <f>E3341/L3341</f>
        <v>#DIV/0!</v>
      </c>
      <c r="Q3341" t="str">
        <f>LEFT(N3341,SEARCH("/",N3341)-1)</f>
        <v>technology</v>
      </c>
      <c r="R3341" t="str">
        <f>RIGHT(N3341, LEN(N3341)-SEARCH("/",N3341))</f>
        <v>web</v>
      </c>
      <c r="S3341" s="11">
        <f>J3341/86400 + 25569 + (-5/24)</f>
        <v>42165.576956018514</v>
      </c>
      <c r="T3341" s="11">
        <f>I3341/86400 + 25569 + (-5/24)</f>
        <v>42195.576956018514</v>
      </c>
    </row>
    <row r="3342" spans="1:20" ht="42.75" x14ac:dyDescent="0.45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>
        <f>E3342/D3342*100</f>
        <v>0.42399999999999999</v>
      </c>
      <c r="P3342" s="10">
        <f>E3342/L3342</f>
        <v>53</v>
      </c>
      <c r="Q3342" t="str">
        <f>LEFT(N3342,SEARCH("/",N3342)-1)</f>
        <v>technology</v>
      </c>
      <c r="R3342" t="str">
        <f>RIGHT(N3342, LEN(N3342)-SEARCH("/",N3342))</f>
        <v>web</v>
      </c>
      <c r="S3342" s="11">
        <f>J3342/86400 + 25569 + (-5/24)</f>
        <v>42192.607905092591</v>
      </c>
      <c r="T3342" s="11">
        <f>I3342/86400 + 25569 + (-5/24)</f>
        <v>42211.957638888889</v>
      </c>
    </row>
    <row r="3343" spans="1:20" ht="28.5" x14ac:dyDescent="0.45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>
        <f>E3343/D3343*100</f>
        <v>0.104</v>
      </c>
      <c r="P3343" s="10">
        <f>E3343/L3343</f>
        <v>13</v>
      </c>
      <c r="Q3343" t="str">
        <f>LEFT(N3343,SEARCH("/",N3343)-1)</f>
        <v>technology</v>
      </c>
      <c r="R3343" t="str">
        <f>RIGHT(N3343, LEN(N3343)-SEARCH("/",N3343))</f>
        <v>web</v>
      </c>
      <c r="S3343" s="11">
        <f>J3343/86400 + 25569 + (-5/24)</f>
        <v>42446.571828703702</v>
      </c>
      <c r="T3343" s="11">
        <f>I3343/86400 + 25569 + (-5/24)</f>
        <v>42476.571828703702</v>
      </c>
    </row>
    <row r="3344" spans="1:20" ht="42.75" x14ac:dyDescent="0.45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>
        <f>E3344/D3344*100</f>
        <v>1.044</v>
      </c>
      <c r="P3344" s="10">
        <f>E3344/L3344</f>
        <v>87</v>
      </c>
      <c r="Q3344" t="str">
        <f>LEFT(N3344,SEARCH("/",N3344)-1)</f>
        <v>technology</v>
      </c>
      <c r="R3344" t="str">
        <f>RIGHT(N3344, LEN(N3344)-SEARCH("/",N3344))</f>
        <v>web</v>
      </c>
      <c r="S3344" s="11">
        <f>J3344/86400 + 25569 + (-5/24)</f>
        <v>42528.779363425921</v>
      </c>
      <c r="T3344" s="11">
        <f>I3344/86400 + 25569 + (-5/24)</f>
        <v>42558.779363425921</v>
      </c>
    </row>
    <row r="3345" spans="1:20" ht="42.75" x14ac:dyDescent="0.45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>
        <f>E3345/D3345*100</f>
        <v>0</v>
      </c>
      <c r="P3345" s="10" t="e">
        <f>E3345/L3345</f>
        <v>#DIV/0!</v>
      </c>
      <c r="Q3345" t="str">
        <f>LEFT(N3345,SEARCH("/",N3345)-1)</f>
        <v>technology</v>
      </c>
      <c r="R3345" t="str">
        <f>RIGHT(N3345, LEN(N3345)-SEARCH("/",N3345))</f>
        <v>web</v>
      </c>
      <c r="S3345" s="11">
        <f>J3345/86400 + 25569 + (-5/24)</f>
        <v>42790.687233796292</v>
      </c>
      <c r="T3345" s="11">
        <f>I3345/86400 + 25569 + (-5/24)</f>
        <v>42820.645567129628</v>
      </c>
    </row>
    <row r="3346" spans="1:20" ht="42.75" x14ac:dyDescent="0.45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>
        <f>E3346/D3346*100</f>
        <v>17.380000000000003</v>
      </c>
      <c r="P3346" s="10">
        <f>E3346/L3346</f>
        <v>111.41025641025641</v>
      </c>
      <c r="Q3346" t="str">
        <f>LEFT(N3346,SEARCH("/",N3346)-1)</f>
        <v>technology</v>
      </c>
      <c r="R3346" t="str">
        <f>RIGHT(N3346, LEN(N3346)-SEARCH("/",N3346))</f>
        <v>web</v>
      </c>
      <c r="S3346" s="11">
        <f>J3346/86400 + 25569 + (-5/24)</f>
        <v>42198.351145833331</v>
      </c>
      <c r="T3346" s="11">
        <f>I3346/86400 + 25569 + (-5/24)</f>
        <v>42231.348611111105</v>
      </c>
    </row>
    <row r="3347" spans="1:20" ht="28.5" x14ac:dyDescent="0.45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>
        <f>E3347/D3347*100</f>
        <v>8.0000000000000002E-3</v>
      </c>
      <c r="P3347" s="10">
        <f>E3347/L3347</f>
        <v>2</v>
      </c>
      <c r="Q3347" t="str">
        <f>LEFT(N3347,SEARCH("/",N3347)-1)</f>
        <v>technology</v>
      </c>
      <c r="R3347" t="str">
        <f>RIGHT(N3347, LEN(N3347)-SEARCH("/",N3347))</f>
        <v>web</v>
      </c>
      <c r="S3347" s="11">
        <f>J3347/86400 + 25569 + (-5/24)</f>
        <v>42075.883819444447</v>
      </c>
      <c r="T3347" s="11">
        <f>I3347/86400 + 25569 + (-5/24)</f>
        <v>42105.883819444447</v>
      </c>
    </row>
    <row r="3348" spans="1:20" ht="28.5" x14ac:dyDescent="0.45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>
        <f>E3348/D3348*100</f>
        <v>105.80799999999999</v>
      </c>
      <c r="P3348" s="10">
        <f>E3348/L3348</f>
        <v>174.02631578947367</v>
      </c>
      <c r="Q3348" t="str">
        <f>LEFT(N3348,SEARCH("/",N3348)-1)</f>
        <v>technology</v>
      </c>
      <c r="R3348" t="str">
        <f>RIGHT(N3348, LEN(N3348)-SEARCH("/",N3348))</f>
        <v>wearables</v>
      </c>
      <c r="S3348" s="11">
        <f>J3348/86400 + 25569 + (-5/24)</f>
        <v>42100.43373842592</v>
      </c>
      <c r="T3348" s="11">
        <f>I3348/86400 + 25569 + (-5/24)</f>
        <v>42155.43373842592</v>
      </c>
    </row>
    <row r="3349" spans="1:20" ht="42.75" x14ac:dyDescent="0.45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>
        <f>E3349/D3349*100</f>
        <v>300.11791999999997</v>
      </c>
      <c r="P3349" s="10">
        <f>E3349/L3349</f>
        <v>73.486268364348675</v>
      </c>
      <c r="Q3349" t="str">
        <f>LEFT(N3349,SEARCH("/",N3349)-1)</f>
        <v>technology</v>
      </c>
      <c r="R3349" t="str">
        <f>RIGHT(N3349, LEN(N3349)-SEARCH("/",N3349))</f>
        <v>wearables</v>
      </c>
      <c r="S3349" s="11">
        <f>J3349/86400 + 25569 + (-5/24)</f>
        <v>41898.457627314812</v>
      </c>
      <c r="T3349" s="11">
        <f>I3349/86400 + 25569 + (-5/24)</f>
        <v>41940.833333333328</v>
      </c>
    </row>
    <row r="3350" spans="1:20" ht="42.75" x14ac:dyDescent="0.45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>
        <f>E3350/D3350*100</f>
        <v>100.52799999999999</v>
      </c>
      <c r="P3350" s="10">
        <f>E3350/L3350</f>
        <v>239.35238095238094</v>
      </c>
      <c r="Q3350" t="str">
        <f>LEFT(N3350,SEARCH("/",N3350)-1)</f>
        <v>technology</v>
      </c>
      <c r="R3350" t="str">
        <f>RIGHT(N3350, LEN(N3350)-SEARCH("/",N3350))</f>
        <v>wearables</v>
      </c>
      <c r="S3350" s="11">
        <f>J3350/86400 + 25569 + (-5/24)</f>
        <v>41955.809155092589</v>
      </c>
      <c r="T3350" s="11">
        <f>I3350/86400 + 25569 + (-5/24)</f>
        <v>41985.809155092589</v>
      </c>
    </row>
    <row r="3351" spans="1:20" ht="42.75" x14ac:dyDescent="0.45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>
        <f>E3351/D3351*100</f>
        <v>0.79600000000000004</v>
      </c>
      <c r="P3351" s="10">
        <f>E3351/L3351</f>
        <v>199</v>
      </c>
      <c r="Q3351" t="str">
        <f>LEFT(N3351,SEARCH("/",N3351)-1)</f>
        <v>technology</v>
      </c>
      <c r="R3351" t="str">
        <f>RIGHT(N3351, LEN(N3351)-SEARCH("/",N3351))</f>
        <v>wearables</v>
      </c>
      <c r="S3351" s="11">
        <f>J3351/86400 + 25569 + (-5/24)</f>
        <v>42496.320972222216</v>
      </c>
      <c r="T3351" s="11">
        <f>I3351/86400 + 25569 + (-5/24)</f>
        <v>42526.320972222216</v>
      </c>
    </row>
    <row r="3352" spans="1:20" ht="42.75" x14ac:dyDescent="0.45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>
        <f>E3352/D3352*100</f>
        <v>132.024</v>
      </c>
      <c r="P3352" s="10">
        <f>E3352/L3352</f>
        <v>215.72549019607843</v>
      </c>
      <c r="Q3352" t="str">
        <f>LEFT(N3352,SEARCH("/",N3352)-1)</f>
        <v>publishing</v>
      </c>
      <c r="R3352" t="str">
        <f>RIGHT(N3352, LEN(N3352)-SEARCH("/",N3352))</f>
        <v>nonfiction</v>
      </c>
      <c r="S3352" s="11">
        <f>J3352/86400 + 25569 + (-5/24)</f>
        <v>40977.596967592588</v>
      </c>
      <c r="T3352" s="11">
        <f>I3352/86400 + 25569 + (-5/24)</f>
        <v>41007.555300925924</v>
      </c>
    </row>
    <row r="3353" spans="1:20" ht="42.75" x14ac:dyDescent="0.45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>
        <f>E3353/D3353*100</f>
        <v>9.4412800000000008</v>
      </c>
      <c r="P3353" s="10">
        <f>E3353/L3353</f>
        <v>73.760000000000005</v>
      </c>
      <c r="Q3353" t="str">
        <f>LEFT(N3353,SEARCH("/",N3353)-1)</f>
        <v>music</v>
      </c>
      <c r="R3353" t="str">
        <f>RIGHT(N3353, LEN(N3353)-SEARCH("/",N3353))</f>
        <v>indie rock</v>
      </c>
      <c r="S3353" s="11">
        <f>J3353/86400 + 25569 + (-5/24)</f>
        <v>41887.575729166667</v>
      </c>
      <c r="T3353" s="11">
        <f>I3353/86400 + 25569 + (-5/24)</f>
        <v>41917.575729166667</v>
      </c>
    </row>
    <row r="3354" spans="1:20" ht="42.75" x14ac:dyDescent="0.45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>
        <f>E3354/D3354*100</f>
        <v>1.1919999999999999</v>
      </c>
      <c r="P3354" s="10">
        <f>E3354/L3354</f>
        <v>49.666666666666664</v>
      </c>
      <c r="Q3354" t="str">
        <f>LEFT(N3354,SEARCH("/",N3354)-1)</f>
        <v>technology</v>
      </c>
      <c r="R3354" t="str">
        <f>RIGHT(N3354, LEN(N3354)-SEARCH("/",N3354))</f>
        <v>wearables</v>
      </c>
      <c r="S3354" s="11">
        <f>J3354/86400 + 25569 + (-5/24)</f>
        <v>42636.808402777773</v>
      </c>
      <c r="T3354" s="11">
        <f>I3354/86400 + 25569 + (-5/24)</f>
        <v>42668.957638888889</v>
      </c>
    </row>
    <row r="3355" spans="1:20" ht="42.75" x14ac:dyDescent="0.45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>
        <f>E3355/D3355*100</f>
        <v>0.104</v>
      </c>
      <c r="P3355" s="10">
        <f>E3355/L3355</f>
        <v>13</v>
      </c>
      <c r="Q3355" t="str">
        <f>LEFT(N3355,SEARCH("/",N3355)-1)</f>
        <v>technology</v>
      </c>
      <c r="R3355" t="str">
        <f>RIGHT(N3355, LEN(N3355)-SEARCH("/",N3355))</f>
        <v>wearables</v>
      </c>
      <c r="S3355" s="11">
        <f>J3355/86400 + 25569 + (-5/24)</f>
        <v>41855.575972222221</v>
      </c>
      <c r="T3355" s="11">
        <f>I3355/86400 + 25569 + (-5/24)</f>
        <v>41885.575972222221</v>
      </c>
    </row>
    <row r="3356" spans="1:20" ht="28.5" x14ac:dyDescent="0.45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>
        <f>E3356/D3356*100</f>
        <v>82.207999999999998</v>
      </c>
      <c r="P3356" s="10">
        <f>E3356/L3356</f>
        <v>216.33684210526314</v>
      </c>
      <c r="Q3356" t="str">
        <f>LEFT(N3356,SEARCH("/",N3356)-1)</f>
        <v>technology</v>
      </c>
      <c r="R3356" t="str">
        <f>RIGHT(N3356, LEN(N3356)-SEARCH("/",N3356))</f>
        <v>wearables</v>
      </c>
      <c r="S3356" s="11">
        <f>J3356/86400 + 25569 + (-5/24)</f>
        <v>42388.5003125</v>
      </c>
      <c r="T3356" s="11">
        <f>I3356/86400 + 25569 + (-5/24)</f>
        <v>42418.5003125</v>
      </c>
    </row>
    <row r="3357" spans="1:20" ht="42.75" x14ac:dyDescent="0.45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>
        <f>E3357/D3357*100</f>
        <v>34.527999999999999</v>
      </c>
      <c r="P3357" s="10">
        <f>E3357/L3357</f>
        <v>95.911111111111111</v>
      </c>
      <c r="Q3357" t="str">
        <f>LEFT(N3357,SEARCH("/",N3357)-1)</f>
        <v>technology</v>
      </c>
      <c r="R3357" t="str">
        <f>RIGHT(N3357, LEN(N3357)-SEARCH("/",N3357))</f>
        <v>wearables</v>
      </c>
      <c r="S3357" s="11">
        <f>J3357/86400 + 25569 + (-5/24)</f>
        <v>42339.625648148147</v>
      </c>
      <c r="T3357" s="11">
        <f>I3357/86400 + 25569 + (-5/24)</f>
        <v>42367.624999999993</v>
      </c>
    </row>
    <row r="3358" spans="1:20" ht="42.75" x14ac:dyDescent="0.45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>
        <f>E3358/D3358*100</f>
        <v>29.376000000000001</v>
      </c>
      <c r="P3358" s="10">
        <f>E3358/L3358</f>
        <v>43.976047904191617</v>
      </c>
      <c r="Q3358" t="str">
        <f>LEFT(N3358,SEARCH("/",N3358)-1)</f>
        <v>games</v>
      </c>
      <c r="R3358" t="str">
        <f>RIGHT(N3358, LEN(N3358)-SEARCH("/",N3358))</f>
        <v>video games</v>
      </c>
      <c r="S3358" s="11">
        <f>J3358/86400 + 25569 + (-5/24)</f>
        <v>42352.958460648144</v>
      </c>
      <c r="T3358" s="11">
        <f>I3358/86400 + 25569 + (-5/24)</f>
        <v>42382.958460648144</v>
      </c>
    </row>
    <row r="3359" spans="1:20" ht="28.5" x14ac:dyDescent="0.45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>
        <f>E3359/D3359*100</f>
        <v>7.2120000000000006</v>
      </c>
      <c r="P3359" s="10">
        <f>E3359/L3359</f>
        <v>81.954545454545453</v>
      </c>
      <c r="Q3359" t="str">
        <f>LEFT(N3359,SEARCH("/",N3359)-1)</f>
        <v>games</v>
      </c>
      <c r="R3359" t="str">
        <f>RIGHT(N3359, LEN(N3359)-SEARCH("/",N3359))</f>
        <v>video games</v>
      </c>
      <c r="S3359" s="11">
        <f>J3359/86400 + 25569 + (-5/24)</f>
        <v>41712.554340277777</v>
      </c>
      <c r="T3359" s="11">
        <f>I3359/86400 + 25569 + (-5/24)</f>
        <v>41742.554340277777</v>
      </c>
    </row>
    <row r="3360" spans="1:20" ht="42.75" x14ac:dyDescent="0.45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>
        <f>E3360/D3360*100</f>
        <v>2.93</v>
      </c>
      <c r="P3360" s="10">
        <f>E3360/L3360</f>
        <v>34.88095238095238</v>
      </c>
      <c r="Q3360" t="str">
        <f>LEFT(N3360,SEARCH("/",N3360)-1)</f>
        <v>games</v>
      </c>
      <c r="R3360" t="str">
        <f>RIGHT(N3360, LEN(N3360)-SEARCH("/",N3360))</f>
        <v>video games</v>
      </c>
      <c r="S3360" s="11">
        <f>J3360/86400 + 25569 + (-5/24)</f>
        <v>40952.42864583333</v>
      </c>
      <c r="T3360" s="11">
        <f>I3360/86400 + 25569 + (-5/24)</f>
        <v>41012.386979166666</v>
      </c>
    </row>
    <row r="3361" spans="1:20" ht="42.75" x14ac:dyDescent="0.45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>
        <f>E3361/D3361*100</f>
        <v>0</v>
      </c>
      <c r="P3361" s="10" t="e">
        <f>E3361/L3361</f>
        <v>#DIV/0!</v>
      </c>
      <c r="Q3361" t="str">
        <f>LEFT(N3361,SEARCH("/",N3361)-1)</f>
        <v>games</v>
      </c>
      <c r="R3361" t="str">
        <f>RIGHT(N3361, LEN(N3361)-SEARCH("/",N3361))</f>
        <v>video games</v>
      </c>
      <c r="S3361" s="11">
        <f>J3361/86400 + 25569 + (-5/24)</f>
        <v>40799.664351851847</v>
      </c>
      <c r="T3361" s="11">
        <f>I3361/86400 + 25569 + (-5/24)</f>
        <v>40844.664351851847</v>
      </c>
    </row>
    <row r="3362" spans="1:20" ht="42.75" x14ac:dyDescent="0.45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>
        <f>E3362/D3362*100</f>
        <v>4.0000000000000001E-3</v>
      </c>
      <c r="P3362" s="10">
        <f>E3362/L3362</f>
        <v>1</v>
      </c>
      <c r="Q3362" t="str">
        <f>LEFT(N3362,SEARCH("/",N3362)-1)</f>
        <v>games</v>
      </c>
      <c r="R3362" t="str">
        <f>RIGHT(N3362, LEN(N3362)-SEARCH("/",N3362))</f>
        <v>mobile games</v>
      </c>
      <c r="S3362" s="11">
        <f>J3362/86400 + 25569 + (-5/24)</f>
        <v>41958.07671296296</v>
      </c>
      <c r="T3362" s="11">
        <f>I3362/86400 + 25569 + (-5/24)</f>
        <v>41971.981249999997</v>
      </c>
    </row>
    <row r="3363" spans="1:20" ht="42.75" x14ac:dyDescent="0.45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>
        <f>E3363/D3363*100</f>
        <v>39.5</v>
      </c>
      <c r="P3363" s="10">
        <f>E3363/L3363</f>
        <v>253.2051282051282</v>
      </c>
      <c r="Q3363" t="str">
        <f>LEFT(N3363,SEARCH("/",N3363)-1)</f>
        <v>games</v>
      </c>
      <c r="R3363" t="str">
        <f>RIGHT(N3363, LEN(N3363)-SEARCH("/",N3363))</f>
        <v>mobile games</v>
      </c>
      <c r="S3363" s="11">
        <f>J3363/86400 + 25569 + (-5/24)</f>
        <v>42453.611354166664</v>
      </c>
      <c r="T3363" s="11">
        <f>I3363/86400 + 25569 + (-5/24)</f>
        <v>42483.611354166664</v>
      </c>
    </row>
    <row r="3364" spans="1:20" ht="42.75" x14ac:dyDescent="0.45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>
        <f>E3364/D3364*100</f>
        <v>0</v>
      </c>
      <c r="P3364" s="10" t="e">
        <f>E3364/L3364</f>
        <v>#DIV/0!</v>
      </c>
      <c r="Q3364" t="str">
        <f>LEFT(N3364,SEARCH("/",N3364)-1)</f>
        <v>food</v>
      </c>
      <c r="R3364" t="str">
        <f>RIGHT(N3364, LEN(N3364)-SEARCH("/",N3364))</f>
        <v>food trucks</v>
      </c>
      <c r="S3364" s="11">
        <f>J3364/86400 + 25569 + (-5/24)</f>
        <v>41871.763692129629</v>
      </c>
      <c r="T3364" s="11">
        <f>I3364/86400 + 25569 + (-5/24)</f>
        <v>41931.763692129629</v>
      </c>
    </row>
    <row r="3365" spans="1:20" ht="42.75" x14ac:dyDescent="0.45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>
        <f>E3365/D3365*100</f>
        <v>0</v>
      </c>
      <c r="P3365" s="10" t="e">
        <f>E3365/L3365</f>
        <v>#DIV/0!</v>
      </c>
      <c r="Q3365" t="str">
        <f>LEFT(N3365,SEARCH("/",N3365)-1)</f>
        <v>food</v>
      </c>
      <c r="R3365" t="str">
        <f>RIGHT(N3365, LEN(N3365)-SEARCH("/",N3365))</f>
        <v>food trucks</v>
      </c>
      <c r="S3365" s="11">
        <f>J3365/86400 + 25569 + (-5/24)</f>
        <v>42223.894247685188</v>
      </c>
      <c r="T3365" s="11">
        <f>I3365/86400 + 25569 + (-5/24)</f>
        <v>42253.894247685188</v>
      </c>
    </row>
    <row r="3366" spans="1:20" ht="42.75" x14ac:dyDescent="0.45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>
        <f>E3366/D3366*100</f>
        <v>0.752</v>
      </c>
      <c r="P3366" s="10">
        <f>E3366/L3366</f>
        <v>23.5</v>
      </c>
      <c r="Q3366" t="str">
        <f>LEFT(N3366,SEARCH("/",N3366)-1)</f>
        <v>food</v>
      </c>
      <c r="R3366" t="str">
        <f>RIGHT(N3366, LEN(N3366)-SEARCH("/",N3366))</f>
        <v>food trucks</v>
      </c>
      <c r="S3366" s="11">
        <f>J3366/86400 + 25569 + (-5/24)</f>
        <v>41835.555648148147</v>
      </c>
      <c r="T3366" s="11">
        <f>I3366/86400 + 25569 + (-5/24)</f>
        <v>41865.555648148147</v>
      </c>
    </row>
    <row r="3367" spans="1:20" ht="42.75" x14ac:dyDescent="0.45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>
        <f>E3367/D3367*100</f>
        <v>0.4</v>
      </c>
      <c r="P3367" s="10">
        <f>E3367/L3367</f>
        <v>50</v>
      </c>
      <c r="Q3367" t="str">
        <f>LEFT(N3367,SEARCH("/",N3367)-1)</f>
        <v>food</v>
      </c>
      <c r="R3367" t="str">
        <f>RIGHT(N3367, LEN(N3367)-SEARCH("/",N3367))</f>
        <v>food trucks</v>
      </c>
      <c r="S3367" s="11">
        <f>J3367/86400 + 25569 + (-5/24)</f>
        <v>42124.684849537036</v>
      </c>
      <c r="T3367" s="11">
        <f>I3367/86400 + 25569 + (-5/24)</f>
        <v>42154.684849537036</v>
      </c>
    </row>
    <row r="3368" spans="1:20" ht="28.5" x14ac:dyDescent="0.45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>
        <f>E3368/D3368*100</f>
        <v>0.1</v>
      </c>
      <c r="P3368" s="10">
        <f>E3368/L3368</f>
        <v>25</v>
      </c>
      <c r="Q3368" t="str">
        <f>LEFT(N3368,SEARCH("/",N3368)-1)</f>
        <v>food</v>
      </c>
      <c r="R3368" t="str">
        <f>RIGHT(N3368, LEN(N3368)-SEARCH("/",N3368))</f>
        <v>food trucks</v>
      </c>
      <c r="S3368" s="11">
        <f>J3368/86400 + 25569 + (-5/24)</f>
        <v>41938.596377314811</v>
      </c>
      <c r="T3368" s="11">
        <f>I3368/86400 + 25569 + (-5/24)</f>
        <v>41956.638043981475</v>
      </c>
    </row>
    <row r="3369" spans="1:20" ht="42.75" x14ac:dyDescent="0.45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>
        <f>E3369/D3369*100</f>
        <v>199.244</v>
      </c>
      <c r="P3369" s="10">
        <f>E3369/L3369</f>
        <v>183.80442804428046</v>
      </c>
      <c r="Q3369" t="str">
        <f>LEFT(N3369,SEARCH("/",N3369)-1)</f>
        <v>photography</v>
      </c>
      <c r="R3369" t="str">
        <f>RIGHT(N3369, LEN(N3369)-SEARCH("/",N3369))</f>
        <v>photobooks</v>
      </c>
      <c r="S3369" s="11">
        <f>J3369/86400 + 25569 + (-5/24)</f>
        <v>42152.08048611111</v>
      </c>
      <c r="T3369" s="11">
        <f>I3369/86400 + 25569 + (-5/24)</f>
        <v>42182.08048611111</v>
      </c>
    </row>
    <row r="3370" spans="1:20" ht="42.75" x14ac:dyDescent="0.45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>
        <f>E3370/D3370*100</f>
        <v>0</v>
      </c>
      <c r="P3370" s="10" t="e">
        <f>E3370/L3370</f>
        <v>#DIV/0!</v>
      </c>
      <c r="Q3370" t="str">
        <f>LEFT(N3370,SEARCH("/",N3370)-1)</f>
        <v>music</v>
      </c>
      <c r="R3370" t="str">
        <f>RIGHT(N3370, LEN(N3370)-SEARCH("/",N3370))</f>
        <v>world music</v>
      </c>
      <c r="S3370" s="11">
        <f>J3370/86400 + 25569 + (-5/24)</f>
        <v>41125.074826388889</v>
      </c>
      <c r="T3370" s="11">
        <f>I3370/86400 + 25569 + (-5/24)</f>
        <v>41145.074826388889</v>
      </c>
    </row>
    <row r="3371" spans="1:20" ht="42.75" x14ac:dyDescent="0.45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>
        <f>E3371/D3371*100</f>
        <v>154.97535999999999</v>
      </c>
      <c r="P3371" s="10">
        <f>E3371/L3371</f>
        <v>82.963254817987149</v>
      </c>
      <c r="Q3371" t="str">
        <f>LEFT(N3371,SEARCH("/",N3371)-1)</f>
        <v>music</v>
      </c>
      <c r="R3371" t="str">
        <f>RIGHT(N3371, LEN(N3371)-SEARCH("/",N3371))</f>
        <v>rock</v>
      </c>
      <c r="S3371" s="11">
        <f>J3371/86400 + 25569 + (-5/24)</f>
        <v>41116.481770833328</v>
      </c>
      <c r="T3371" s="11">
        <f>I3371/86400 + 25569 + (-5/24)</f>
        <v>41151.481770833328</v>
      </c>
    </row>
    <row r="3372" spans="1:20" ht="42.75" x14ac:dyDescent="0.45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>
        <f>E3372/D3372*100</f>
        <v>19.759999999999998</v>
      </c>
      <c r="P3372" s="10">
        <f>E3372/L3372</f>
        <v>308.75</v>
      </c>
      <c r="Q3372" t="str">
        <f>LEFT(N3372,SEARCH("/",N3372)-1)</f>
        <v>technology</v>
      </c>
      <c r="R3372" t="str">
        <f>RIGHT(N3372, LEN(N3372)-SEARCH("/",N3372))</f>
        <v>wearables</v>
      </c>
      <c r="S3372" s="11">
        <f>J3372/86400 + 25569 + (-5/24)</f>
        <v>42313.728032407402</v>
      </c>
      <c r="T3372" s="11">
        <f>I3372/86400 + 25569 + (-5/24)</f>
        <v>42343.728032407402</v>
      </c>
    </row>
    <row r="3373" spans="1:20" ht="42.75" x14ac:dyDescent="0.45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>
        <f>E3373/D3373*100</f>
        <v>70.36</v>
      </c>
      <c r="P3373" s="10">
        <f>E3373/L3373</f>
        <v>382.39130434782606</v>
      </c>
      <c r="Q3373" t="str">
        <f>LEFT(N3373,SEARCH("/",N3373)-1)</f>
        <v>technology</v>
      </c>
      <c r="R3373" t="str">
        <f>RIGHT(N3373, LEN(N3373)-SEARCH("/",N3373))</f>
        <v>wearables</v>
      </c>
      <c r="S3373" s="11">
        <f>J3373/86400 + 25569 + (-5/24)</f>
        <v>42612.415706018517</v>
      </c>
      <c r="T3373" s="11">
        <f>I3373/86400 + 25569 + (-5/24)</f>
        <v>42644.415706018517</v>
      </c>
    </row>
    <row r="3374" spans="1:20" ht="28.5" x14ac:dyDescent="0.45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>
        <f>E3374/D3374*100</f>
        <v>0.42</v>
      </c>
      <c r="P3374" s="10">
        <f>E3374/L3374</f>
        <v>6.1764705882352944</v>
      </c>
      <c r="Q3374" t="str">
        <f>LEFT(N3374,SEARCH("/",N3374)-1)</f>
        <v>publishing</v>
      </c>
      <c r="R3374" t="str">
        <f>RIGHT(N3374, LEN(N3374)-SEARCH("/",N3374))</f>
        <v>translations</v>
      </c>
      <c r="S3374" s="11">
        <f>J3374/86400 + 25569 + (-5/24)</f>
        <v>41941.472233796296</v>
      </c>
      <c r="T3374" s="11">
        <f>I3374/86400 + 25569 + (-5/24)</f>
        <v>41971.51390046296</v>
      </c>
    </row>
    <row r="3375" spans="1:20" ht="42.75" x14ac:dyDescent="0.45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>
        <f>E3375/D3375*100</f>
        <v>0.104</v>
      </c>
      <c r="P3375" s="10">
        <f>E3375/L3375</f>
        <v>13</v>
      </c>
      <c r="Q3375" t="str">
        <f>LEFT(N3375,SEARCH("/",N3375)-1)</f>
        <v>publishing</v>
      </c>
      <c r="R3375" t="str">
        <f>RIGHT(N3375, LEN(N3375)-SEARCH("/",N3375))</f>
        <v>translations</v>
      </c>
      <c r="S3375" s="11">
        <f>J3375/86400 + 25569 + (-5/24)</f>
        <v>42604.031296296293</v>
      </c>
      <c r="T3375" s="11">
        <f>I3375/86400 + 25569 + (-5/24)</f>
        <v>42634.031296296293</v>
      </c>
    </row>
    <row r="3376" spans="1:20" ht="42.75" x14ac:dyDescent="0.45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>
        <f>E3376/D3376*100</f>
        <v>0</v>
      </c>
      <c r="P3376" s="10" t="e">
        <f>E3376/L3376</f>
        <v>#DIV/0!</v>
      </c>
      <c r="Q3376" t="str">
        <f>LEFT(N3376,SEARCH("/",N3376)-1)</f>
        <v>publishing</v>
      </c>
      <c r="R3376" t="str">
        <f>RIGHT(N3376, LEN(N3376)-SEARCH("/",N3376))</f>
        <v>translations</v>
      </c>
      <c r="S3376" s="11">
        <f>J3376/86400 + 25569 + (-5/24)</f>
        <v>42795.487812499996</v>
      </c>
      <c r="T3376" s="11">
        <f>I3376/86400 + 25569 + (-5/24)</f>
        <v>42840.446145833332</v>
      </c>
    </row>
    <row r="3377" spans="1:20" ht="42.75" x14ac:dyDescent="0.45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>
        <f>E3377/D3377*100</f>
        <v>138.70400000000001</v>
      </c>
      <c r="P3377" s="10">
        <f>E3377/L3377</f>
        <v>103.20238095238095</v>
      </c>
      <c r="Q3377" t="str">
        <f>LEFT(N3377,SEARCH("/",N3377)-1)</f>
        <v>publishing</v>
      </c>
      <c r="R3377" t="str">
        <f>RIGHT(N3377, LEN(N3377)-SEARCH("/",N3377))</f>
        <v>radio &amp; podcasts</v>
      </c>
      <c r="S3377" s="11">
        <f>J3377/86400 + 25569 + (-5/24)</f>
        <v>41533.33452546296</v>
      </c>
      <c r="T3377" s="11">
        <f>I3377/86400 + 25569 + (-5/24)</f>
        <v>41563.33452546296</v>
      </c>
    </row>
    <row r="3378" spans="1:20" ht="42.75" x14ac:dyDescent="0.45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>
        <f>E3378/D3378*100</f>
        <v>106.476</v>
      </c>
      <c r="P3378" s="10">
        <f>E3378/L3378</f>
        <v>151.24431818181819</v>
      </c>
      <c r="Q3378" t="str">
        <f>LEFT(N3378,SEARCH("/",N3378)-1)</f>
        <v>photography</v>
      </c>
      <c r="R3378" t="str">
        <f>RIGHT(N3378, LEN(N3378)-SEARCH("/",N3378))</f>
        <v>photobooks</v>
      </c>
      <c r="S3378" s="11">
        <f>J3378/86400 + 25569 + (-5/24)</f>
        <v>42234.389351851853</v>
      </c>
      <c r="T3378" s="11">
        <f>I3378/86400 + 25569 + (-5/24)</f>
        <v>42274.389351851853</v>
      </c>
    </row>
    <row r="3379" spans="1:20" ht="42.75" x14ac:dyDescent="0.45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>
        <f>E3379/D3379*100</f>
        <v>13.639999999999999</v>
      </c>
      <c r="P3379" s="10">
        <f>E3379/L3379</f>
        <v>155</v>
      </c>
      <c r="Q3379" t="str">
        <f>LEFT(N3379,SEARCH("/",N3379)-1)</f>
        <v>publishing</v>
      </c>
      <c r="R3379" t="str">
        <f>RIGHT(N3379, LEN(N3379)-SEARCH("/",N3379))</f>
        <v>art books</v>
      </c>
      <c r="S3379" s="11">
        <f>J3379/86400 + 25569 + (-5/24)</f>
        <v>41961.853993055549</v>
      </c>
      <c r="T3379" s="11">
        <f>I3379/86400 + 25569 + (-5/24)</f>
        <v>41996.853993055549</v>
      </c>
    </row>
    <row r="3380" spans="1:20" ht="42.75" x14ac:dyDescent="0.45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>
        <f>E3380/D3380*100</f>
        <v>104.93380000000001</v>
      </c>
      <c r="P3380" s="10">
        <f>E3380/L3380</f>
        <v>118.70339366515837</v>
      </c>
      <c r="Q3380" t="str">
        <f>LEFT(N3380,SEARCH("/",N3380)-1)</f>
        <v>music</v>
      </c>
      <c r="R3380" t="str">
        <f>RIGHT(N3380, LEN(N3380)-SEARCH("/",N3380))</f>
        <v>pop</v>
      </c>
      <c r="S3380" s="11">
        <f>J3380/86400 + 25569 + (-5/24)</f>
        <v>41023.573703703703</v>
      </c>
      <c r="T3380" s="11">
        <f>I3380/86400 + 25569 + (-5/24)</f>
        <v>41053.573703703703</v>
      </c>
    </row>
    <row r="3381" spans="1:20" ht="42.75" x14ac:dyDescent="0.45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>
        <f>E3381/D3381*100</f>
        <v>7.8680000000000003</v>
      </c>
      <c r="P3381" s="10">
        <f>E3381/L3381</f>
        <v>115.70588235294117</v>
      </c>
      <c r="Q3381" t="str">
        <f>LEFT(N3381,SEARCH("/",N3381)-1)</f>
        <v>music</v>
      </c>
      <c r="R3381" t="str">
        <f>RIGHT(N3381, LEN(N3381)-SEARCH("/",N3381))</f>
        <v>faith</v>
      </c>
      <c r="S3381" s="11">
        <f>J3381/86400 + 25569 + (-5/24)</f>
        <v>42095.710196759253</v>
      </c>
      <c r="T3381" s="11">
        <f>I3381/86400 + 25569 + (-5/24)</f>
        <v>42125.710196759253</v>
      </c>
    </row>
    <row r="3382" spans="1:20" ht="28.5" x14ac:dyDescent="0.45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>
        <f>E3382/D3382*100</f>
        <v>61.124000000000002</v>
      </c>
      <c r="P3382" s="10">
        <f>E3382/L3382</f>
        <v>109.93525179856115</v>
      </c>
      <c r="Q3382" t="str">
        <f>LEFT(N3382,SEARCH("/",N3382)-1)</f>
        <v>photography</v>
      </c>
      <c r="R3382" t="str">
        <f>RIGHT(N3382, LEN(N3382)-SEARCH("/",N3382))</f>
        <v>photobooks</v>
      </c>
      <c r="S3382" s="11">
        <f>J3382/86400 + 25569 + (-5/24)</f>
        <v>42188.822708333326</v>
      </c>
      <c r="T3382" s="11">
        <f>I3382/86400 + 25569 + (-5/24)</f>
        <v>42226.082638888889</v>
      </c>
    </row>
    <row r="3383" spans="1:20" ht="42.75" x14ac:dyDescent="0.45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>
        <f>E3383/D3383*100</f>
        <v>2.036</v>
      </c>
      <c r="P3383" s="10">
        <f>E3383/L3383</f>
        <v>84.833333333333329</v>
      </c>
      <c r="Q3383" t="str">
        <f>LEFT(N3383,SEARCH("/",N3383)-1)</f>
        <v>photography</v>
      </c>
      <c r="R3383" t="str">
        <f>RIGHT(N3383, LEN(N3383)-SEARCH("/",N3383))</f>
        <v>photobooks</v>
      </c>
      <c r="S3383" s="11">
        <f>J3383/86400 + 25569 + (-5/24)</f>
        <v>42548.667858796289</v>
      </c>
      <c r="T3383" s="11">
        <f>I3383/86400 + 25569 + (-5/24)</f>
        <v>42576.583333333336</v>
      </c>
    </row>
    <row r="3384" spans="1:20" ht="42.75" x14ac:dyDescent="0.45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>
        <f>E3384/D3384*100</f>
        <v>0.5</v>
      </c>
      <c r="P3384" s="10">
        <f>E3384/L3384</f>
        <v>62.5</v>
      </c>
      <c r="Q3384" t="str">
        <f>LEFT(N3384,SEARCH("/",N3384)-1)</f>
        <v>games</v>
      </c>
      <c r="R3384" t="str">
        <f>RIGHT(N3384, LEN(N3384)-SEARCH("/",N3384))</f>
        <v>mobile games</v>
      </c>
      <c r="S3384" s="11">
        <f>J3384/86400 + 25569 + (-5/24)</f>
        <v>42742.038159722222</v>
      </c>
      <c r="T3384" s="11">
        <f>I3384/86400 + 25569 + (-5/24)</f>
        <v>42794.958333333336</v>
      </c>
    </row>
    <row r="3385" spans="1:20" ht="42.75" x14ac:dyDescent="0.45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>
        <f>E3385/D3385*100</f>
        <v>4.8680000000000003</v>
      </c>
      <c r="P3385" s="10">
        <f>E3385/L3385</f>
        <v>71.588235294117652</v>
      </c>
      <c r="Q3385" t="str">
        <f>LEFT(N3385,SEARCH("/",N3385)-1)</f>
        <v>games</v>
      </c>
      <c r="R3385" t="str">
        <f>RIGHT(N3385, LEN(N3385)-SEARCH("/",N3385))</f>
        <v>mobile games</v>
      </c>
      <c r="S3385" s="11">
        <f>J3385/86400 + 25569 + (-5/24)</f>
        <v>42328.570891203701</v>
      </c>
      <c r="T3385" s="11">
        <f>I3385/86400 + 25569 + (-5/24)</f>
        <v>42353.124305555553</v>
      </c>
    </row>
    <row r="3386" spans="1:20" ht="57" x14ac:dyDescent="0.45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>
        <f>E3386/D3386*100</f>
        <v>0.16800000000000001</v>
      </c>
      <c r="P3386" s="10">
        <f>E3386/L3386</f>
        <v>10.5</v>
      </c>
      <c r="Q3386" t="str">
        <f>LEFT(N3386,SEARCH("/",N3386)-1)</f>
        <v>technology</v>
      </c>
      <c r="R3386" t="str">
        <f>RIGHT(N3386, LEN(N3386)-SEARCH("/",N3386))</f>
        <v>gadgets</v>
      </c>
      <c r="S3386" s="11">
        <f>J3386/86400 + 25569 + (-5/24)</f>
        <v>41859.717523148145</v>
      </c>
      <c r="T3386" s="11">
        <f>I3386/86400 + 25569 + (-5/24)</f>
        <v>41889.717523148145</v>
      </c>
    </row>
    <row r="3387" spans="1:20" ht="42.75" x14ac:dyDescent="0.45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>
        <f>E3387/D3387*100</f>
        <v>1.7319999999999998</v>
      </c>
      <c r="P3387" s="10">
        <f>E3387/L3387</f>
        <v>108.25</v>
      </c>
      <c r="Q3387" t="str">
        <f>LEFT(N3387,SEARCH("/",N3387)-1)</f>
        <v>technology</v>
      </c>
      <c r="R3387" t="str">
        <f>RIGHT(N3387, LEN(N3387)-SEARCH("/",N3387))</f>
        <v>gadgets</v>
      </c>
      <c r="S3387" s="11">
        <f>J3387/86400 + 25569 + (-5/24)</f>
        <v>42703.709490740737</v>
      </c>
      <c r="T3387" s="11">
        <f>I3387/86400 + 25569 + (-5/24)</f>
        <v>42733.709490740737</v>
      </c>
    </row>
    <row r="3388" spans="1:20" ht="42.75" x14ac:dyDescent="0.45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>
        <f>E3388/D3388*100</f>
        <v>1.04</v>
      </c>
      <c r="P3388" s="10">
        <f>E3388/L3388</f>
        <v>28.888888888888889</v>
      </c>
      <c r="Q3388" t="str">
        <f>LEFT(N3388,SEARCH("/",N3388)-1)</f>
        <v>technology</v>
      </c>
      <c r="R3388" t="str">
        <f>RIGHT(N3388, LEN(N3388)-SEARCH("/",N3388))</f>
        <v>gadgets</v>
      </c>
      <c r="S3388" s="11">
        <f>J3388/86400 + 25569 + (-5/24)</f>
        <v>41828.581608796296</v>
      </c>
      <c r="T3388" s="11">
        <f>I3388/86400 + 25569 + (-5/24)</f>
        <v>41863.581608796296</v>
      </c>
    </row>
    <row r="3389" spans="1:20" ht="42.75" x14ac:dyDescent="0.45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>
        <f>E3389/D3389*100</f>
        <v>125.10239999999999</v>
      </c>
      <c r="P3389" s="10">
        <f>E3389/L3389</f>
        <v>73.416901408450698</v>
      </c>
      <c r="Q3389" t="str">
        <f>LEFT(N3389,SEARCH("/",N3389)-1)</f>
        <v>technology</v>
      </c>
      <c r="R3389" t="str">
        <f>RIGHT(N3389, LEN(N3389)-SEARCH("/",N3389))</f>
        <v>hardware</v>
      </c>
      <c r="S3389" s="11">
        <f>J3389/86400 + 25569 + (-5/24)</f>
        <v>40960.849016203698</v>
      </c>
      <c r="T3389" s="11">
        <f>I3389/86400 + 25569 + (-5/24)</f>
        <v>40991.958333333328</v>
      </c>
    </row>
    <row r="3390" spans="1:20" ht="28.5" x14ac:dyDescent="0.45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>
        <f>E3390/D3390*100</f>
        <v>133.48307999999997</v>
      </c>
      <c r="P3390" s="10">
        <f>E3390/L3390</f>
        <v>73.503898678414089</v>
      </c>
      <c r="Q3390" t="str">
        <f>LEFT(N3390,SEARCH("/",N3390)-1)</f>
        <v>technology</v>
      </c>
      <c r="R3390" t="str">
        <f>RIGHT(N3390, LEN(N3390)-SEARCH("/",N3390))</f>
        <v>hardware</v>
      </c>
      <c r="S3390" s="11">
        <f>J3390/86400 + 25569 + (-5/24)</f>
        <v>41704.527604166666</v>
      </c>
      <c r="T3390" s="11">
        <f>I3390/86400 + 25569 + (-5/24)</f>
        <v>41749.957638888889</v>
      </c>
    </row>
    <row r="3391" spans="1:20" ht="42.75" x14ac:dyDescent="0.45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>
        <f>E3391/D3391*100</f>
        <v>304.18799999999999</v>
      </c>
      <c r="P3391" s="10">
        <f>E3391/L3391</f>
        <v>143.21468926553672</v>
      </c>
      <c r="Q3391" t="str">
        <f>LEFT(N3391,SEARCH("/",N3391)-1)</f>
        <v>technology</v>
      </c>
      <c r="R3391" t="str">
        <f>RIGHT(N3391, LEN(N3391)-SEARCH("/",N3391))</f>
        <v>hardware</v>
      </c>
      <c r="S3391" s="11">
        <f>J3391/86400 + 25569 + (-5/24)</f>
        <v>42689.35733796296</v>
      </c>
      <c r="T3391" s="11">
        <f>I3391/86400 + 25569 + (-5/24)</f>
        <v>42718.999999999993</v>
      </c>
    </row>
    <row r="3392" spans="1:20" ht="42.75" x14ac:dyDescent="0.45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>
        <f>E3392/D3392*100</f>
        <v>178.67599999999999</v>
      </c>
      <c r="P3392" s="10">
        <f>E3392/L3392</f>
        <v>282.71518987341773</v>
      </c>
      <c r="Q3392" t="str">
        <f>LEFT(N3392,SEARCH("/",N3392)-1)</f>
        <v>technology</v>
      </c>
      <c r="R3392" t="str">
        <f>RIGHT(N3392, LEN(N3392)-SEARCH("/",N3392))</f>
        <v>hardware</v>
      </c>
      <c r="S3392" s="11">
        <f>J3392/86400 + 25569 + (-5/24)</f>
        <v>41724.874050925922</v>
      </c>
      <c r="T3392" s="11">
        <f>I3392/86400 + 25569 + (-5/24)</f>
        <v>41754.874050925922</v>
      </c>
    </row>
    <row r="3393" spans="1:20" ht="42.75" x14ac:dyDescent="0.45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>
        <f>E3393/D3393*100</f>
        <v>196.4</v>
      </c>
      <c r="P3393" s="10">
        <f>E3393/L3393</f>
        <v>35.997067448680355</v>
      </c>
      <c r="Q3393" t="str">
        <f>LEFT(N3393,SEARCH("/",N3393)-1)</f>
        <v>technology</v>
      </c>
      <c r="R3393" t="str">
        <f>RIGHT(N3393, LEN(N3393)-SEARCH("/",N3393))</f>
        <v>hardware</v>
      </c>
      <c r="S3393" s="11">
        <f>J3393/86400 + 25569 + (-5/24)</f>
        <v>41783.434606481482</v>
      </c>
      <c r="T3393" s="11">
        <f>I3393/86400 + 25569 + (-5/24)</f>
        <v>41843.434606481482</v>
      </c>
    </row>
    <row r="3394" spans="1:20" ht="42.75" x14ac:dyDescent="0.45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>
        <f>E3394/D3394*100</f>
        <v>105.22388000000001</v>
      </c>
      <c r="P3394" s="10">
        <f>E3394/L3394</f>
        <v>346.13118421052633</v>
      </c>
      <c r="Q3394" t="str">
        <f>LEFT(N3394,SEARCH("/",N3394)-1)</f>
        <v>technology</v>
      </c>
      <c r="R3394" t="str">
        <f>RIGHT(N3394, LEN(N3394)-SEARCH("/",N3394))</f>
        <v>hardware</v>
      </c>
      <c r="S3394" s="11">
        <f>J3394/86400 + 25569 + (-5/24)</f>
        <v>42633.633275462962</v>
      </c>
      <c r="T3394" s="11">
        <f>I3394/86400 + 25569 + (-5/24)</f>
        <v>42663.633275462962</v>
      </c>
    </row>
    <row r="3395" spans="1:20" ht="42.75" x14ac:dyDescent="0.45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>
        <f>E3395/D3395*100</f>
        <v>138.64000000000001</v>
      </c>
      <c r="P3395" s="10">
        <f>E3395/L3395</f>
        <v>40.349243306169967</v>
      </c>
      <c r="Q3395" t="str">
        <f>LEFT(N3395,SEARCH("/",N3395)-1)</f>
        <v>music</v>
      </c>
      <c r="R3395" t="str">
        <f>RIGHT(N3395, LEN(N3395)-SEARCH("/",N3395))</f>
        <v>rock</v>
      </c>
      <c r="S3395" s="11">
        <f>J3395/86400 + 25569 + (-5/24)</f>
        <v>42723.428206018514</v>
      </c>
      <c r="T3395" s="11">
        <f>I3395/86400 + 25569 + (-5/24)</f>
        <v>42753.428206018514</v>
      </c>
    </row>
    <row r="3396" spans="1:20" ht="28.5" x14ac:dyDescent="0.45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>
        <f>E3396/D3396*100</f>
        <v>128.02668</v>
      </c>
      <c r="P3396" s="10">
        <f>E3396/L3396</f>
        <v>75.133028169014082</v>
      </c>
      <c r="Q3396" t="str">
        <f>LEFT(N3396,SEARCH("/",N3396)-1)</f>
        <v>games</v>
      </c>
      <c r="R3396" t="str">
        <f>RIGHT(N3396, LEN(N3396)-SEARCH("/",N3396))</f>
        <v>tabletop games</v>
      </c>
      <c r="S3396" s="11">
        <f>J3396/86400 + 25569 + (-5/24)</f>
        <v>41572.750162037039</v>
      </c>
      <c r="T3396" s="11">
        <f>I3396/86400 + 25569 + (-5/24)</f>
        <v>41608.959722222222</v>
      </c>
    </row>
    <row r="3397" spans="1:20" ht="42.75" x14ac:dyDescent="0.45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>
        <f>E3397/D3397*100</f>
        <v>975.11200000000008</v>
      </c>
      <c r="P3397" s="10">
        <f>E3397/L3397</f>
        <v>426.93169877408059</v>
      </c>
      <c r="Q3397" t="str">
        <f>LEFT(N3397,SEARCH("/",N3397)-1)</f>
        <v>games</v>
      </c>
      <c r="R3397" t="str">
        <f>RIGHT(N3397, LEN(N3397)-SEARCH("/",N3397))</f>
        <v>tabletop games</v>
      </c>
      <c r="S3397" s="11">
        <f>J3397/86400 + 25569 + (-5/24)</f>
        <v>42676.7971412037</v>
      </c>
      <c r="T3397" s="11">
        <f>I3397/86400 + 25569 + (-5/24)</f>
        <v>42706.838807870365</v>
      </c>
    </row>
    <row r="3398" spans="1:20" ht="42.75" x14ac:dyDescent="0.45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>
        <f>E3398/D3398*100</f>
        <v>720.24800000000005</v>
      </c>
      <c r="P3398" s="10">
        <f>E3398/L3398</f>
        <v>107.82155688622754</v>
      </c>
      <c r="Q3398" t="str">
        <f>LEFT(N3398,SEARCH("/",N3398)-1)</f>
        <v>games</v>
      </c>
      <c r="R3398" t="str">
        <f>RIGHT(N3398, LEN(N3398)-SEARCH("/",N3398))</f>
        <v>tabletop games</v>
      </c>
      <c r="S3398" s="11">
        <f>J3398/86400 + 25569 + (-5/24)</f>
        <v>42725.661030092589</v>
      </c>
      <c r="T3398" s="11">
        <f>I3398/86400 + 25569 + (-5/24)</f>
        <v>42745.707638888889</v>
      </c>
    </row>
    <row r="3399" spans="1:20" ht="42.75" x14ac:dyDescent="0.45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>
        <f>E3399/D3399*100</f>
        <v>105.91999999999999</v>
      </c>
      <c r="P3399" s="10">
        <f>E3399/L3399</f>
        <v>211.84</v>
      </c>
      <c r="Q3399" t="str">
        <f>LEFT(N3399,SEARCH("/",N3399)-1)</f>
        <v>food</v>
      </c>
      <c r="R3399" t="str">
        <f>RIGHT(N3399, LEN(N3399)-SEARCH("/",N3399))</f>
        <v>small batch</v>
      </c>
      <c r="S3399" s="11">
        <f>J3399/86400 + 25569 + (-5/24)</f>
        <v>41807.416041666664</v>
      </c>
      <c r="T3399" s="11">
        <f>I3399/86400 + 25569 + (-5/24)</f>
        <v>41837.416041666664</v>
      </c>
    </row>
    <row r="3400" spans="1:20" ht="42.75" x14ac:dyDescent="0.45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>
        <f>E3400/D3400*100</f>
        <v>106.30800000000001</v>
      </c>
      <c r="P3400" s="10">
        <f>E3400/L3400</f>
        <v>75.502840909090907</v>
      </c>
      <c r="Q3400" t="str">
        <f>LEFT(N3400,SEARCH("/",N3400)-1)</f>
        <v>food</v>
      </c>
      <c r="R3400" t="str">
        <f>RIGHT(N3400, LEN(N3400)-SEARCH("/",N3400))</f>
        <v>small batch</v>
      </c>
      <c r="S3400" s="11">
        <f>J3400/86400 + 25569 + (-5/24)</f>
        <v>42011.419803240737</v>
      </c>
      <c r="T3400" s="11">
        <f>I3400/86400 + 25569 + (-5/24)</f>
        <v>42041.419803240737</v>
      </c>
    </row>
    <row r="3401" spans="1:20" ht="42.75" x14ac:dyDescent="0.45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>
        <f>E3401/D3401*100</f>
        <v>102.27200000000001</v>
      </c>
      <c r="P3401" s="10">
        <f>E3401/L3401</f>
        <v>115.69230769230769</v>
      </c>
      <c r="Q3401" t="str">
        <f>LEFT(N3401,SEARCH("/",N3401)-1)</f>
        <v>food</v>
      </c>
      <c r="R3401" t="str">
        <f>RIGHT(N3401, LEN(N3401)-SEARCH("/",N3401))</f>
        <v>small batch</v>
      </c>
      <c r="S3401" s="11">
        <f>J3401/86400 + 25569 + (-5/24)</f>
        <v>41771.363923611112</v>
      </c>
      <c r="T3401" s="11">
        <f>I3401/86400 + 25569 + (-5/24)</f>
        <v>41801.363923611112</v>
      </c>
    </row>
    <row r="3402" spans="1:20" ht="42.75" x14ac:dyDescent="0.45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>
        <f>E3402/D3402*100</f>
        <v>294.20799999999997</v>
      </c>
      <c r="P3402" s="10">
        <f>E3402/L3402</f>
        <v>66.623188405797094</v>
      </c>
      <c r="Q3402" t="str">
        <f>LEFT(N3402,SEARCH("/",N3402)-1)</f>
        <v>food</v>
      </c>
      <c r="R3402" t="str">
        <f>RIGHT(N3402, LEN(N3402)-SEARCH("/",N3402))</f>
        <v>small batch</v>
      </c>
      <c r="S3402" s="11">
        <f>J3402/86400 + 25569 + (-5/24)</f>
        <v>42692.591539351844</v>
      </c>
      <c r="T3402" s="11">
        <f>I3402/86400 + 25569 + (-5/24)</f>
        <v>42723.124305555553</v>
      </c>
    </row>
    <row r="3403" spans="1:20" ht="42.75" x14ac:dyDescent="0.45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>
        <f>E3403/D3403*100</f>
        <v>10.52</v>
      </c>
      <c r="P3403" s="10">
        <f>E3403/L3403</f>
        <v>97.407407407407405</v>
      </c>
      <c r="Q3403" t="str">
        <f>LEFT(N3403,SEARCH("/",N3403)-1)</f>
        <v>technology</v>
      </c>
      <c r="R3403" t="str">
        <f>RIGHT(N3403, LEN(N3403)-SEARCH("/",N3403))</f>
        <v>web</v>
      </c>
      <c r="S3403" s="11">
        <f>J3403/86400 + 25569 + (-5/24)</f>
        <v>42268.323298611103</v>
      </c>
      <c r="T3403" s="11">
        <f>I3403/86400 + 25569 + (-5/24)</f>
        <v>42298.323298611103</v>
      </c>
    </row>
    <row r="3404" spans="1:20" ht="42.75" x14ac:dyDescent="0.45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>
        <f>E3404/D3404*100</f>
        <v>0</v>
      </c>
      <c r="P3404" s="10" t="e">
        <f>E3404/L3404</f>
        <v>#DIV/0!</v>
      </c>
      <c r="Q3404" t="str">
        <f>LEFT(N3404,SEARCH("/",N3404)-1)</f>
        <v>technology</v>
      </c>
      <c r="R3404" t="str">
        <f>RIGHT(N3404, LEN(N3404)-SEARCH("/",N3404))</f>
        <v>web</v>
      </c>
      <c r="S3404" s="11">
        <f>J3404/86400 + 25569 + (-5/24)</f>
        <v>42380.60429398148</v>
      </c>
      <c r="T3404" s="11">
        <f>I3404/86400 + 25569 + (-5/24)</f>
        <v>42410.60429398148</v>
      </c>
    </row>
    <row r="3405" spans="1:20" ht="42.75" x14ac:dyDescent="0.45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>
        <f>E3405/D3405*100</f>
        <v>0.32800000000000001</v>
      </c>
      <c r="P3405" s="10">
        <f>E3405/L3405</f>
        <v>20.5</v>
      </c>
      <c r="Q3405" t="str">
        <f>LEFT(N3405,SEARCH("/",N3405)-1)</f>
        <v>technology</v>
      </c>
      <c r="R3405" t="str">
        <f>RIGHT(N3405, LEN(N3405)-SEARCH("/",N3405))</f>
        <v>web</v>
      </c>
      <c r="S3405" s="11">
        <f>J3405/86400 + 25569 + (-5/24)</f>
        <v>41960.980798611105</v>
      </c>
      <c r="T3405" s="11">
        <f>I3405/86400 + 25569 + (-5/24)</f>
        <v>41990.980798611105</v>
      </c>
    </row>
    <row r="3406" spans="1:20" ht="28.5" x14ac:dyDescent="0.45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>
        <f>E3406/D3406*100</f>
        <v>1.8399999999999999</v>
      </c>
      <c r="P3406" s="10">
        <f>E3406/L3406</f>
        <v>76.666666666666671</v>
      </c>
      <c r="Q3406" t="str">
        <f>LEFT(N3406,SEARCH("/",N3406)-1)</f>
        <v>food</v>
      </c>
      <c r="R3406" t="str">
        <f>RIGHT(N3406, LEN(N3406)-SEARCH("/",N3406))</f>
        <v>food trucks</v>
      </c>
      <c r="S3406" s="11">
        <f>J3406/86400 + 25569 + (-5/24)</f>
        <v>42204.667534722219</v>
      </c>
      <c r="T3406" s="11">
        <f>I3406/86400 + 25569 + (-5/24)</f>
        <v>42234.667534722219</v>
      </c>
    </row>
    <row r="3407" spans="1:20" ht="42.75" x14ac:dyDescent="0.45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>
        <f>E3407/D3407*100</f>
        <v>0.60399999999999998</v>
      </c>
      <c r="P3407" s="10">
        <f>E3407/L3407</f>
        <v>50.333333333333336</v>
      </c>
      <c r="Q3407" t="str">
        <f>LEFT(N3407,SEARCH("/",N3407)-1)</f>
        <v>food</v>
      </c>
      <c r="R3407" t="str">
        <f>RIGHT(N3407, LEN(N3407)-SEARCH("/",N3407))</f>
        <v>food trucks</v>
      </c>
      <c r="S3407" s="11">
        <f>J3407/86400 + 25569 + (-5/24)</f>
        <v>42211.524097222216</v>
      </c>
      <c r="T3407" s="11">
        <f>I3407/86400 + 25569 + (-5/24)</f>
        <v>42241.524097222216</v>
      </c>
    </row>
    <row r="3408" spans="1:20" x14ac:dyDescent="0.45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>
        <f>E3408/D3408*100</f>
        <v>0.02</v>
      </c>
      <c r="P3408" s="10">
        <f>E3408/L3408</f>
        <v>1</v>
      </c>
      <c r="Q3408" t="str">
        <f>LEFT(N3408,SEARCH("/",N3408)-1)</f>
        <v>food</v>
      </c>
      <c r="R3408" t="str">
        <f>RIGHT(N3408, LEN(N3408)-SEARCH("/",N3408))</f>
        <v>food trucks</v>
      </c>
      <c r="S3408" s="11">
        <f>J3408/86400 + 25569 + (-5/24)</f>
        <v>42027.648657407401</v>
      </c>
      <c r="T3408" s="11">
        <f>I3408/86400 + 25569 + (-5/24)</f>
        <v>42087.606990740744</v>
      </c>
    </row>
    <row r="3409" spans="1:20" ht="28.5" x14ac:dyDescent="0.45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>
        <f>E3409/D3409*100</f>
        <v>1.24</v>
      </c>
      <c r="P3409" s="10">
        <f>E3409/L3409</f>
        <v>34.444444444444443</v>
      </c>
      <c r="Q3409" t="str">
        <f>LEFT(N3409,SEARCH("/",N3409)-1)</f>
        <v>food</v>
      </c>
      <c r="R3409" t="str">
        <f>RIGHT(N3409, LEN(N3409)-SEARCH("/",N3409))</f>
        <v>food trucks</v>
      </c>
      <c r="S3409" s="11">
        <f>J3409/86400 + 25569 + (-5/24)</f>
        <v>41909.684120370366</v>
      </c>
      <c r="T3409" s="11">
        <f>I3409/86400 + 25569 + (-5/24)</f>
        <v>41939.684120370366</v>
      </c>
    </row>
    <row r="3410" spans="1:20" ht="42.75" x14ac:dyDescent="0.45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>
        <f>E3410/D3410*100</f>
        <v>114.53400000000001</v>
      </c>
      <c r="P3410" s="10">
        <f>E3410/L3410</f>
        <v>120.30882352941177</v>
      </c>
      <c r="Q3410" t="str">
        <f>LEFT(N3410,SEARCH("/",N3410)-1)</f>
        <v>technology</v>
      </c>
      <c r="R3410" t="str">
        <f>RIGHT(N3410, LEN(N3410)-SEARCH("/",N3410))</f>
        <v>space exploration</v>
      </c>
      <c r="S3410" s="11">
        <f>J3410/86400 + 25569 + (-5/24)</f>
        <v>42211.786215277774</v>
      </c>
      <c r="T3410" s="11">
        <f>I3410/86400 + 25569 + (-5/24)</f>
        <v>42241.786215277774</v>
      </c>
    </row>
    <row r="3411" spans="1:20" ht="42.75" x14ac:dyDescent="0.45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>
        <f>E3411/D3411*100</f>
        <v>11.343999999999999</v>
      </c>
      <c r="P3411" s="10">
        <f>E3411/L3411</f>
        <v>33.761904761904759</v>
      </c>
      <c r="Q3411" t="str">
        <f>LEFT(N3411,SEARCH("/",N3411)-1)</f>
        <v>technology</v>
      </c>
      <c r="R3411" t="str">
        <f>RIGHT(N3411, LEN(N3411)-SEARCH("/",N3411))</f>
        <v>makerspaces</v>
      </c>
      <c r="S3411" s="11">
        <f>J3411/86400 + 25569 + (-5/24)</f>
        <v>41962.54069444444</v>
      </c>
      <c r="T3411" s="11">
        <f>I3411/86400 + 25569 + (-5/24)</f>
        <v>41992.609722222223</v>
      </c>
    </row>
    <row r="3412" spans="1:20" ht="42.75" x14ac:dyDescent="0.45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>
        <f>E3412/D3412*100</f>
        <v>7.5880000000000001</v>
      </c>
      <c r="P3412" s="10">
        <f>E3412/L3412</f>
        <v>65.41379310344827</v>
      </c>
      <c r="Q3412" t="str">
        <f>LEFT(N3412,SEARCH("/",N3412)-1)</f>
        <v>technology</v>
      </c>
      <c r="R3412" t="str">
        <f>RIGHT(N3412, LEN(N3412)-SEARCH("/",N3412))</f>
        <v>makerspaces</v>
      </c>
      <c r="S3412" s="11">
        <f>J3412/86400 + 25569 + (-5/24)</f>
        <v>41923.649178240739</v>
      </c>
      <c r="T3412" s="11">
        <f>I3412/86400 + 25569 + (-5/24)</f>
        <v>41953.690844907404</v>
      </c>
    </row>
    <row r="3413" spans="1:20" ht="28.5" x14ac:dyDescent="0.45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>
        <f>E3413/D3413*100</f>
        <v>116.35599999999999</v>
      </c>
      <c r="P3413" s="10">
        <f>E3413/L3413</f>
        <v>95.373770491803285</v>
      </c>
      <c r="Q3413" t="str">
        <f>LEFT(N3413,SEARCH("/",N3413)-1)</f>
        <v>theater</v>
      </c>
      <c r="R3413" t="str">
        <f>RIGHT(N3413, LEN(N3413)-SEARCH("/",N3413))</f>
        <v>spaces</v>
      </c>
      <c r="S3413" s="11">
        <f>J3413/86400 + 25569 + (-5/24)</f>
        <v>42629.446712962956</v>
      </c>
      <c r="T3413" s="11">
        <f>I3413/86400 + 25569 + (-5/24)</f>
        <v>42657.749999999993</v>
      </c>
    </row>
    <row r="3414" spans="1:20" ht="42.75" x14ac:dyDescent="0.45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>
        <f>E3414/D3414*100</f>
        <v>120.10400000000001</v>
      </c>
      <c r="P3414" s="10">
        <f>E3414/L3414</f>
        <v>92.387692307692305</v>
      </c>
      <c r="Q3414" t="str">
        <f>LEFT(N3414,SEARCH("/",N3414)-1)</f>
        <v>theater</v>
      </c>
      <c r="R3414" t="str">
        <f>RIGHT(N3414, LEN(N3414)-SEARCH("/",N3414))</f>
        <v>spaces</v>
      </c>
      <c r="S3414" s="11">
        <f>J3414/86400 + 25569 + (-5/24)</f>
        <v>41934.706585648142</v>
      </c>
      <c r="T3414" s="11">
        <f>I3414/86400 + 25569 + (-5/24)</f>
        <v>41979.748252314814</v>
      </c>
    </row>
    <row r="3415" spans="1:20" ht="42.75" x14ac:dyDescent="0.45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>
        <f>E3415/D3415*100</f>
        <v>118.12400000000001</v>
      </c>
      <c r="P3415" s="10">
        <f>E3415/L3415</f>
        <v>170.69942196531792</v>
      </c>
      <c r="Q3415" t="str">
        <f>LEFT(N3415,SEARCH("/",N3415)-1)</f>
        <v>theater</v>
      </c>
      <c r="R3415" t="str">
        <f>RIGHT(N3415, LEN(N3415)-SEARCH("/",N3415))</f>
        <v>spaces</v>
      </c>
      <c r="S3415" s="11">
        <f>J3415/86400 + 25569 + (-5/24)</f>
        <v>42655.257557870369</v>
      </c>
      <c r="T3415" s="11">
        <f>I3415/86400 + 25569 + (-5/24)</f>
        <v>42685.299224537033</v>
      </c>
    </row>
    <row r="3416" spans="1:20" ht="28.5" x14ac:dyDescent="0.45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>
        <f>E3416/D3416*100</f>
        <v>4.0000000000000001E-3</v>
      </c>
      <c r="P3416" s="10">
        <f>E3416/L3416</f>
        <v>1</v>
      </c>
      <c r="Q3416" t="str">
        <f>LEFT(N3416,SEARCH("/",N3416)-1)</f>
        <v>theater</v>
      </c>
      <c r="R3416" t="str">
        <f>RIGHT(N3416, LEN(N3416)-SEARCH("/",N3416))</f>
        <v>plays</v>
      </c>
      <c r="S3416" s="11">
        <f>J3416/86400 + 25569 + (-5/24)</f>
        <v>42017.699004629627</v>
      </c>
      <c r="T3416" s="11">
        <f>I3416/86400 + 25569 + (-5/24)</f>
        <v>42077.657337962963</v>
      </c>
    </row>
    <row r="3417" spans="1:20" ht="42.75" x14ac:dyDescent="0.45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>
        <f>E3417/D3417*100</f>
        <v>103.2</v>
      </c>
      <c r="P3417" s="10">
        <f>E3417/L3417</f>
        <v>175.51020408163265</v>
      </c>
      <c r="Q3417" t="str">
        <f>LEFT(N3417,SEARCH("/",N3417)-1)</f>
        <v>theater</v>
      </c>
      <c r="R3417" t="str">
        <f>RIGHT(N3417, LEN(N3417)-SEARCH("/",N3417))</f>
        <v>musical</v>
      </c>
      <c r="S3417" s="11">
        <f>J3417/86400 + 25569 + (-5/24)</f>
        <v>42103.348495370366</v>
      </c>
      <c r="T3417" s="11">
        <f>I3417/86400 + 25569 + (-5/24)</f>
        <v>42132.957638888889</v>
      </c>
    </row>
    <row r="3418" spans="1:20" ht="42.75" x14ac:dyDescent="0.45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>
        <f>E3418/D3418*100</f>
        <v>4.0000000000000001E-3</v>
      </c>
      <c r="P3418" s="10">
        <f>E3418/L3418</f>
        <v>1</v>
      </c>
      <c r="Q3418" t="str">
        <f>LEFT(N3418,SEARCH("/",N3418)-1)</f>
        <v>theater</v>
      </c>
      <c r="R3418" t="str">
        <f>RIGHT(N3418, LEN(N3418)-SEARCH("/",N3418))</f>
        <v>spaces</v>
      </c>
      <c r="S3418" s="11">
        <f>J3418/86400 + 25569 + (-5/24)</f>
        <v>42034.751793981479</v>
      </c>
      <c r="T3418" s="11">
        <f>I3418/86400 + 25569 + (-5/24)</f>
        <v>42064.751793981479</v>
      </c>
    </row>
    <row r="3419" spans="1:20" ht="57" x14ac:dyDescent="0.45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>
        <f>E3419/D3419*100</f>
        <v>4.2880000000000003</v>
      </c>
      <c r="P3419" s="10">
        <f>E3419/L3419</f>
        <v>82.461538461538467</v>
      </c>
      <c r="Q3419" t="str">
        <f>LEFT(N3419,SEARCH("/",N3419)-1)</f>
        <v>theater</v>
      </c>
      <c r="R3419" t="str">
        <f>RIGHT(N3419, LEN(N3419)-SEARCH("/",N3419))</f>
        <v>spaces</v>
      </c>
      <c r="S3419" s="11">
        <f>J3419/86400 + 25569 + (-5/24)</f>
        <v>42649.353784722225</v>
      </c>
      <c r="T3419" s="11">
        <f>I3419/86400 + 25569 + (-5/24)</f>
        <v>42698.507638888885</v>
      </c>
    </row>
    <row r="3420" spans="1:20" ht="42.75" x14ac:dyDescent="0.45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>
        <f>E3420/D3420*100</f>
        <v>100.352</v>
      </c>
      <c r="P3420" s="10">
        <f>E3420/L3420</f>
        <v>115.08256880733946</v>
      </c>
      <c r="Q3420" t="str">
        <f>LEFT(N3420,SEARCH("/",N3420)-1)</f>
        <v>theater</v>
      </c>
      <c r="R3420" t="str">
        <f>RIGHT(N3420, LEN(N3420)-SEARCH("/",N3420))</f>
        <v>spaces</v>
      </c>
      <c r="S3420" s="11">
        <f>J3420/86400 + 25569 + (-5/24)</f>
        <v>42576.070381944439</v>
      </c>
      <c r="T3420" s="11">
        <f>I3420/86400 + 25569 + (-5/24)</f>
        <v>42606.070381944439</v>
      </c>
    </row>
    <row r="3421" spans="1:20" ht="42.75" x14ac:dyDescent="0.45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>
        <f>E3421/D3421*100</f>
        <v>110.4008</v>
      </c>
      <c r="P3421" s="10">
        <f>E3421/L3421</f>
        <v>104.15169811320754</v>
      </c>
      <c r="Q3421" t="str">
        <f>LEFT(N3421,SEARCH("/",N3421)-1)</f>
        <v>theater</v>
      </c>
      <c r="R3421" t="str">
        <f>RIGHT(N3421, LEN(N3421)-SEARCH("/",N3421))</f>
        <v>spaces</v>
      </c>
      <c r="S3421" s="11">
        <f>J3421/86400 + 25569 + (-5/24)</f>
        <v>42627.098969907405</v>
      </c>
      <c r="T3421" s="11">
        <f>I3421/86400 + 25569 + (-5/24)</f>
        <v>42655.791666666664</v>
      </c>
    </row>
    <row r="3422" spans="1:20" ht="42.75" x14ac:dyDescent="0.45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>
        <f>E3422/D3422*100</f>
        <v>119.756</v>
      </c>
      <c r="P3422" s="10">
        <f>E3422/L3422</f>
        <v>233.8984375</v>
      </c>
      <c r="Q3422" t="str">
        <f>LEFT(N3422,SEARCH("/",N3422)-1)</f>
        <v>theater</v>
      </c>
      <c r="R3422" t="str">
        <f>RIGHT(N3422, LEN(N3422)-SEARCH("/",N3422))</f>
        <v>spaces</v>
      </c>
      <c r="S3422" s="11">
        <f>J3422/86400 + 25569 + (-5/24)</f>
        <v>41939.361574074072</v>
      </c>
      <c r="T3422" s="11">
        <f>I3422/86400 + 25569 + (-5/24)</f>
        <v>41969.403240740743</v>
      </c>
    </row>
    <row r="3423" spans="1:20" ht="42.75" x14ac:dyDescent="0.45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>
        <f>E3423/D3423*100</f>
        <v>113.104</v>
      </c>
      <c r="P3423" s="10">
        <f>E3423/L3423</f>
        <v>50.764811490125673</v>
      </c>
      <c r="Q3423" t="str">
        <f>LEFT(N3423,SEARCH("/",N3423)-1)</f>
        <v>theater</v>
      </c>
      <c r="R3423" t="str">
        <f>RIGHT(N3423, LEN(N3423)-SEARCH("/",N3423))</f>
        <v>spaces</v>
      </c>
      <c r="S3423" s="11">
        <f>J3423/86400 + 25569 + (-5/24)</f>
        <v>41919.915277777771</v>
      </c>
      <c r="T3423" s="11">
        <f>I3423/86400 + 25569 + (-5/24)</f>
        <v>41948</v>
      </c>
    </row>
    <row r="3424" spans="1:20" ht="28.5" x14ac:dyDescent="0.45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>
        <f>E3424/D3424*100</f>
        <v>108.78684000000001</v>
      </c>
      <c r="P3424" s="10">
        <f>E3424/L3424</f>
        <v>88.588631921824103</v>
      </c>
      <c r="Q3424" t="str">
        <f>LEFT(N3424,SEARCH("/",N3424)-1)</f>
        <v>theater</v>
      </c>
      <c r="R3424" t="str">
        <f>RIGHT(N3424, LEN(N3424)-SEARCH("/",N3424))</f>
        <v>spaces</v>
      </c>
      <c r="S3424" s="11">
        <f>J3424/86400 + 25569 + (-5/24)</f>
        <v>41368.351956018516</v>
      </c>
      <c r="T3424" s="11">
        <f>I3424/86400 + 25569 + (-5/24)</f>
        <v>41398.351956018516</v>
      </c>
    </row>
    <row r="3425" spans="1:20" ht="42.75" x14ac:dyDescent="0.45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>
        <f>E3425/D3425*100</f>
        <v>126.732</v>
      </c>
      <c r="P3425" s="10">
        <f>E3425/L3425</f>
        <v>96.300911854103347</v>
      </c>
      <c r="Q3425" t="str">
        <f>LEFT(N3425,SEARCH("/",N3425)-1)</f>
        <v>theater</v>
      </c>
      <c r="R3425" t="str">
        <f>RIGHT(N3425, LEN(N3425)-SEARCH("/",N3425))</f>
        <v>spaces</v>
      </c>
      <c r="S3425" s="11">
        <f>J3425/86400 + 25569 + (-5/24)</f>
        <v>41466.576898148145</v>
      </c>
      <c r="T3425" s="11">
        <f>I3425/86400 + 25569 + (-5/24)</f>
        <v>41502.290972222218</v>
      </c>
    </row>
    <row r="3426" spans="1:20" ht="42.75" x14ac:dyDescent="0.45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>
        <f>E3426/D3426*100</f>
        <v>0</v>
      </c>
      <c r="P3426" s="10" t="e">
        <f>E3426/L3426</f>
        <v>#DIV/0!</v>
      </c>
      <c r="Q3426" t="str">
        <f>LEFT(N3426,SEARCH("/",N3426)-1)</f>
        <v>theater</v>
      </c>
      <c r="R3426" t="str">
        <f>RIGHT(N3426, LEN(N3426)-SEARCH("/",N3426))</f>
        <v>spaces</v>
      </c>
      <c r="S3426" s="11">
        <f>J3426/86400 + 25569 + (-5/24)</f>
        <v>41851.428055555552</v>
      </c>
      <c r="T3426" s="11">
        <f>I3426/86400 + 25569 + (-5/24)</f>
        <v>41911.428055555552</v>
      </c>
    </row>
    <row r="3427" spans="1:20" ht="42.75" x14ac:dyDescent="0.45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>
        <f>E3427/D3427*100</f>
        <v>0.04</v>
      </c>
      <c r="P3427" s="10">
        <f>E3427/L3427</f>
        <v>5</v>
      </c>
      <c r="Q3427" t="str">
        <f>LEFT(N3427,SEARCH("/",N3427)-1)</f>
        <v>theater</v>
      </c>
      <c r="R3427" t="str">
        <f>RIGHT(N3427, LEN(N3427)-SEARCH("/",N3427))</f>
        <v>spaces</v>
      </c>
      <c r="S3427" s="11">
        <f>J3427/86400 + 25569 + (-5/24)</f>
        <v>41824.846898148149</v>
      </c>
      <c r="T3427" s="11">
        <f>I3427/86400 + 25569 + (-5/24)</f>
        <v>41849.846898148149</v>
      </c>
    </row>
    <row r="3428" spans="1:20" ht="57" x14ac:dyDescent="0.45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>
        <f>E3428/D3428*100</f>
        <v>8.8000000000000009E-2</v>
      </c>
      <c r="P3428" s="10">
        <f>E3428/L3428</f>
        <v>7.333333333333333</v>
      </c>
      <c r="Q3428" t="str">
        <f>LEFT(N3428,SEARCH("/",N3428)-1)</f>
        <v>theater</v>
      </c>
      <c r="R3428" t="str">
        <f>RIGHT(N3428, LEN(N3428)-SEARCH("/",N3428))</f>
        <v>spaces</v>
      </c>
      <c r="S3428" s="11">
        <f>J3428/86400 + 25569 + (-5/24)</f>
        <v>42409.362951388888</v>
      </c>
      <c r="T3428" s="11">
        <f>I3428/86400 + 25569 + (-5/24)</f>
        <v>42439.362951388888</v>
      </c>
    </row>
    <row r="3429" spans="1:20" ht="42.75" x14ac:dyDescent="0.45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>
        <f>E3429/D3429*100</f>
        <v>2.44</v>
      </c>
      <c r="P3429" s="10">
        <f>E3429/L3429</f>
        <v>67.777777777777771</v>
      </c>
      <c r="Q3429" t="str">
        <f>LEFT(N3429,SEARCH("/",N3429)-1)</f>
        <v>theater</v>
      </c>
      <c r="R3429" t="str">
        <f>RIGHT(N3429, LEN(N3429)-SEARCH("/",N3429))</f>
        <v>spaces</v>
      </c>
      <c r="S3429" s="11">
        <f>J3429/86400 + 25569 + (-5/24)</f>
        <v>42246.675451388888</v>
      </c>
      <c r="T3429" s="11">
        <f>I3429/86400 + 25569 + (-5/24)</f>
        <v>42276.675451388888</v>
      </c>
    </row>
    <row r="3430" spans="1:20" ht="42.75" x14ac:dyDescent="0.45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>
        <f>E3430/D3430*100</f>
        <v>23.416</v>
      </c>
      <c r="P3430" s="10">
        <f>E3430/L3430</f>
        <v>130.0888888888889</v>
      </c>
      <c r="Q3430" t="str">
        <f>LEFT(N3430,SEARCH("/",N3430)-1)</f>
        <v>theater</v>
      </c>
      <c r="R3430" t="str">
        <f>RIGHT(N3430, LEN(N3430)-SEARCH("/",N3430))</f>
        <v>spaces</v>
      </c>
      <c r="S3430" s="11">
        <f>J3430/86400 + 25569 + (-5/24)</f>
        <v>42528.334293981483</v>
      </c>
      <c r="T3430" s="11">
        <f>I3430/86400 + 25569 + (-5/24)</f>
        <v>42559.874305555553</v>
      </c>
    </row>
    <row r="3431" spans="1:20" ht="42.75" x14ac:dyDescent="0.45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>
        <f>E3431/D3431*100</f>
        <v>0.04</v>
      </c>
      <c r="P3431" s="10">
        <f>E3431/L3431</f>
        <v>10</v>
      </c>
      <c r="Q3431" t="str">
        <f>LEFT(N3431,SEARCH("/",N3431)-1)</f>
        <v>theater</v>
      </c>
      <c r="R3431" t="str">
        <f>RIGHT(N3431, LEN(N3431)-SEARCH("/",N3431))</f>
        <v>spaces</v>
      </c>
      <c r="S3431" s="11">
        <f>J3431/86400 + 25569 + (-5/24)</f>
        <v>42744.823136574072</v>
      </c>
      <c r="T3431" s="11">
        <f>I3431/86400 + 25569 + (-5/24)</f>
        <v>42784.823136574072</v>
      </c>
    </row>
    <row r="3432" spans="1:20" ht="71.25" x14ac:dyDescent="0.45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>
        <f>E3432/D3432*100</f>
        <v>4.16</v>
      </c>
      <c r="P3432" s="10">
        <f>E3432/L3432</f>
        <v>61.176470588235297</v>
      </c>
      <c r="Q3432" t="str">
        <f>LEFT(N3432,SEARCH("/",N3432)-1)</f>
        <v>theater</v>
      </c>
      <c r="R3432" t="str">
        <f>RIGHT(N3432, LEN(N3432)-SEARCH("/",N3432))</f>
        <v>spaces</v>
      </c>
      <c r="S3432" s="11">
        <f>J3432/86400 + 25569 + (-5/24)</f>
        <v>42426.809745370367</v>
      </c>
      <c r="T3432" s="11">
        <f>I3432/86400 + 25569 + (-5/24)</f>
        <v>42456.768078703702</v>
      </c>
    </row>
    <row r="3433" spans="1:20" ht="42.75" x14ac:dyDescent="0.45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>
        <f>E3433/D3433*100</f>
        <v>0</v>
      </c>
      <c r="P3433" s="10" t="e">
        <f>E3433/L3433</f>
        <v>#DIV/0!</v>
      </c>
      <c r="Q3433" t="str">
        <f>LEFT(N3433,SEARCH("/",N3433)-1)</f>
        <v>theater</v>
      </c>
      <c r="R3433" t="str">
        <f>RIGHT(N3433, LEN(N3433)-SEARCH("/",N3433))</f>
        <v>plays</v>
      </c>
      <c r="S3433" s="11">
        <f>J3433/86400 + 25569 + (-5/24)</f>
        <v>42761.832569444443</v>
      </c>
      <c r="T3433" s="11">
        <f>I3433/86400 + 25569 + (-5/24)</f>
        <v>42821.790902777771</v>
      </c>
    </row>
    <row r="3434" spans="1:20" ht="42.75" x14ac:dyDescent="0.45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>
        <f>E3434/D3434*100</f>
        <v>101.55199999999999</v>
      </c>
      <c r="P3434" s="10">
        <f>E3434/L3434</f>
        <v>119.1924882629108</v>
      </c>
      <c r="Q3434" t="str">
        <f>LEFT(N3434,SEARCH("/",N3434)-1)</f>
        <v>theater</v>
      </c>
      <c r="R3434" t="str">
        <f>RIGHT(N3434, LEN(N3434)-SEARCH("/",N3434))</f>
        <v>plays</v>
      </c>
      <c r="S3434" s="11">
        <f>J3434/86400 + 25569 + (-5/24)</f>
        <v>41918.533842592587</v>
      </c>
      <c r="T3434" s="11">
        <f>I3434/86400 + 25569 + (-5/24)</f>
        <v>41948.575509259259</v>
      </c>
    </row>
    <row r="3435" spans="1:20" ht="42.75" x14ac:dyDescent="0.45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>
        <f>E3435/D3435*100</f>
        <v>4.0000000000000001E-3</v>
      </c>
      <c r="P3435" s="10">
        <f>E3435/L3435</f>
        <v>1</v>
      </c>
      <c r="Q3435" t="str">
        <f>LEFT(N3435,SEARCH("/",N3435)-1)</f>
        <v>theater</v>
      </c>
      <c r="R3435" t="str">
        <f>RIGHT(N3435, LEN(N3435)-SEARCH("/",N3435))</f>
        <v>musical</v>
      </c>
      <c r="S3435" s="11">
        <f>J3435/86400 + 25569 + (-5/24)</f>
        <v>42590.468819444439</v>
      </c>
      <c r="T3435" s="11">
        <f>I3435/86400 + 25569 + (-5/24)</f>
        <v>42650.424305555549</v>
      </c>
    </row>
    <row r="3436" spans="1:20" ht="42.75" x14ac:dyDescent="0.45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>
        <f>E3436/D3436*100</f>
        <v>0</v>
      </c>
      <c r="P3436" s="10" t="e">
        <f>E3436/L3436</f>
        <v>#DIV/0!</v>
      </c>
      <c r="Q3436" t="str">
        <f>LEFT(N3436,SEARCH("/",N3436)-1)</f>
        <v>theater</v>
      </c>
      <c r="R3436" t="str">
        <f>RIGHT(N3436, LEN(N3436)-SEARCH("/",N3436))</f>
        <v>musical</v>
      </c>
      <c r="S3436" s="11">
        <f>J3436/86400 + 25569 + (-5/24)</f>
        <v>42284.935636574075</v>
      </c>
      <c r="T3436" s="11">
        <f>I3436/86400 + 25569 + (-5/24)</f>
        <v>42324.977303240739</v>
      </c>
    </row>
    <row r="3437" spans="1:20" ht="42.75" x14ac:dyDescent="0.45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>
        <f>E3437/D3437*100</f>
        <v>4.9639999999999995</v>
      </c>
      <c r="P3437" s="10">
        <f>E3437/L3437</f>
        <v>88.642857142857139</v>
      </c>
      <c r="Q3437" t="str">
        <f>LEFT(N3437,SEARCH("/",N3437)-1)</f>
        <v>theater</v>
      </c>
      <c r="R3437" t="str">
        <f>RIGHT(N3437, LEN(N3437)-SEARCH("/",N3437))</f>
        <v>musical</v>
      </c>
      <c r="S3437" s="11">
        <f>J3437/86400 + 25569 + (-5/24)</f>
        <v>42682.469351851854</v>
      </c>
      <c r="T3437" s="11">
        <f>I3437/86400 + 25569 + (-5/24)</f>
        <v>42712.469351851854</v>
      </c>
    </row>
    <row r="3438" spans="1:20" ht="42.75" x14ac:dyDescent="0.45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>
        <f>E3438/D3438*100</f>
        <v>0</v>
      </c>
      <c r="P3438" s="10" t="e">
        <f>E3438/L3438</f>
        <v>#DIV/0!</v>
      </c>
      <c r="Q3438" t="str">
        <f>LEFT(N3438,SEARCH("/",N3438)-1)</f>
        <v>theater</v>
      </c>
      <c r="R3438" t="str">
        <f>RIGHT(N3438, LEN(N3438)-SEARCH("/",N3438))</f>
        <v>plays</v>
      </c>
      <c r="S3438" s="11">
        <f>J3438/86400 + 25569 + (-5/24)</f>
        <v>41774.442870370367</v>
      </c>
      <c r="T3438" s="11">
        <f>I3438/86400 + 25569 + (-5/24)</f>
        <v>41834.442870370367</v>
      </c>
    </row>
    <row r="3439" spans="1:20" ht="42.75" x14ac:dyDescent="0.45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>
        <f>E3439/D3439*100</f>
        <v>0</v>
      </c>
      <c r="P3439" s="10" t="e">
        <f>E3439/L3439</f>
        <v>#DIV/0!</v>
      </c>
      <c r="Q3439" t="str">
        <f>LEFT(N3439,SEARCH("/",N3439)-1)</f>
        <v>film &amp; video</v>
      </c>
      <c r="R3439" t="str">
        <f>RIGHT(N3439, LEN(N3439)-SEARCH("/",N3439))</f>
        <v>drama</v>
      </c>
      <c r="S3439" s="11">
        <f>J3439/86400 + 25569 + (-5/24)</f>
        <v>42713.754166666666</v>
      </c>
      <c r="T3439" s="11">
        <f>I3439/86400 + 25569 + (-5/24)</f>
        <v>42734.166666666664</v>
      </c>
    </row>
    <row r="3440" spans="1:20" ht="42.75" x14ac:dyDescent="0.45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>
        <f>E3440/D3440*100</f>
        <v>101.38461538461539</v>
      </c>
      <c r="P3440" s="10">
        <f>E3440/L3440</f>
        <v>201.22137404580153</v>
      </c>
      <c r="Q3440" t="str">
        <f>LEFT(N3440,SEARCH("/",N3440)-1)</f>
        <v>film &amp; video</v>
      </c>
      <c r="R3440" t="str">
        <f>RIGHT(N3440, LEN(N3440)-SEARCH("/",N3440))</f>
        <v>documentary</v>
      </c>
      <c r="S3440" s="11">
        <f>J3440/86400 + 25569 + (-5/24)</f>
        <v>41719.459652777776</v>
      </c>
      <c r="T3440" s="11">
        <f>I3440/86400 + 25569 + (-5/24)</f>
        <v>41749.459652777776</v>
      </c>
    </row>
    <row r="3441" spans="1:20" ht="42.75" x14ac:dyDescent="0.4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>
        <f>E3441/D3441*100</f>
        <v>2.6076923076923078</v>
      </c>
      <c r="P3441" s="10">
        <f>E3441/L3441</f>
        <v>37.666666666666664</v>
      </c>
      <c r="Q3441" t="str">
        <f>LEFT(N3441,SEARCH("/",N3441)-1)</f>
        <v>games</v>
      </c>
      <c r="R3441" t="str">
        <f>RIGHT(N3441, LEN(N3441)-SEARCH("/",N3441))</f>
        <v>video games</v>
      </c>
      <c r="S3441" s="11">
        <f>J3441/86400 + 25569 + (-5/24)</f>
        <v>42479.358055555553</v>
      </c>
      <c r="T3441" s="11">
        <f>I3441/86400 + 25569 + (-5/24)</f>
        <v>42504.358055555553</v>
      </c>
    </row>
    <row r="3442" spans="1:20" ht="42.75" x14ac:dyDescent="0.45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>
        <f>E3442/D3442*100</f>
        <v>6.565384615384616</v>
      </c>
      <c r="P3442" s="10">
        <f>E3442/L3442</f>
        <v>213.375</v>
      </c>
      <c r="Q3442" t="str">
        <f>LEFT(N3442,SEARCH("/",N3442)-1)</f>
        <v>photography</v>
      </c>
      <c r="R3442" t="str">
        <f>RIGHT(N3442, LEN(N3442)-SEARCH("/",N3442))</f>
        <v>photobooks</v>
      </c>
      <c r="S3442" s="11">
        <f>J3442/86400 + 25569 + (-5/24)</f>
        <v>42064.876041666663</v>
      </c>
      <c r="T3442" s="11">
        <f>I3442/86400 + 25569 + (-5/24)</f>
        <v>42094.834374999999</v>
      </c>
    </row>
    <row r="3443" spans="1:20" ht="42.75" x14ac:dyDescent="0.45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>
        <f>E3443/D3443*100</f>
        <v>9.6153846153846159E-2</v>
      </c>
      <c r="P3443" s="10">
        <f>E3443/L3443</f>
        <v>25</v>
      </c>
      <c r="Q3443" t="str">
        <f>LEFT(N3443,SEARCH("/",N3443)-1)</f>
        <v>theater</v>
      </c>
      <c r="R3443" t="str">
        <f>RIGHT(N3443, LEN(N3443)-SEARCH("/",N3443))</f>
        <v>plays</v>
      </c>
      <c r="S3443" s="11">
        <f>J3443/86400 + 25569 + (-5/24)</f>
        <v>42243.582060185181</v>
      </c>
      <c r="T3443" s="11">
        <f>I3443/86400 + 25569 + (-5/24)</f>
        <v>42303.582060185181</v>
      </c>
    </row>
    <row r="3444" spans="1:20" ht="42.75" x14ac:dyDescent="0.45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>
        <f>E3444/D3444*100</f>
        <v>102.60000000000001</v>
      </c>
      <c r="P3444" s="10">
        <f>E3444/L3444</f>
        <v>148.57377049180329</v>
      </c>
      <c r="Q3444" t="str">
        <f>LEFT(N3444,SEARCH("/",N3444)-1)</f>
        <v>photography</v>
      </c>
      <c r="R3444" t="str">
        <f>RIGHT(N3444, LEN(N3444)-SEARCH("/",N3444))</f>
        <v>photobooks</v>
      </c>
      <c r="S3444" s="11">
        <f>J3444/86400 + 25569 + (-5/24)</f>
        <v>42535.6011574074</v>
      </c>
      <c r="T3444" s="11">
        <f>I3444/86400 + 25569 + (-5/24)</f>
        <v>42565.6011574074</v>
      </c>
    </row>
    <row r="3445" spans="1:20" ht="42.75" x14ac:dyDescent="0.45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>
        <f>E3445/D3445*100</f>
        <v>25.030188679245285</v>
      </c>
      <c r="P3445" s="10">
        <f>E3445/L3445</f>
        <v>58.184210526315788</v>
      </c>
      <c r="Q3445" t="str">
        <f>LEFT(N3445,SEARCH("/",N3445)-1)</f>
        <v>theater</v>
      </c>
      <c r="R3445" t="str">
        <f>RIGHT(N3445, LEN(N3445)-SEARCH("/",N3445))</f>
        <v>spaces</v>
      </c>
      <c r="S3445" s="11">
        <f>J3445/86400 + 25569 + (-5/24)</f>
        <v>41843.916782407403</v>
      </c>
      <c r="T3445" s="11">
        <f>I3445/86400 + 25569 + (-5/24)</f>
        <v>41878.916782407403</v>
      </c>
    </row>
    <row r="3446" spans="1:20" ht="28.5" x14ac:dyDescent="0.45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>
        <f>E3446/D3446*100</f>
        <v>150.34814814814814</v>
      </c>
      <c r="P3446" s="10">
        <f>E3446/L3446</f>
        <v>97.816867469879512</v>
      </c>
      <c r="Q3446" t="str">
        <f>LEFT(N3446,SEARCH("/",N3446)-1)</f>
        <v>film &amp; video</v>
      </c>
      <c r="R3446" t="str">
        <f>RIGHT(N3446, LEN(N3446)-SEARCH("/",N3446))</f>
        <v>documentary</v>
      </c>
      <c r="S3446" s="11">
        <f>J3446/86400 + 25569 + (-5/24)</f>
        <v>41163.832627314812</v>
      </c>
      <c r="T3446" s="11">
        <f>I3446/86400 + 25569 + (-5/24)</f>
        <v>41193.832627314812</v>
      </c>
    </row>
    <row r="3447" spans="1:20" ht="42.75" x14ac:dyDescent="0.45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>
        <f>E3447/D3447*100</f>
        <v>21.037037037037038</v>
      </c>
      <c r="P3447" s="10">
        <f>E3447/L3447</f>
        <v>189.33333333333334</v>
      </c>
      <c r="Q3447" t="str">
        <f>LEFT(N3447,SEARCH("/",N3447)-1)</f>
        <v>music</v>
      </c>
      <c r="R3447" t="str">
        <f>RIGHT(N3447, LEN(N3447)-SEARCH("/",N3447))</f>
        <v>jazz</v>
      </c>
      <c r="S3447" s="11">
        <f>J3447/86400 + 25569 + (-5/24)</f>
        <v>41878.32167824074</v>
      </c>
      <c r="T3447" s="11">
        <f>I3447/86400 + 25569 + (-5/24)</f>
        <v>41913.32167824074</v>
      </c>
    </row>
    <row r="3448" spans="1:20" ht="28.5" x14ac:dyDescent="0.45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>
        <f>E3448/D3448*100</f>
        <v>0</v>
      </c>
      <c r="P3448" s="10" t="e">
        <f>E3448/L3448</f>
        <v>#DIV/0!</v>
      </c>
      <c r="Q3448" t="str">
        <f>LEFT(N3448,SEARCH("/",N3448)-1)</f>
        <v>technology</v>
      </c>
      <c r="R3448" t="str">
        <f>RIGHT(N3448, LEN(N3448)-SEARCH("/",N3448))</f>
        <v>web</v>
      </c>
      <c r="S3448" s="11">
        <f>J3448/86400 + 25569 + (-5/24)</f>
        <v>42264.411782407406</v>
      </c>
      <c r="T3448" s="11">
        <f>I3448/86400 + 25569 + (-5/24)</f>
        <v>42294.411782407406</v>
      </c>
    </row>
    <row r="3449" spans="1:20" ht="28.5" x14ac:dyDescent="0.45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>
        <f>E3449/D3449*100</f>
        <v>170.29262962962963</v>
      </c>
      <c r="P3449" s="10">
        <f>E3449/L3449</f>
        <v>67.417903225806455</v>
      </c>
      <c r="Q3449" t="str">
        <f>LEFT(N3449,SEARCH("/",N3449)-1)</f>
        <v>technology</v>
      </c>
      <c r="R3449" t="str">
        <f>RIGHT(N3449, LEN(N3449)-SEARCH("/",N3449))</f>
        <v>hardware</v>
      </c>
      <c r="S3449" s="11">
        <f>J3449/86400 + 25569 + (-5/24)</f>
        <v>41351.333043981482</v>
      </c>
      <c r="T3449" s="11">
        <f>I3449/86400 + 25569 + (-5/24)</f>
        <v>41386.333043981482</v>
      </c>
    </row>
    <row r="3450" spans="1:20" ht="42.75" x14ac:dyDescent="0.4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>
        <f>E3450/D3450*100</f>
        <v>5.0509090909090908</v>
      </c>
      <c r="P3450" s="10">
        <f>E3450/L3450</f>
        <v>115.75</v>
      </c>
      <c r="Q3450" t="str">
        <f>LEFT(N3450,SEARCH("/",N3450)-1)</f>
        <v>technology</v>
      </c>
      <c r="R3450" t="str">
        <f>RIGHT(N3450, LEN(N3450)-SEARCH("/",N3450))</f>
        <v>wearables</v>
      </c>
      <c r="S3450" s="11">
        <f>J3450/86400 + 25569 + (-5/24)</f>
        <v>42272.8824074074</v>
      </c>
      <c r="T3450" s="11">
        <f>I3450/86400 + 25569 + (-5/24)</f>
        <v>42312.924074074072</v>
      </c>
    </row>
    <row r="3451" spans="1:20" ht="42.75" x14ac:dyDescent="0.4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>
        <f>E3451/D3451*100</f>
        <v>118.2205035971223</v>
      </c>
      <c r="P3451" s="10">
        <f>E3451/L3451</f>
        <v>65.8623246492986</v>
      </c>
      <c r="Q3451" t="str">
        <f>LEFT(N3451,SEARCH("/",N3451)-1)</f>
        <v>music</v>
      </c>
      <c r="R3451" t="str">
        <f>RIGHT(N3451, LEN(N3451)-SEARCH("/",N3451))</f>
        <v>metal</v>
      </c>
      <c r="S3451" s="11">
        <f>J3451/86400 + 25569 + (-5/24)</f>
        <v>42702.004004629627</v>
      </c>
      <c r="T3451" s="11">
        <f>I3451/86400 + 25569 + (-5/24)</f>
        <v>42732.004004629627</v>
      </c>
    </row>
    <row r="3452" spans="1:20" ht="42.75" x14ac:dyDescent="0.45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>
        <f>E3452/D3452*100</f>
        <v>0</v>
      </c>
      <c r="P3452" s="10" t="e">
        <f>E3452/L3452</f>
        <v>#DIV/0!</v>
      </c>
      <c r="Q3452" t="str">
        <f>LEFT(N3452,SEARCH("/",N3452)-1)</f>
        <v>film &amp; video</v>
      </c>
      <c r="R3452" t="str">
        <f>RIGHT(N3452, LEN(N3452)-SEARCH("/",N3452))</f>
        <v>drama</v>
      </c>
      <c r="S3452" s="11">
        <f>J3452/86400 + 25569 + (-5/24)</f>
        <v>42164.685659722221</v>
      </c>
      <c r="T3452" s="11">
        <f>I3452/86400 + 25569 + (-5/24)</f>
        <v>42194.685659722221</v>
      </c>
    </row>
    <row r="3453" spans="1:20" ht="42.75" x14ac:dyDescent="0.45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>
        <f>E3453/D3453*100</f>
        <v>38.735714285714288</v>
      </c>
      <c r="P3453" s="10">
        <f>E3453/L3453</f>
        <v>133.90123456790124</v>
      </c>
      <c r="Q3453" t="str">
        <f>LEFT(N3453,SEARCH("/",N3453)-1)</f>
        <v>photography</v>
      </c>
      <c r="R3453" t="str">
        <f>RIGHT(N3453, LEN(N3453)-SEARCH("/",N3453))</f>
        <v>photobooks</v>
      </c>
      <c r="S3453" s="11">
        <f>J3453/86400 + 25569 + (-5/24)</f>
        <v>42628.080335648141</v>
      </c>
      <c r="T3453" s="11">
        <f>I3453/86400 + 25569 + (-5/24)</f>
        <v>42657.458333333336</v>
      </c>
    </row>
    <row r="3454" spans="1:20" ht="42.75" x14ac:dyDescent="0.45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>
        <f>E3454/D3454*100</f>
        <v>41.407142857142858</v>
      </c>
      <c r="P3454" s="10">
        <f>E3454/L3454</f>
        <v>120.77083333333333</v>
      </c>
      <c r="Q3454" t="str">
        <f>LEFT(N3454,SEARCH("/",N3454)-1)</f>
        <v>photography</v>
      </c>
      <c r="R3454" t="str">
        <f>RIGHT(N3454, LEN(N3454)-SEARCH("/",N3454))</f>
        <v>photobooks</v>
      </c>
      <c r="S3454" s="11">
        <f>J3454/86400 + 25569 + (-5/24)</f>
        <v>42742.472569444442</v>
      </c>
      <c r="T3454" s="11">
        <f>I3454/86400 + 25569 + (-5/24)</f>
        <v>42777.472569444442</v>
      </c>
    </row>
    <row r="3455" spans="1:20" ht="28.5" x14ac:dyDescent="0.45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>
        <f>E3455/D3455*100</f>
        <v>28.842857142857142</v>
      </c>
      <c r="P3455" s="10">
        <f>E3455/L3455</f>
        <v>34.220338983050844</v>
      </c>
      <c r="Q3455" t="str">
        <f>LEFT(N3455,SEARCH("/",N3455)-1)</f>
        <v>games</v>
      </c>
      <c r="R3455" t="str">
        <f>RIGHT(N3455, LEN(N3455)-SEARCH("/",N3455))</f>
        <v>video games</v>
      </c>
      <c r="S3455" s="11">
        <f>J3455/86400 + 25569 + (-5/24)</f>
        <v>42045.297025462962</v>
      </c>
      <c r="T3455" s="11">
        <f>I3455/86400 + 25569 + (-5/24)</f>
        <v>42075.255358796298</v>
      </c>
    </row>
    <row r="3456" spans="1:20" ht="42.75" x14ac:dyDescent="0.45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>
        <f>E3456/D3456*100</f>
        <v>102.60000000000001</v>
      </c>
      <c r="P3456" s="10">
        <f>E3456/L3456</f>
        <v>148.08247422680412</v>
      </c>
      <c r="Q3456" t="str">
        <f>LEFT(N3456,SEARCH("/",N3456)-1)</f>
        <v>games</v>
      </c>
      <c r="R3456" t="str">
        <f>RIGHT(N3456, LEN(N3456)-SEARCH("/",N3456))</f>
        <v>tabletop games</v>
      </c>
      <c r="S3456" s="11">
        <f>J3456/86400 + 25569 + (-5/24)</f>
        <v>42775.874016203707</v>
      </c>
      <c r="T3456" s="11">
        <f>I3456/86400 + 25569 + (-5/24)</f>
        <v>42805.874016203707</v>
      </c>
    </row>
    <row r="3457" spans="1:20" ht="42.75" x14ac:dyDescent="0.45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>
        <f>E3457/D3457*100</f>
        <v>0.71785714285714286</v>
      </c>
      <c r="P3457" s="10">
        <f>E3457/L3457</f>
        <v>22.333333333333332</v>
      </c>
      <c r="Q3457" t="str">
        <f>LEFT(N3457,SEARCH("/",N3457)-1)</f>
        <v>food</v>
      </c>
      <c r="R3457" t="str">
        <f>RIGHT(N3457, LEN(N3457)-SEARCH("/",N3457))</f>
        <v>food trucks</v>
      </c>
      <c r="S3457" s="11">
        <f>J3457/86400 + 25569 + (-5/24)</f>
        <v>42374.614537037036</v>
      </c>
      <c r="T3457" s="11">
        <f>I3457/86400 + 25569 + (-5/24)</f>
        <v>42434.614537037036</v>
      </c>
    </row>
    <row r="3458" spans="1:20" ht="42.75" x14ac:dyDescent="0.45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>
        <f>E3458/D3458*100</f>
        <v>2.5000000000000001E-2</v>
      </c>
      <c r="P3458" s="10">
        <f>E3458/L3458</f>
        <v>7</v>
      </c>
      <c r="Q3458" t="str">
        <f>LEFT(N3458,SEARCH("/",N3458)-1)</f>
        <v>theater</v>
      </c>
      <c r="R3458" t="str">
        <f>RIGHT(N3458, LEN(N3458)-SEARCH("/",N3458))</f>
        <v>plays</v>
      </c>
      <c r="S3458" s="11">
        <f>J3458/86400 + 25569 + (-5/24)</f>
        <v>42513.76798611111</v>
      </c>
      <c r="T3458" s="11">
        <f>I3458/86400 + 25569 + (-5/24)</f>
        <v>42559.76798611111</v>
      </c>
    </row>
    <row r="3459" spans="1:20" ht="42.75" x14ac:dyDescent="0.4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>
        <f>E3459/D3459*100</f>
        <v>100.24604569420035</v>
      </c>
      <c r="P3459" s="10">
        <f>E3459/L3459</f>
        <v>320.44943820224717</v>
      </c>
      <c r="Q3459" t="str">
        <f>LEFT(N3459,SEARCH("/",N3459)-1)</f>
        <v>film &amp; video</v>
      </c>
      <c r="R3459" t="str">
        <f>RIGHT(N3459, LEN(N3459)-SEARCH("/",N3459))</f>
        <v>television</v>
      </c>
      <c r="S3459" s="11">
        <f>J3459/86400 + 25569 + (-5/24)</f>
        <v>42461.419178240736</v>
      </c>
      <c r="T3459" s="11">
        <f>I3459/86400 + 25569 + (-5/24)</f>
        <v>42502.957638888889</v>
      </c>
    </row>
    <row r="3460" spans="1:20" ht="42.75" x14ac:dyDescent="0.4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>
        <f>E3460/D3460*100</f>
        <v>104.46206037108834</v>
      </c>
      <c r="P3460" s="10">
        <f>E3460/L3460</f>
        <v>109.33695652173913</v>
      </c>
      <c r="Q3460" t="str">
        <f>LEFT(N3460,SEARCH("/",N3460)-1)</f>
        <v>technology</v>
      </c>
      <c r="R3460" t="str">
        <f>RIGHT(N3460, LEN(N3460)-SEARCH("/",N3460))</f>
        <v>wearables</v>
      </c>
      <c r="S3460" s="11">
        <f>J3460/86400 + 25569 + (-5/24)</f>
        <v>42178.952418981477</v>
      </c>
      <c r="T3460" s="11">
        <f>I3460/86400 + 25569 + (-5/24)</f>
        <v>42211.541666666664</v>
      </c>
    </row>
    <row r="3461" spans="1:20" ht="42.75" x14ac:dyDescent="0.45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>
        <f>E3461/D3461*100</f>
        <v>0.86206896551724133</v>
      </c>
      <c r="P3461" s="10">
        <f>E3461/L3461</f>
        <v>125</v>
      </c>
      <c r="Q3461" t="str">
        <f>LEFT(N3461,SEARCH("/",N3461)-1)</f>
        <v>film &amp; video</v>
      </c>
      <c r="R3461" t="str">
        <f>RIGHT(N3461, LEN(N3461)-SEARCH("/",N3461))</f>
        <v>drama</v>
      </c>
      <c r="S3461" s="11">
        <f>J3461/86400 + 25569 + (-5/24)</f>
        <v>42106.457685185182</v>
      </c>
      <c r="T3461" s="11">
        <f>I3461/86400 + 25569 + (-5/24)</f>
        <v>42155.186805555553</v>
      </c>
    </row>
    <row r="3462" spans="1:20" ht="42.75" x14ac:dyDescent="0.45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>
        <f>E3462/D3462*100</f>
        <v>3.8206896551724134</v>
      </c>
      <c r="P3462" s="10">
        <f>E3462/L3462</f>
        <v>65.17647058823529</v>
      </c>
      <c r="Q3462" t="str">
        <f>LEFT(N3462,SEARCH("/",N3462)-1)</f>
        <v>technology</v>
      </c>
      <c r="R3462" t="str">
        <f>RIGHT(N3462, LEN(N3462)-SEARCH("/",N3462))</f>
        <v>wearables</v>
      </c>
      <c r="S3462" s="11">
        <f>J3462/86400 + 25569 + (-5/24)</f>
        <v>42481.168263888881</v>
      </c>
      <c r="T3462" s="11">
        <f>I3462/86400 + 25569 + (-5/24)</f>
        <v>42511.168263888881</v>
      </c>
    </row>
    <row r="3463" spans="1:20" ht="42.75" x14ac:dyDescent="0.45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>
        <f>E3463/D3463*100</f>
        <v>165.29333333333335</v>
      </c>
      <c r="P3463" s="10">
        <f>E3463/L3463</f>
        <v>59.961305925030231</v>
      </c>
      <c r="Q3463" t="str">
        <f>LEFT(N3463,SEARCH("/",N3463)-1)</f>
        <v>film &amp; video</v>
      </c>
      <c r="R3463" t="str">
        <f>RIGHT(N3463, LEN(N3463)-SEARCH("/",N3463))</f>
        <v>television</v>
      </c>
      <c r="S3463" s="11">
        <f>J3463/86400 + 25569 + (-5/24)</f>
        <v>41791.504918981482</v>
      </c>
      <c r="T3463" s="11">
        <f>I3463/86400 + 25569 + (-5/24)</f>
        <v>41835.916666666664</v>
      </c>
    </row>
    <row r="3464" spans="1:20" ht="42.75" x14ac:dyDescent="0.45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>
        <f>E3464/D3464*100</f>
        <v>106.32110000000002</v>
      </c>
      <c r="P3464" s="10">
        <f>E3464/L3464</f>
        <v>93.264122807017543</v>
      </c>
      <c r="Q3464" t="str">
        <f>LEFT(N3464,SEARCH("/",N3464)-1)</f>
        <v>film &amp; video</v>
      </c>
      <c r="R3464" t="str">
        <f>RIGHT(N3464, LEN(N3464)-SEARCH("/",N3464))</f>
        <v>television</v>
      </c>
      <c r="S3464" s="11">
        <f>J3464/86400 + 25569 + (-5/24)</f>
        <v>41869.333981481475</v>
      </c>
      <c r="T3464" s="11">
        <f>I3464/86400 + 25569 + (-5/24)</f>
        <v>41899.333981481475</v>
      </c>
    </row>
    <row r="3465" spans="1:20" ht="42.75" x14ac:dyDescent="0.45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>
        <f>E3465/D3465*100</f>
        <v>105.58333333333334</v>
      </c>
      <c r="P3465" s="10">
        <f>E3465/L3465</f>
        <v>72.482837528604122</v>
      </c>
      <c r="Q3465" t="str">
        <f>LEFT(N3465,SEARCH("/",N3465)-1)</f>
        <v>film &amp; video</v>
      </c>
      <c r="R3465" t="str">
        <f>RIGHT(N3465, LEN(N3465)-SEARCH("/",N3465))</f>
        <v>documentary</v>
      </c>
      <c r="S3465" s="11">
        <f>J3465/86400 + 25569 + (-5/24)</f>
        <v>41401.357534722221</v>
      </c>
      <c r="T3465" s="11">
        <f>I3465/86400 + 25569 + (-5/24)</f>
        <v>41431.357534722221</v>
      </c>
    </row>
    <row r="3466" spans="1:20" ht="42.75" x14ac:dyDescent="0.45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>
        <f>E3466/D3466*100</f>
        <v>191.14</v>
      </c>
      <c r="P3466" s="10">
        <f>E3466/L3466</f>
        <v>83.345930232558146</v>
      </c>
      <c r="Q3466" t="str">
        <f>LEFT(N3466,SEARCH("/",N3466)-1)</f>
        <v>film &amp; video</v>
      </c>
      <c r="R3466" t="str">
        <f>RIGHT(N3466, LEN(N3466)-SEARCH("/",N3466))</f>
        <v>documentary</v>
      </c>
      <c r="S3466" s="11">
        <f>J3466/86400 + 25569 + (-5/24)</f>
        <v>40681.843356481477</v>
      </c>
      <c r="T3466" s="11">
        <f>I3466/86400 + 25569 + (-5/24)</f>
        <v>40711.843356481477</v>
      </c>
    </row>
    <row r="3467" spans="1:20" ht="42.75" x14ac:dyDescent="0.45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>
        <f>E3467/D3467*100</f>
        <v>104.67999999999999</v>
      </c>
      <c r="P3467" s="10">
        <f>E3467/L3467</f>
        <v>109.42160278745645</v>
      </c>
      <c r="Q3467" t="str">
        <f>LEFT(N3467,SEARCH("/",N3467)-1)</f>
        <v>film &amp; video</v>
      </c>
      <c r="R3467" t="str">
        <f>RIGHT(N3467, LEN(N3467)-SEARCH("/",N3467))</f>
        <v>documentary</v>
      </c>
      <c r="S3467" s="11">
        <f>J3467/86400 + 25569 + (-5/24)</f>
        <v>41611.891909722217</v>
      </c>
      <c r="T3467" s="11">
        <f>I3467/86400 + 25569 + (-5/24)</f>
        <v>41641.125</v>
      </c>
    </row>
    <row r="3468" spans="1:20" ht="42.75" x14ac:dyDescent="0.45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>
        <f>E3468/D3468*100</f>
        <v>100.80333333333333</v>
      </c>
      <c r="P3468" s="10">
        <f>E3468/L3468</f>
        <v>95.699367088607602</v>
      </c>
      <c r="Q3468" t="str">
        <f>LEFT(N3468,SEARCH("/",N3468)-1)</f>
        <v>film &amp; video</v>
      </c>
      <c r="R3468" t="str">
        <f>RIGHT(N3468, LEN(N3468)-SEARCH("/",N3468))</f>
        <v>documentary</v>
      </c>
      <c r="S3468" s="11">
        <f>J3468/86400 + 25569 + (-5/24)</f>
        <v>41589.468553240738</v>
      </c>
      <c r="T3468" s="11">
        <f>I3468/86400 + 25569 + (-5/24)</f>
        <v>41619.468553240738</v>
      </c>
    </row>
    <row r="3469" spans="1:20" ht="42.75" x14ac:dyDescent="0.45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>
        <f>E3469/D3469*100</f>
        <v>102.02863333333335</v>
      </c>
      <c r="P3469" s="10">
        <f>E3469/L3469</f>
        <v>58.413339694656486</v>
      </c>
      <c r="Q3469" t="str">
        <f>LEFT(N3469,SEARCH("/",N3469)-1)</f>
        <v>film &amp; video</v>
      </c>
      <c r="R3469" t="str">
        <f>RIGHT(N3469, LEN(N3469)-SEARCH("/",N3469))</f>
        <v>documentary</v>
      </c>
      <c r="S3469" s="11">
        <f>J3469/86400 + 25569 + (-5/24)</f>
        <v>41926.529456018514</v>
      </c>
      <c r="T3469" s="11">
        <f>I3469/86400 + 25569 + (-5/24)</f>
        <v>41956.916666666664</v>
      </c>
    </row>
    <row r="3470" spans="1:20" ht="42.75" x14ac:dyDescent="0.45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>
        <f>E3470/D3470*100</f>
        <v>101.05</v>
      </c>
      <c r="P3470" s="10">
        <f>E3470/L3470</f>
        <v>125.78838174273859</v>
      </c>
      <c r="Q3470" t="str">
        <f>LEFT(N3470,SEARCH("/",N3470)-1)</f>
        <v>film &amp; video</v>
      </c>
      <c r="R3470" t="str">
        <f>RIGHT(N3470, LEN(N3470)-SEARCH("/",N3470))</f>
        <v>documentary</v>
      </c>
      <c r="S3470" s="11">
        <f>J3470/86400 + 25569 + (-5/24)</f>
        <v>41597.967638888884</v>
      </c>
      <c r="T3470" s="11">
        <f>I3470/86400 + 25569 + (-5/24)</f>
        <v>41630</v>
      </c>
    </row>
    <row r="3471" spans="1:20" ht="42.75" x14ac:dyDescent="0.45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>
        <f>E3471/D3471*100</f>
        <v>1.6666666666666666E-2</v>
      </c>
      <c r="P3471" s="10">
        <f>E3471/L3471</f>
        <v>5</v>
      </c>
      <c r="Q3471" t="str">
        <f>LEFT(N3471,SEARCH("/",N3471)-1)</f>
        <v>film &amp; video</v>
      </c>
      <c r="R3471" t="str">
        <f>RIGHT(N3471, LEN(N3471)-SEARCH("/",N3471))</f>
        <v>animation</v>
      </c>
      <c r="S3471" s="11">
        <f>J3471/86400 + 25569 + (-5/24)</f>
        <v>41331.34679398148</v>
      </c>
      <c r="T3471" s="11">
        <f>I3471/86400 + 25569 + (-5/24)</f>
        <v>41356.305127314808</v>
      </c>
    </row>
    <row r="3472" spans="1:20" ht="42.75" x14ac:dyDescent="0.45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>
        <f>E3472/D3472*100</f>
        <v>2.87</v>
      </c>
      <c r="P3472" s="10">
        <f>E3472/L3472</f>
        <v>61.5</v>
      </c>
      <c r="Q3472" t="str">
        <f>LEFT(N3472,SEARCH("/",N3472)-1)</f>
        <v>film &amp; video</v>
      </c>
      <c r="R3472" t="str">
        <f>RIGHT(N3472, LEN(N3472)-SEARCH("/",N3472))</f>
        <v>animation</v>
      </c>
      <c r="S3472" s="11">
        <f>J3472/86400 + 25569 + (-5/24)</f>
        <v>41869.489803240736</v>
      </c>
      <c r="T3472" s="11">
        <f>I3472/86400 + 25569 + (-5/24)</f>
        <v>41899.489803240736</v>
      </c>
    </row>
    <row r="3473" spans="1:20" ht="42.75" x14ac:dyDescent="0.45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>
        <f>E3473/D3473*100</f>
        <v>6.1</v>
      </c>
      <c r="P3473" s="10">
        <f>E3473/L3473</f>
        <v>87.142857142857139</v>
      </c>
      <c r="Q3473" t="str">
        <f>LEFT(N3473,SEARCH("/",N3473)-1)</f>
        <v>film &amp; video</v>
      </c>
      <c r="R3473" t="str">
        <f>RIGHT(N3473, LEN(N3473)-SEARCH("/",N3473))</f>
        <v>animation</v>
      </c>
      <c r="S3473" s="11">
        <f>J3473/86400 + 25569 + (-5/24)</f>
        <v>41162.46399305555</v>
      </c>
      <c r="T3473" s="11">
        <f>I3473/86400 + 25569 + (-5/24)</f>
        <v>41192.46399305555</v>
      </c>
    </row>
    <row r="3474" spans="1:20" ht="42.75" x14ac:dyDescent="0.45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>
        <f>E3474/D3474*100</f>
        <v>0</v>
      </c>
      <c r="P3474" s="10" t="e">
        <f>E3474/L3474</f>
        <v>#DIV/0!</v>
      </c>
      <c r="Q3474" t="str">
        <f>LEFT(N3474,SEARCH("/",N3474)-1)</f>
        <v>film &amp; video</v>
      </c>
      <c r="R3474" t="str">
        <f>RIGHT(N3474, LEN(N3474)-SEARCH("/",N3474))</f>
        <v>animation</v>
      </c>
      <c r="S3474" s="11">
        <f>J3474/86400 + 25569 + (-5/24)</f>
        <v>42114.517800925925</v>
      </c>
      <c r="T3474" s="11">
        <f>I3474/86400 + 25569 + (-5/24)</f>
        <v>42144.517800925925</v>
      </c>
    </row>
    <row r="3475" spans="1:20" ht="71.25" x14ac:dyDescent="0.45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>
        <f>E3475/D3475*100</f>
        <v>9.0833333333333339</v>
      </c>
      <c r="P3475" s="10">
        <f>E3475/L3475</f>
        <v>389.28571428571428</v>
      </c>
      <c r="Q3475" t="str">
        <f>LEFT(N3475,SEARCH("/",N3475)-1)</f>
        <v>technology</v>
      </c>
      <c r="R3475" t="str">
        <f>RIGHT(N3475, LEN(N3475)-SEARCH("/",N3475))</f>
        <v>web</v>
      </c>
      <c r="S3475" s="11">
        <f>J3475/86400 + 25569 + (-5/24)</f>
        <v>42080.548993055556</v>
      </c>
      <c r="T3475" s="11">
        <f>I3475/86400 + 25569 + (-5/24)</f>
        <v>42110.548993055556</v>
      </c>
    </row>
    <row r="3476" spans="1:20" ht="42.75" x14ac:dyDescent="0.45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>
        <f>E3476/D3476*100</f>
        <v>1</v>
      </c>
      <c r="P3476" s="10">
        <f>E3476/L3476</f>
        <v>300</v>
      </c>
      <c r="Q3476" t="str">
        <f>LEFT(N3476,SEARCH("/",N3476)-1)</f>
        <v>technology</v>
      </c>
      <c r="R3476" t="str">
        <f>RIGHT(N3476, LEN(N3476)-SEARCH("/",N3476))</f>
        <v>web</v>
      </c>
      <c r="S3476" s="11">
        <f>J3476/86400 + 25569 + (-5/24)</f>
        <v>41831.508541666662</v>
      </c>
      <c r="T3476" s="11">
        <f>I3476/86400 + 25569 + (-5/24)</f>
        <v>41876.508541666662</v>
      </c>
    </row>
    <row r="3477" spans="1:20" ht="42.75" x14ac:dyDescent="0.45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>
        <f>E3477/D3477*100</f>
        <v>39.426666666666662</v>
      </c>
      <c r="P3477" s="10">
        <f>E3477/L3477</f>
        <v>788.5333333333333</v>
      </c>
      <c r="Q3477" t="str">
        <f>LEFT(N3477,SEARCH("/",N3477)-1)</f>
        <v>technology</v>
      </c>
      <c r="R3477" t="str">
        <f>RIGHT(N3477, LEN(N3477)-SEARCH("/",N3477))</f>
        <v>wearables</v>
      </c>
      <c r="S3477" s="11">
        <f>J3477/86400 + 25569 + (-5/24)</f>
        <v>41984.484398148146</v>
      </c>
      <c r="T3477" s="11">
        <f>I3477/86400 + 25569 + (-5/24)</f>
        <v>42017.958333333336</v>
      </c>
    </row>
    <row r="3478" spans="1:20" ht="57" x14ac:dyDescent="0.45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>
        <f>E3478/D3478*100</f>
        <v>0.3</v>
      </c>
      <c r="P3478" s="10">
        <f>E3478/L3478</f>
        <v>30</v>
      </c>
      <c r="Q3478" t="str">
        <f>LEFT(N3478,SEARCH("/",N3478)-1)</f>
        <v>music</v>
      </c>
      <c r="R3478" t="str">
        <f>RIGHT(N3478, LEN(N3478)-SEARCH("/",N3478))</f>
        <v>jazz</v>
      </c>
      <c r="S3478" s="11">
        <f>J3478/86400 + 25569 + (-5/24)</f>
        <v>41829.757199074069</v>
      </c>
      <c r="T3478" s="11">
        <f>I3478/86400 + 25569 + (-5/24)</f>
        <v>41881.4375</v>
      </c>
    </row>
    <row r="3479" spans="1:20" ht="42.75" x14ac:dyDescent="0.45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>
        <f>E3479/D3479*100</f>
        <v>6.6066666666666665</v>
      </c>
      <c r="P3479" s="10">
        <f>E3479/L3479</f>
        <v>82.583333333333329</v>
      </c>
      <c r="Q3479" t="str">
        <f>LEFT(N3479,SEARCH("/",N3479)-1)</f>
        <v>music</v>
      </c>
      <c r="R3479" t="str">
        <f>RIGHT(N3479, LEN(N3479)-SEARCH("/",N3479))</f>
        <v>jazz</v>
      </c>
      <c r="S3479" s="11">
        <f>J3479/86400 + 25569 + (-5/24)</f>
        <v>41003.930775462963</v>
      </c>
      <c r="T3479" s="11">
        <f>I3479/86400 + 25569 + (-5/24)</f>
        <v>41033.930775462963</v>
      </c>
    </row>
    <row r="3480" spans="1:20" ht="28.5" x14ac:dyDescent="0.45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>
        <f>E3480/D3480*100</f>
        <v>46.666666666666664</v>
      </c>
      <c r="P3480" s="10">
        <f>E3480/L3480</f>
        <v>1272.7272727272727</v>
      </c>
      <c r="Q3480" t="str">
        <f>LEFT(N3480,SEARCH("/",N3480)-1)</f>
        <v>technology</v>
      </c>
      <c r="R3480" t="str">
        <f>RIGHT(N3480, LEN(N3480)-SEARCH("/",N3480))</f>
        <v>wearables</v>
      </c>
      <c r="S3480" s="11">
        <f>J3480/86400 + 25569 + (-5/24)</f>
        <v>42742.094988425924</v>
      </c>
      <c r="T3480" s="11">
        <f>I3480/86400 + 25569 + (-5/24)</f>
        <v>42775.094988425924</v>
      </c>
    </row>
    <row r="3481" spans="1:20" ht="42.75" x14ac:dyDescent="0.45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>
        <f>E3481/D3481*100</f>
        <v>6.293333333333333</v>
      </c>
      <c r="P3481" s="10">
        <f>E3481/L3481</f>
        <v>82.086956521739125</v>
      </c>
      <c r="Q3481" t="str">
        <f>LEFT(N3481,SEARCH("/",N3481)-1)</f>
        <v>technology</v>
      </c>
      <c r="R3481" t="str">
        <f>RIGHT(N3481, LEN(N3481)-SEARCH("/",N3481))</f>
        <v>wearables</v>
      </c>
      <c r="S3481" s="11">
        <f>J3481/86400 + 25569 + (-5/24)</f>
        <v>42339.759375000001</v>
      </c>
      <c r="T3481" s="11">
        <f>I3481/86400 + 25569 + (-5/24)</f>
        <v>42369.749999999993</v>
      </c>
    </row>
    <row r="3482" spans="1:20" ht="42.75" x14ac:dyDescent="0.45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>
        <f>E3482/D3482*100</f>
        <v>44.32</v>
      </c>
      <c r="P3482" s="10">
        <f>E3482/L3482</f>
        <v>174.94736842105263</v>
      </c>
      <c r="Q3482" t="str">
        <f>LEFT(N3482,SEARCH("/",N3482)-1)</f>
        <v>technology</v>
      </c>
      <c r="R3482" t="str">
        <f>RIGHT(N3482, LEN(N3482)-SEARCH("/",N3482))</f>
        <v>wearables</v>
      </c>
      <c r="S3482" s="11">
        <f>J3482/86400 + 25569 + (-5/24)</f>
        <v>42676.3752662037</v>
      </c>
      <c r="T3482" s="11">
        <f>I3482/86400 + 25569 + (-5/24)</f>
        <v>42718.416932870365</v>
      </c>
    </row>
    <row r="3483" spans="1:20" ht="57" x14ac:dyDescent="0.45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>
        <f>E3483/D3483*100</f>
        <v>0.15</v>
      </c>
      <c r="P3483" s="10">
        <f>E3483/L3483</f>
        <v>11.25</v>
      </c>
      <c r="Q3483" t="str">
        <f>LEFT(N3483,SEARCH("/",N3483)-1)</f>
        <v>games</v>
      </c>
      <c r="R3483" t="str">
        <f>RIGHT(N3483, LEN(N3483)-SEARCH("/",N3483))</f>
        <v>video games</v>
      </c>
      <c r="S3483" s="11">
        <f>J3483/86400 + 25569 + (-5/24)</f>
        <v>42440.162777777776</v>
      </c>
      <c r="T3483" s="11">
        <f>I3483/86400 + 25569 + (-5/24)</f>
        <v>42470.121111111112</v>
      </c>
    </row>
    <row r="3484" spans="1:20" ht="42.75" x14ac:dyDescent="0.45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>
        <f>E3484/D3484*100</f>
        <v>3.42</v>
      </c>
      <c r="P3484" s="10">
        <f>E3484/L3484</f>
        <v>114</v>
      </c>
      <c r="Q3484" t="str">
        <f>LEFT(N3484,SEARCH("/",N3484)-1)</f>
        <v>games</v>
      </c>
      <c r="R3484" t="str">
        <f>RIGHT(N3484, LEN(N3484)-SEARCH("/",N3484))</f>
        <v>video games</v>
      </c>
      <c r="S3484" s="11">
        <f>J3484/86400 + 25569 + (-5/24)</f>
        <v>42413.462673611109</v>
      </c>
      <c r="T3484" s="11">
        <f>I3484/86400 + 25569 + (-5/24)</f>
        <v>42443.421006944445</v>
      </c>
    </row>
    <row r="3485" spans="1:20" ht="42.75" x14ac:dyDescent="0.45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>
        <f>E3485/D3485*100</f>
        <v>3.85</v>
      </c>
      <c r="P3485" s="10">
        <f>E3485/L3485</f>
        <v>60.789473684210527</v>
      </c>
      <c r="Q3485" t="str">
        <f>LEFT(N3485,SEARCH("/",N3485)-1)</f>
        <v>food</v>
      </c>
      <c r="R3485" t="str">
        <f>RIGHT(N3485, LEN(N3485)-SEARCH("/",N3485))</f>
        <v>food trucks</v>
      </c>
      <c r="S3485" s="11">
        <f>J3485/86400 + 25569 + (-5/24)</f>
        <v>42060.946597222217</v>
      </c>
      <c r="T3485" s="11">
        <f>I3485/86400 + 25569 + (-5/24)</f>
        <v>42090.904930555553</v>
      </c>
    </row>
    <row r="3486" spans="1:20" ht="42.75" x14ac:dyDescent="0.45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>
        <f>E3486/D3486*100</f>
        <v>200.15333333333331</v>
      </c>
      <c r="P3486" s="10">
        <f>E3486/L3486</f>
        <v>118.2007874015748</v>
      </c>
      <c r="Q3486" t="str">
        <f>LEFT(N3486,SEARCH("/",N3486)-1)</f>
        <v>music</v>
      </c>
      <c r="R3486" t="str">
        <f>RIGHT(N3486, LEN(N3486)-SEARCH("/",N3486))</f>
        <v>rock</v>
      </c>
      <c r="S3486" s="11">
        <f>J3486/86400 + 25569 + (-5/24)</f>
        <v>41843.434386574074</v>
      </c>
      <c r="T3486" s="11">
        <f>I3486/86400 + 25569 + (-5/24)</f>
        <v>41888.434386574074</v>
      </c>
    </row>
    <row r="3487" spans="1:20" ht="42.75" x14ac:dyDescent="0.45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>
        <f>E3487/D3487*100</f>
        <v>117.96376666666666</v>
      </c>
      <c r="P3487" s="10">
        <f>E3487/L3487</f>
        <v>98.030831024930734</v>
      </c>
      <c r="Q3487" t="str">
        <f>LEFT(N3487,SEARCH("/",N3487)-1)</f>
        <v>music</v>
      </c>
      <c r="R3487" t="str">
        <f>RIGHT(N3487, LEN(N3487)-SEARCH("/",N3487))</f>
        <v>rock</v>
      </c>
      <c r="S3487" s="11">
        <f>J3487/86400 + 25569 + (-5/24)</f>
        <v>40921.711006944439</v>
      </c>
      <c r="T3487" s="11">
        <f>I3487/86400 + 25569 + (-5/24)</f>
        <v>40951.711006944439</v>
      </c>
    </row>
    <row r="3488" spans="1:20" ht="42.75" x14ac:dyDescent="0.45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>
        <f>E3488/D3488*100</f>
        <v>25.976666666666663</v>
      </c>
      <c r="P3488" s="10">
        <f>E3488/L3488</f>
        <v>90.616279069767444</v>
      </c>
      <c r="Q3488" t="str">
        <f>LEFT(N3488,SEARCH("/",N3488)-1)</f>
        <v>technology</v>
      </c>
      <c r="R3488" t="str">
        <f>RIGHT(N3488, LEN(N3488)-SEARCH("/",N3488))</f>
        <v>wearables</v>
      </c>
      <c r="S3488" s="11">
        <f>J3488/86400 + 25569 + (-5/24)</f>
        <v>42543.457268518519</v>
      </c>
      <c r="T3488" s="11">
        <f>I3488/86400 + 25569 + (-5/24)</f>
        <v>42572.520833333336</v>
      </c>
    </row>
    <row r="3489" spans="1:20" ht="42.75" x14ac:dyDescent="0.45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>
        <f>E3489/D3489*100</f>
        <v>3.3033333333333332</v>
      </c>
      <c r="P3489" s="10">
        <f>E3489/L3489</f>
        <v>66.066666666666663</v>
      </c>
      <c r="Q3489" t="str">
        <f>LEFT(N3489,SEARCH("/",N3489)-1)</f>
        <v>technology</v>
      </c>
      <c r="R3489" t="str">
        <f>RIGHT(N3489, LEN(N3489)-SEARCH("/",N3489))</f>
        <v>wearables</v>
      </c>
      <c r="S3489" s="11">
        <f>J3489/86400 + 25569 + (-5/24)</f>
        <v>42188.595289351848</v>
      </c>
      <c r="T3489" s="11">
        <f>I3489/86400 + 25569 + (-5/24)</f>
        <v>42218.595289351848</v>
      </c>
    </row>
    <row r="3490" spans="1:20" ht="42.75" x14ac:dyDescent="0.45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>
        <f>E3490/D3490*100</f>
        <v>0.33333333333333337</v>
      </c>
      <c r="P3490" s="10">
        <f>E3490/L3490</f>
        <v>100</v>
      </c>
      <c r="Q3490" t="str">
        <f>LEFT(N3490,SEARCH("/",N3490)-1)</f>
        <v>publishing</v>
      </c>
      <c r="R3490" t="str">
        <f>RIGHT(N3490, LEN(N3490)-SEARCH("/",N3490))</f>
        <v>translations</v>
      </c>
      <c r="S3490" s="11">
        <f>J3490/86400 + 25569 + (-5/24)</f>
        <v>42340.151979166665</v>
      </c>
      <c r="T3490" s="11">
        <f>I3490/86400 + 25569 + (-5/24)</f>
        <v>42370.151979166665</v>
      </c>
    </row>
    <row r="3491" spans="1:20" ht="42.75" x14ac:dyDescent="0.45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>
        <f>E3491/D3491*100</f>
        <v>456.41449999999998</v>
      </c>
      <c r="P3491" s="10">
        <f>E3491/L3491</f>
        <v>52.622732513451197</v>
      </c>
      <c r="Q3491" t="str">
        <f>LEFT(N3491,SEARCH("/",N3491)-1)</f>
        <v>publishing</v>
      </c>
      <c r="R3491" t="str">
        <f>RIGHT(N3491, LEN(N3491)-SEARCH("/",N3491))</f>
        <v>radio &amp; podcasts</v>
      </c>
      <c r="S3491" s="11">
        <f>J3491/86400 + 25569 + (-5/24)</f>
        <v>40959.526064814811</v>
      </c>
      <c r="T3491" s="11">
        <f>I3491/86400 + 25569 + (-5/24)</f>
        <v>40989.916666666664</v>
      </c>
    </row>
    <row r="3492" spans="1:20" ht="42.75" x14ac:dyDescent="0.45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>
        <f>E3492/D3492*100</f>
        <v>111.31</v>
      </c>
      <c r="P3492" s="10">
        <f>E3492/L3492</f>
        <v>90.495934959349597</v>
      </c>
      <c r="Q3492" t="str">
        <f>LEFT(N3492,SEARCH("/",N3492)-1)</f>
        <v>publishing</v>
      </c>
      <c r="R3492" t="str">
        <f>RIGHT(N3492, LEN(N3492)-SEARCH("/",N3492))</f>
        <v>radio &amp; podcasts</v>
      </c>
      <c r="S3492" s="11">
        <f>J3492/86400 + 25569 + (-5/24)</f>
        <v>40840.407453703701</v>
      </c>
      <c r="T3492" s="11">
        <f>I3492/86400 + 25569 + (-5/24)</f>
        <v>40899.916666666664</v>
      </c>
    </row>
    <row r="3493" spans="1:20" ht="42.75" x14ac:dyDescent="0.45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>
        <f>E3493/D3493*100</f>
        <v>21.25</v>
      </c>
      <c r="P3493" s="10">
        <f>E3493/L3493</f>
        <v>108.05084745762711</v>
      </c>
      <c r="Q3493" t="str">
        <f>LEFT(N3493,SEARCH("/",N3493)-1)</f>
        <v>publishing</v>
      </c>
      <c r="R3493" t="str">
        <f>RIGHT(N3493, LEN(N3493)-SEARCH("/",N3493))</f>
        <v>art books</v>
      </c>
      <c r="S3493" s="11">
        <f>J3493/86400 + 25569 + (-5/24)</f>
        <v>42549.708379629628</v>
      </c>
      <c r="T3493" s="11">
        <f>I3493/86400 + 25569 + (-5/24)</f>
        <v>42578.708333333336</v>
      </c>
    </row>
    <row r="3494" spans="1:20" x14ac:dyDescent="0.45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>
        <f>E3494/D3494*100</f>
        <v>0</v>
      </c>
      <c r="P3494" s="10" t="e">
        <f>E3494/L3494</f>
        <v>#DIV/0!</v>
      </c>
      <c r="Q3494" t="str">
        <f>LEFT(N3494,SEARCH("/",N3494)-1)</f>
        <v>publishing</v>
      </c>
      <c r="R3494" t="str">
        <f>RIGHT(N3494, LEN(N3494)-SEARCH("/",N3494))</f>
        <v>art books</v>
      </c>
      <c r="S3494" s="11">
        <f>J3494/86400 + 25569 + (-5/24)</f>
        <v>41389.471226851849</v>
      </c>
      <c r="T3494" s="11">
        <f>I3494/86400 + 25569 + (-5/24)</f>
        <v>41419.471226851849</v>
      </c>
    </row>
    <row r="3495" spans="1:20" ht="42.75" x14ac:dyDescent="0.45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>
        <f>E3495/D3495*100</f>
        <v>33.473333333333329</v>
      </c>
      <c r="P3495" s="10">
        <f>E3495/L3495</f>
        <v>264.26315789473682</v>
      </c>
      <c r="Q3495" t="str">
        <f>LEFT(N3495,SEARCH("/",N3495)-1)</f>
        <v>music</v>
      </c>
      <c r="R3495" t="str">
        <f>RIGHT(N3495, LEN(N3495)-SEARCH("/",N3495))</f>
        <v>faith</v>
      </c>
      <c r="S3495" s="11">
        <f>J3495/86400 + 25569 + (-5/24)</f>
        <v>42795.493148148147</v>
      </c>
      <c r="T3495" s="11">
        <f>I3495/86400 + 25569 + (-5/24)</f>
        <v>42827.833333333336</v>
      </c>
    </row>
    <row r="3496" spans="1:20" ht="42.75" x14ac:dyDescent="0.45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>
        <f>E3496/D3496*100</f>
        <v>6.2566666666666677</v>
      </c>
      <c r="P3496" s="10">
        <f>E3496/L3496</f>
        <v>98.78947368421052</v>
      </c>
      <c r="Q3496" t="str">
        <f>LEFT(N3496,SEARCH("/",N3496)-1)</f>
        <v>photography</v>
      </c>
      <c r="R3496" t="str">
        <f>RIGHT(N3496, LEN(N3496)-SEARCH("/",N3496))</f>
        <v>photobooks</v>
      </c>
      <c r="S3496" s="11">
        <f>J3496/86400 + 25569 + (-5/24)</f>
        <v>41978.552060185182</v>
      </c>
      <c r="T3496" s="11">
        <f>I3496/86400 + 25569 + (-5/24)</f>
        <v>42023.552060185182</v>
      </c>
    </row>
    <row r="3497" spans="1:20" ht="42.75" x14ac:dyDescent="0.45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>
        <f>E3497/D3497*100</f>
        <v>39.743333333333339</v>
      </c>
      <c r="P3497" s="10">
        <f>E3497/L3497</f>
        <v>78.440789473684205</v>
      </c>
      <c r="Q3497" t="str">
        <f>LEFT(N3497,SEARCH("/",N3497)-1)</f>
        <v>photography</v>
      </c>
      <c r="R3497" t="str">
        <f>RIGHT(N3497, LEN(N3497)-SEARCH("/",N3497))</f>
        <v>photobooks</v>
      </c>
      <c r="S3497" s="11">
        <f>J3497/86400 + 25569 + (-5/24)</f>
        <v>42493.392476851848</v>
      </c>
      <c r="T3497" s="11">
        <f>I3497/86400 + 25569 + (-5/24)</f>
        <v>42553.392476851848</v>
      </c>
    </row>
    <row r="3498" spans="1:20" ht="42.75" x14ac:dyDescent="0.45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>
        <f>E3498/D3498*100</f>
        <v>0.28333333333333333</v>
      </c>
      <c r="P3498" s="10">
        <f>E3498/L3498</f>
        <v>21.25</v>
      </c>
      <c r="Q3498" t="str">
        <f>LEFT(N3498,SEARCH("/",N3498)-1)</f>
        <v>technology</v>
      </c>
      <c r="R3498" t="str">
        <f>RIGHT(N3498, LEN(N3498)-SEARCH("/",N3498))</f>
        <v>gadgets</v>
      </c>
      <c r="S3498" s="11">
        <f>J3498/86400 + 25569 + (-5/24)</f>
        <v>41767.378761574073</v>
      </c>
      <c r="T3498" s="11">
        <f>I3498/86400 + 25569 + (-5/24)</f>
        <v>41782.378761574073</v>
      </c>
    </row>
    <row r="3499" spans="1:20" ht="28.5" x14ac:dyDescent="0.45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>
        <f>E3499/D3499*100</f>
        <v>167.50470000000001</v>
      </c>
      <c r="P3499" s="10">
        <f>E3499/L3499</f>
        <v>76.138500000000008</v>
      </c>
      <c r="Q3499" t="str">
        <f>LEFT(N3499,SEARCH("/",N3499)-1)</f>
        <v>technology</v>
      </c>
      <c r="R3499" t="str">
        <f>RIGHT(N3499, LEN(N3499)-SEARCH("/",N3499))</f>
        <v>hardware</v>
      </c>
      <c r="S3499" s="11">
        <f>J3499/86400 + 25569 + (-5/24)</f>
        <v>41178.890196759261</v>
      </c>
      <c r="T3499" s="11">
        <f>I3499/86400 + 25569 + (-5/24)</f>
        <v>41208.890196759261</v>
      </c>
    </row>
    <row r="3500" spans="1:20" ht="42.75" x14ac:dyDescent="0.45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>
        <f>E3500/D3500*100</f>
        <v>123.68010000000001</v>
      </c>
      <c r="P3500" s="10">
        <f>E3500/L3500</f>
        <v>194.26193717277485</v>
      </c>
      <c r="Q3500" t="str">
        <f>LEFT(N3500,SEARCH("/",N3500)-1)</f>
        <v>technology</v>
      </c>
      <c r="R3500" t="str">
        <f>RIGHT(N3500, LEN(N3500)-SEARCH("/",N3500))</f>
        <v>hardware</v>
      </c>
      <c r="S3500" s="11">
        <f>J3500/86400 + 25569 + (-5/24)</f>
        <v>41535.604374999995</v>
      </c>
      <c r="T3500" s="11">
        <f>I3500/86400 + 25569 + (-5/24)</f>
        <v>41562.957638888889</v>
      </c>
    </row>
    <row r="3501" spans="1:20" ht="28.5" x14ac:dyDescent="0.45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>
        <f>E3501/D3501*100</f>
        <v>320.05299999999994</v>
      </c>
      <c r="P3501" s="10">
        <f>E3501/L3501</f>
        <v>55.276856649395505</v>
      </c>
      <c r="Q3501" t="str">
        <f>LEFT(N3501,SEARCH("/",N3501)-1)</f>
        <v>technology</v>
      </c>
      <c r="R3501" t="str">
        <f>RIGHT(N3501, LEN(N3501)-SEARCH("/",N3501))</f>
        <v>hardware</v>
      </c>
      <c r="S3501" s="11">
        <f>J3501/86400 + 25569 + (-5/24)</f>
        <v>42570.788090277776</v>
      </c>
      <c r="T3501" s="11">
        <f>I3501/86400 + 25569 + (-5/24)</f>
        <v>42600.788090277776</v>
      </c>
    </row>
    <row r="3502" spans="1:20" ht="42.75" x14ac:dyDescent="0.45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>
        <f>E3502/D3502*100</f>
        <v>7813.7822333333334</v>
      </c>
      <c r="P3502" s="10">
        <f>E3502/L3502</f>
        <v>88.601680840609291</v>
      </c>
      <c r="Q3502" t="str">
        <f>LEFT(N3502,SEARCH("/",N3502)-1)</f>
        <v>technology</v>
      </c>
      <c r="R3502" t="str">
        <f>RIGHT(N3502, LEN(N3502)-SEARCH("/",N3502))</f>
        <v>hardware</v>
      </c>
      <c r="S3502" s="11">
        <f>J3502/86400 + 25569 + (-5/24)</f>
        <v>41324.006238425922</v>
      </c>
      <c r="T3502" s="11">
        <f>I3502/86400 + 25569 + (-5/24)</f>
        <v>41357.964571759258</v>
      </c>
    </row>
    <row r="3503" spans="1:20" ht="42.75" x14ac:dyDescent="0.45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>
        <f>E3503/D3503*100</f>
        <v>131.66833333333335</v>
      </c>
      <c r="P3503" s="10">
        <f>E3503/L3503</f>
        <v>46.580778301886795</v>
      </c>
      <c r="Q3503" t="str">
        <f>LEFT(N3503,SEARCH("/",N3503)-1)</f>
        <v>technology</v>
      </c>
      <c r="R3503" t="str">
        <f>RIGHT(N3503, LEN(N3503)-SEARCH("/",N3503))</f>
        <v>hardware</v>
      </c>
      <c r="S3503" s="11">
        <f>J3503/86400 + 25569 + (-5/24)</f>
        <v>41738.656469907401</v>
      </c>
      <c r="T3503" s="11">
        <f>I3503/86400 + 25569 + (-5/24)</f>
        <v>41768.656469907401</v>
      </c>
    </row>
    <row r="3504" spans="1:20" ht="42.75" x14ac:dyDescent="0.45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>
        <f>E3504/D3504*100</f>
        <v>143.45666666666668</v>
      </c>
      <c r="P3504" s="10">
        <f>E3504/L3504</f>
        <v>114.76533333333333</v>
      </c>
      <c r="Q3504" t="str">
        <f>LEFT(N3504,SEARCH("/",N3504)-1)</f>
        <v>technology</v>
      </c>
      <c r="R3504" t="str">
        <f>RIGHT(N3504, LEN(N3504)-SEARCH("/",N3504))</f>
        <v>hardware</v>
      </c>
      <c r="S3504" s="11">
        <f>J3504/86400 + 25569 + (-5/24)</f>
        <v>42361.394143518519</v>
      </c>
      <c r="T3504" s="11">
        <f>I3504/86400 + 25569 + (-5/24)</f>
        <v>42400.707638888889</v>
      </c>
    </row>
    <row r="3505" spans="1:20" ht="42.75" x14ac:dyDescent="0.45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>
        <f>E3505/D3505*100</f>
        <v>5.42</v>
      </c>
      <c r="P3505" s="10">
        <f>E3505/L3505</f>
        <v>29.035714285714285</v>
      </c>
      <c r="Q3505" t="str">
        <f>LEFT(N3505,SEARCH("/",N3505)-1)</f>
        <v>games</v>
      </c>
      <c r="R3505" t="str">
        <f>RIGHT(N3505, LEN(N3505)-SEARCH("/",N3505))</f>
        <v>video games</v>
      </c>
      <c r="S3505" s="11">
        <f>J3505/86400 + 25569 + (-5/24)</f>
        <v>42647.541759259257</v>
      </c>
      <c r="T3505" s="11">
        <f>I3505/86400 + 25569 + (-5/24)</f>
        <v>42677.541759259257</v>
      </c>
    </row>
    <row r="3506" spans="1:20" ht="42.75" x14ac:dyDescent="0.45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>
        <f>E3506/D3506*100</f>
        <v>0.16666666666666669</v>
      </c>
      <c r="P3506" s="10">
        <f>E3506/L3506</f>
        <v>12.5</v>
      </c>
      <c r="Q3506" t="str">
        <f>LEFT(N3506,SEARCH("/",N3506)-1)</f>
        <v>games</v>
      </c>
      <c r="R3506" t="str">
        <f>RIGHT(N3506, LEN(N3506)-SEARCH("/",N3506))</f>
        <v>video games</v>
      </c>
      <c r="S3506" s="11">
        <f>J3506/86400 + 25569 + (-5/24)</f>
        <v>41683.62394675926</v>
      </c>
      <c r="T3506" s="11">
        <f>I3506/86400 + 25569 + (-5/24)</f>
        <v>41713.582280092589</v>
      </c>
    </row>
    <row r="3507" spans="1:20" ht="42.75" x14ac:dyDescent="0.45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>
        <f>E3507/D3507*100</f>
        <v>951.03109999999992</v>
      </c>
      <c r="P3507" s="10">
        <f>E3507/L3507</f>
        <v>65.891300230946882</v>
      </c>
      <c r="Q3507" t="str">
        <f>LEFT(N3507,SEARCH("/",N3507)-1)</f>
        <v>games</v>
      </c>
      <c r="R3507" t="str">
        <f>RIGHT(N3507, LEN(N3507)-SEARCH("/",N3507))</f>
        <v>tabletop games</v>
      </c>
      <c r="S3507" s="11">
        <f>J3507/86400 + 25569 + (-5/24)</f>
        <v>42033.37568287037</v>
      </c>
      <c r="T3507" s="11">
        <f>I3507/86400 + 25569 + (-5/24)</f>
        <v>42063.37568287037</v>
      </c>
    </row>
    <row r="3508" spans="1:20" ht="42.75" x14ac:dyDescent="0.45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>
        <f>E3508/D3508*100</f>
        <v>105.07333333333332</v>
      </c>
      <c r="P3508" s="10">
        <f>E3508/L3508</f>
        <v>109.45138888888889</v>
      </c>
      <c r="Q3508" t="str">
        <f>LEFT(N3508,SEARCH("/",N3508)-1)</f>
        <v>music</v>
      </c>
      <c r="R3508" t="str">
        <f>RIGHT(N3508, LEN(N3508)-SEARCH("/",N3508))</f>
        <v>rock</v>
      </c>
      <c r="S3508" s="11">
        <f>J3508/86400 + 25569 + (-5/24)</f>
        <v>41694.632326388884</v>
      </c>
      <c r="T3508" s="11">
        <f>I3508/86400 + 25569 + (-5/24)</f>
        <v>41724.59065972222</v>
      </c>
    </row>
    <row r="3509" spans="1:20" ht="28.5" x14ac:dyDescent="0.45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>
        <f>E3509/D3509*100</f>
        <v>0</v>
      </c>
      <c r="P3509" s="10" t="e">
        <f>E3509/L3509</f>
        <v>#DIV/0!</v>
      </c>
      <c r="Q3509" t="str">
        <f>LEFT(N3509,SEARCH("/",N3509)-1)</f>
        <v>technology</v>
      </c>
      <c r="R3509" t="str">
        <f>RIGHT(N3509, LEN(N3509)-SEARCH("/",N3509))</f>
        <v>web</v>
      </c>
      <c r="S3509" s="11">
        <f>J3509/86400 + 25569 + (-5/24)</f>
        <v>42236.808055555557</v>
      </c>
      <c r="T3509" s="11">
        <f>I3509/86400 + 25569 + (-5/24)</f>
        <v>42281.808055555557</v>
      </c>
    </row>
    <row r="3510" spans="1:20" ht="42.75" x14ac:dyDescent="0.45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>
        <f>E3510/D3510*100</f>
        <v>0</v>
      </c>
      <c r="P3510" s="10" t="e">
        <f>E3510/L3510</f>
        <v>#DIV/0!</v>
      </c>
      <c r="Q3510" t="str">
        <f>LEFT(N3510,SEARCH("/",N3510)-1)</f>
        <v>technology</v>
      </c>
      <c r="R3510" t="str">
        <f>RIGHT(N3510, LEN(N3510)-SEARCH("/",N3510))</f>
        <v>web</v>
      </c>
      <c r="S3510" s="11">
        <f>J3510/86400 + 25569 + (-5/24)</f>
        <v>41954.629907407405</v>
      </c>
      <c r="T3510" s="11">
        <f>I3510/86400 + 25569 + (-5/24)</f>
        <v>42014.629907407405</v>
      </c>
    </row>
    <row r="3511" spans="1:20" ht="42.75" x14ac:dyDescent="0.45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>
        <f>E3511/D3511*100</f>
        <v>102.25</v>
      </c>
      <c r="P3511" s="10">
        <f>E3511/L3511</f>
        <v>108.77659574468085</v>
      </c>
      <c r="Q3511" t="str">
        <f>LEFT(N3511,SEARCH("/",N3511)-1)</f>
        <v>food</v>
      </c>
      <c r="R3511" t="str">
        <f>RIGHT(N3511, LEN(N3511)-SEARCH("/",N3511))</f>
        <v>small batch</v>
      </c>
      <c r="S3511" s="11">
        <f>J3511/86400 + 25569 + (-5/24)</f>
        <v>42407.429224537038</v>
      </c>
      <c r="T3511" s="11">
        <f>I3511/86400 + 25569 + (-5/24)</f>
        <v>42452.387557870366</v>
      </c>
    </row>
    <row r="3512" spans="1:20" ht="42.75" x14ac:dyDescent="0.45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>
        <f>E3512/D3512*100</f>
        <v>0</v>
      </c>
      <c r="P3512" s="10" t="e">
        <f>E3512/L3512</f>
        <v>#DIV/0!</v>
      </c>
      <c r="Q3512" t="str">
        <f>LEFT(N3512,SEARCH("/",N3512)-1)</f>
        <v>food</v>
      </c>
      <c r="R3512" t="str">
        <f>RIGHT(N3512, LEN(N3512)-SEARCH("/",N3512))</f>
        <v>food trucks</v>
      </c>
      <c r="S3512" s="11">
        <f>J3512/86400 + 25569 + (-5/24)</f>
        <v>42076.911076388882</v>
      </c>
      <c r="T3512" s="11">
        <f>I3512/86400 + 25569 + (-5/24)</f>
        <v>42106.911076388882</v>
      </c>
    </row>
    <row r="3513" spans="1:20" ht="42.75" x14ac:dyDescent="0.45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>
        <f>E3513/D3513*100</f>
        <v>0.16666666666666669</v>
      </c>
      <c r="P3513" s="10">
        <f>E3513/L3513</f>
        <v>50</v>
      </c>
      <c r="Q3513" t="str">
        <f>LEFT(N3513,SEARCH("/",N3513)-1)</f>
        <v>food</v>
      </c>
      <c r="R3513" t="str">
        <f>RIGHT(N3513, LEN(N3513)-SEARCH("/",N3513))</f>
        <v>food trucks</v>
      </c>
      <c r="S3513" s="11">
        <f>J3513/86400 + 25569 + (-5/24)</f>
        <v>41795.754999999997</v>
      </c>
      <c r="T3513" s="11">
        <f>I3513/86400 + 25569 + (-5/24)</f>
        <v>41825.754999999997</v>
      </c>
    </row>
    <row r="3514" spans="1:20" ht="42.75" x14ac:dyDescent="0.45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>
        <f>E3514/D3514*100</f>
        <v>0.16666666666666669</v>
      </c>
      <c r="P3514" s="10">
        <f>E3514/L3514</f>
        <v>50</v>
      </c>
      <c r="Q3514" t="str">
        <f>LEFT(N3514,SEARCH("/",N3514)-1)</f>
        <v>food</v>
      </c>
      <c r="R3514" t="str">
        <f>RIGHT(N3514, LEN(N3514)-SEARCH("/",N3514))</f>
        <v>food trucks</v>
      </c>
      <c r="S3514" s="11">
        <f>J3514/86400 + 25569 + (-5/24)</f>
        <v>41887.592835648145</v>
      </c>
      <c r="T3514" s="11">
        <f>I3514/86400 + 25569 + (-5/24)</f>
        <v>41917.592835648145</v>
      </c>
    </row>
    <row r="3515" spans="1:20" ht="42.75" x14ac:dyDescent="0.45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>
        <f>E3515/D3515*100</f>
        <v>18.737933333333334</v>
      </c>
      <c r="P3515" s="10">
        <f>E3515/L3515</f>
        <v>95.277627118644077</v>
      </c>
      <c r="Q3515" t="str">
        <f>LEFT(N3515,SEARCH("/",N3515)-1)</f>
        <v>technology</v>
      </c>
      <c r="R3515" t="str">
        <f>RIGHT(N3515, LEN(N3515)-SEARCH("/",N3515))</f>
        <v>space exploration</v>
      </c>
      <c r="S3515" s="11">
        <f>J3515/86400 + 25569 + (-5/24)</f>
        <v>42551.720520833333</v>
      </c>
      <c r="T3515" s="11">
        <f>I3515/86400 + 25569 + (-5/24)</f>
        <v>42584.854166666664</v>
      </c>
    </row>
    <row r="3516" spans="1:20" ht="42.75" x14ac:dyDescent="0.45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>
        <f>E3516/D3516*100</f>
        <v>0</v>
      </c>
      <c r="P3516" s="10" t="e">
        <f>E3516/L3516</f>
        <v>#DIV/0!</v>
      </c>
      <c r="Q3516" t="str">
        <f>LEFT(N3516,SEARCH("/",N3516)-1)</f>
        <v>food</v>
      </c>
      <c r="R3516" t="str">
        <f>RIGHT(N3516, LEN(N3516)-SEARCH("/",N3516))</f>
        <v>food trucks</v>
      </c>
      <c r="S3516" s="11">
        <f>J3516/86400 + 25569 + (-5/24)</f>
        <v>41892.766469907401</v>
      </c>
      <c r="T3516" s="11">
        <f>I3516/86400 + 25569 + (-5/24)</f>
        <v>41912.766469907401</v>
      </c>
    </row>
    <row r="3517" spans="1:20" ht="42.75" x14ac:dyDescent="0.45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>
        <f>E3517/D3517*100</f>
        <v>3.3333333333333335E-3</v>
      </c>
      <c r="P3517" s="10">
        <f>E3517/L3517</f>
        <v>1</v>
      </c>
      <c r="Q3517" t="str">
        <f>LEFT(N3517,SEARCH("/",N3517)-1)</f>
        <v>food</v>
      </c>
      <c r="R3517" t="str">
        <f>RIGHT(N3517, LEN(N3517)-SEARCH("/",N3517))</f>
        <v>food trucks</v>
      </c>
      <c r="S3517" s="11">
        <f>J3517/86400 + 25569 + (-5/24)</f>
        <v>41877.932164351849</v>
      </c>
      <c r="T3517" s="11">
        <f>I3517/86400 + 25569 + (-5/24)</f>
        <v>41907.932164351849</v>
      </c>
    </row>
    <row r="3518" spans="1:20" ht="42.75" x14ac:dyDescent="0.45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>
        <f>E3518/D3518*100</f>
        <v>104.30333333333333</v>
      </c>
      <c r="P3518" s="10">
        <f>E3518/L3518</f>
        <v>845.70270270270271</v>
      </c>
      <c r="Q3518" t="str">
        <f>LEFT(N3518,SEARCH("/",N3518)-1)</f>
        <v>technology</v>
      </c>
      <c r="R3518" t="str">
        <f>RIGHT(N3518, LEN(N3518)-SEARCH("/",N3518))</f>
        <v>hardware</v>
      </c>
      <c r="S3518" s="11">
        <f>J3518/86400 + 25569 + (-5/24)</f>
        <v>41872.317384259259</v>
      </c>
      <c r="T3518" s="11">
        <f>I3518/86400 + 25569 + (-5/24)</f>
        <v>41929.958333333328</v>
      </c>
    </row>
    <row r="3519" spans="1:20" ht="42.75" x14ac:dyDescent="0.45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>
        <f>E3519/D3519*100</f>
        <v>246.0608</v>
      </c>
      <c r="P3519" s="10">
        <f>E3519/L3519</f>
        <v>161.88210526315791</v>
      </c>
      <c r="Q3519" t="str">
        <f>LEFT(N3519,SEARCH("/",N3519)-1)</f>
        <v>technology</v>
      </c>
      <c r="R3519" t="str">
        <f>RIGHT(N3519, LEN(N3519)-SEARCH("/",N3519))</f>
        <v>hardware</v>
      </c>
      <c r="S3519" s="11">
        <f>J3519/86400 + 25569 + (-5/24)</f>
        <v>41611.709340277775</v>
      </c>
      <c r="T3519" s="11">
        <f>I3519/86400 + 25569 + (-5/24)</f>
        <v>41654.583333333328</v>
      </c>
    </row>
    <row r="3520" spans="1:20" ht="42.75" x14ac:dyDescent="0.45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>
        <f>E3520/D3520*100</f>
        <v>0</v>
      </c>
      <c r="P3520" s="10" t="e">
        <f>E3520/L3520</f>
        <v>#DIV/0!</v>
      </c>
      <c r="Q3520" t="str">
        <f>LEFT(N3520,SEARCH("/",N3520)-1)</f>
        <v>theater</v>
      </c>
      <c r="R3520" t="str">
        <f>RIGHT(N3520, LEN(N3520)-SEARCH("/",N3520))</f>
        <v>plays</v>
      </c>
      <c r="S3520" s="11">
        <f>J3520/86400 + 25569 + (-5/24)</f>
        <v>41922.326851851853</v>
      </c>
      <c r="T3520" s="11">
        <f>I3520/86400 + 25569 + (-5/24)</f>
        <v>41929.999305555553</v>
      </c>
    </row>
    <row r="3521" spans="1:20" ht="42.75" x14ac:dyDescent="0.45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>
        <f>E3521/D3521*100</f>
        <v>3.3333333333333335E-3</v>
      </c>
      <c r="P3521" s="10">
        <f>E3521/L3521</f>
        <v>1</v>
      </c>
      <c r="Q3521" t="str">
        <f>LEFT(N3521,SEARCH("/",N3521)-1)</f>
        <v>theater</v>
      </c>
      <c r="R3521" t="str">
        <f>RIGHT(N3521, LEN(N3521)-SEARCH("/",N3521))</f>
        <v>plays</v>
      </c>
      <c r="S3521" s="11">
        <f>J3521/86400 + 25569 + (-5/24)</f>
        <v>42107.632951388885</v>
      </c>
      <c r="T3521" s="11">
        <f>I3521/86400 + 25569 + (-5/24)</f>
        <v>42167.632951388885</v>
      </c>
    </row>
    <row r="3522" spans="1:20" ht="42.75" x14ac:dyDescent="0.45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>
        <f>E3522/D3522*100</f>
        <v>109.67666666666666</v>
      </c>
      <c r="P3522" s="10">
        <f>E3522/L3522</f>
        <v>94.548850574712645</v>
      </c>
      <c r="Q3522" t="str">
        <f>LEFT(N3522,SEARCH("/",N3522)-1)</f>
        <v>theater</v>
      </c>
      <c r="R3522" t="str">
        <f>RIGHT(N3522, LEN(N3522)-SEARCH("/",N3522))</f>
        <v>spaces</v>
      </c>
      <c r="S3522" s="11">
        <f>J3522/86400 + 25569 + (-5/24)</f>
        <v>41932.500543981478</v>
      </c>
      <c r="T3522" s="11">
        <f>I3522/86400 + 25569 + (-5/24)</f>
        <v>41960.982638888883</v>
      </c>
    </row>
    <row r="3523" spans="1:20" ht="28.5" x14ac:dyDescent="0.45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>
        <f>E3523/D3523*100</f>
        <v>3.3333333333333333E-2</v>
      </c>
      <c r="P3523" s="10">
        <f>E3523/L3523</f>
        <v>10</v>
      </c>
      <c r="Q3523" t="str">
        <f>LEFT(N3523,SEARCH("/",N3523)-1)</f>
        <v>theater</v>
      </c>
      <c r="R3523" t="str">
        <f>RIGHT(N3523, LEN(N3523)-SEARCH("/",N3523))</f>
        <v>plays</v>
      </c>
      <c r="S3523" s="11">
        <f>J3523/86400 + 25569 + (-5/24)</f>
        <v>42786.141898148147</v>
      </c>
      <c r="T3523" s="11">
        <f>I3523/86400 + 25569 + (-5/24)</f>
        <v>42846.100231481476</v>
      </c>
    </row>
    <row r="3524" spans="1:20" ht="42.75" x14ac:dyDescent="0.45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>
        <f>E3524/D3524*100</f>
        <v>0.36666666666666664</v>
      </c>
      <c r="P3524" s="10">
        <f>E3524/L3524</f>
        <v>36.666666666666664</v>
      </c>
      <c r="Q3524" t="str">
        <f>LEFT(N3524,SEARCH("/",N3524)-1)</f>
        <v>theater</v>
      </c>
      <c r="R3524" t="str">
        <f>RIGHT(N3524, LEN(N3524)-SEARCH("/",N3524))</f>
        <v>musical</v>
      </c>
      <c r="S3524" s="11">
        <f>J3524/86400 + 25569 + (-5/24)</f>
        <v>42013.216168981475</v>
      </c>
      <c r="T3524" s="11">
        <f>I3524/86400 + 25569 + (-5/24)</f>
        <v>42051.216168981475</v>
      </c>
    </row>
    <row r="3525" spans="1:20" ht="42.75" x14ac:dyDescent="0.45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>
        <f>E3525/D3525*100</f>
        <v>102.03333333333333</v>
      </c>
      <c r="P3525" s="10">
        <f>E3525/L3525</f>
        <v>141.71296296296296</v>
      </c>
      <c r="Q3525" t="str">
        <f>LEFT(N3525,SEARCH("/",N3525)-1)</f>
        <v>theater</v>
      </c>
      <c r="R3525" t="str">
        <f>RIGHT(N3525, LEN(N3525)-SEARCH("/",N3525))</f>
        <v>plays</v>
      </c>
      <c r="S3525" s="11">
        <f>J3525/86400 + 25569 + (-5/24)</f>
        <v>42697.642511574071</v>
      </c>
      <c r="T3525" s="11">
        <f>I3525/86400 + 25569 + (-5/24)</f>
        <v>42744.999999999993</v>
      </c>
    </row>
    <row r="3526" spans="1:20" ht="42.75" x14ac:dyDescent="0.45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>
        <f>E3526/D3526*100</f>
        <v>102.97033333333331</v>
      </c>
      <c r="P3526" s="10">
        <f>E3526/L3526</f>
        <v>297.02980769230766</v>
      </c>
      <c r="Q3526" t="str">
        <f>LEFT(N3526,SEARCH("/",N3526)-1)</f>
        <v>theater</v>
      </c>
      <c r="R3526" t="str">
        <f>RIGHT(N3526, LEN(N3526)-SEARCH("/",N3526))</f>
        <v>plays</v>
      </c>
      <c r="S3526" s="11">
        <f>J3526/86400 + 25569 + (-5/24)</f>
        <v>41884.40898148148</v>
      </c>
      <c r="T3526" s="11">
        <f>I3526/86400 + 25569 + (-5/24)</f>
        <v>41916.40898148148</v>
      </c>
    </row>
    <row r="3527" spans="1:20" ht="42.75" x14ac:dyDescent="0.45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>
        <f>E3527/D3527*100</f>
        <v>7.043333333333333</v>
      </c>
      <c r="P3527" s="10">
        <f>E3527/L3527</f>
        <v>75.464285714285708</v>
      </c>
      <c r="Q3527" t="str">
        <f>LEFT(N3527,SEARCH("/",N3527)-1)</f>
        <v>theater</v>
      </c>
      <c r="R3527" t="str">
        <f>RIGHT(N3527, LEN(N3527)-SEARCH("/",N3527))</f>
        <v>plays</v>
      </c>
      <c r="S3527" s="11">
        <f>J3527/86400 + 25569 + (-5/24)</f>
        <v>42136.558842592589</v>
      </c>
      <c r="T3527" s="11">
        <f>I3527/86400 + 25569 + (-5/24)</f>
        <v>42166.558842592589</v>
      </c>
    </row>
    <row r="3528" spans="1:20" ht="42.75" x14ac:dyDescent="0.45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>
        <f>E3528/D3528*100</f>
        <v>0</v>
      </c>
      <c r="P3528" s="10" t="e">
        <f>E3528/L3528</f>
        <v>#DIV/0!</v>
      </c>
      <c r="Q3528" t="str">
        <f>LEFT(N3528,SEARCH("/",N3528)-1)</f>
        <v>theater</v>
      </c>
      <c r="R3528" t="str">
        <f>RIGHT(N3528, LEN(N3528)-SEARCH("/",N3528))</f>
        <v>musical</v>
      </c>
      <c r="S3528" s="11">
        <f>J3528/86400 + 25569 + (-5/24)</f>
        <v>42615.138483796291</v>
      </c>
      <c r="T3528" s="11">
        <f>I3528/86400 + 25569 + (-5/24)</f>
        <v>42616.208333333336</v>
      </c>
    </row>
    <row r="3529" spans="1:20" ht="42.75" x14ac:dyDescent="0.45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>
        <f>E3529/D3529*100</f>
        <v>0</v>
      </c>
      <c r="P3529" s="10" t="e">
        <f>E3529/L3529</f>
        <v>#DIV/0!</v>
      </c>
      <c r="Q3529" t="str">
        <f>LEFT(N3529,SEARCH("/",N3529)-1)</f>
        <v>theater</v>
      </c>
      <c r="R3529" t="str">
        <f>RIGHT(N3529, LEN(N3529)-SEARCH("/",N3529))</f>
        <v>musical</v>
      </c>
      <c r="S3529" s="11">
        <f>J3529/86400 + 25569 + (-5/24)</f>
        <v>42373.77511574074</v>
      </c>
      <c r="T3529" s="11">
        <f>I3529/86400 + 25569 + (-5/24)</f>
        <v>42400.752083333333</v>
      </c>
    </row>
    <row r="3530" spans="1:20" ht="42.75" x14ac:dyDescent="0.45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>
        <f>E3530/D3530*100</f>
        <v>0</v>
      </c>
      <c r="P3530" s="10" t="e">
        <f>E3530/L3530</f>
        <v>#DIV/0!</v>
      </c>
      <c r="Q3530" t="str">
        <f>LEFT(N3530,SEARCH("/",N3530)-1)</f>
        <v>theater</v>
      </c>
      <c r="R3530" t="str">
        <f>RIGHT(N3530, LEN(N3530)-SEARCH("/",N3530))</f>
        <v>plays</v>
      </c>
      <c r="S3530" s="11">
        <f>J3530/86400 + 25569 + (-5/24)</f>
        <v>41829.117164351854</v>
      </c>
      <c r="T3530" s="11">
        <f>I3530/86400 + 25569 + (-5/24)</f>
        <v>41889.117164351854</v>
      </c>
    </row>
    <row r="3531" spans="1:20" ht="28.5" x14ac:dyDescent="0.45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>
        <f>E3531/D3531*100</f>
        <v>4.083333333333333</v>
      </c>
      <c r="P3531" s="10">
        <f>E3531/L3531</f>
        <v>175</v>
      </c>
      <c r="Q3531" t="str">
        <f>LEFT(N3531,SEARCH("/",N3531)-1)</f>
        <v>theater</v>
      </c>
      <c r="R3531" t="str">
        <f>RIGHT(N3531, LEN(N3531)-SEARCH("/",N3531))</f>
        <v>plays</v>
      </c>
      <c r="S3531" s="11">
        <f>J3531/86400 + 25569 + (-5/24)</f>
        <v>42507.971631944441</v>
      </c>
      <c r="T3531" s="11">
        <f>I3531/86400 + 25569 + (-5/24)</f>
        <v>42567.971631944441</v>
      </c>
    </row>
    <row r="3532" spans="1:20" ht="42.75" x14ac:dyDescent="0.45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>
        <f>E3532/D3532*100</f>
        <v>6.6666666666666671E-3</v>
      </c>
      <c r="P3532" s="10">
        <f>E3532/L3532</f>
        <v>2</v>
      </c>
      <c r="Q3532" t="str">
        <f>LEFT(N3532,SEARCH("/",N3532)-1)</f>
        <v>theater</v>
      </c>
      <c r="R3532" t="str">
        <f>RIGHT(N3532, LEN(N3532)-SEARCH("/",N3532))</f>
        <v>plays</v>
      </c>
      <c r="S3532" s="11">
        <f>J3532/86400 + 25569 + (-5/24)</f>
        <v>42391.564664351848</v>
      </c>
      <c r="T3532" s="11">
        <f>I3532/86400 + 25569 + (-5/24)</f>
        <v>42416.564664351848</v>
      </c>
    </row>
    <row r="3533" spans="1:20" ht="28.5" x14ac:dyDescent="0.45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>
        <f>E3533/D3533*100</f>
        <v>2.666666666666667</v>
      </c>
      <c r="P3533" s="10">
        <f>E3533/L3533</f>
        <v>800</v>
      </c>
      <c r="Q3533" t="str">
        <f>LEFT(N3533,SEARCH("/",N3533)-1)</f>
        <v>theater</v>
      </c>
      <c r="R3533" t="str">
        <f>RIGHT(N3533, LEN(N3533)-SEARCH("/",N3533))</f>
        <v>plays</v>
      </c>
      <c r="S3533" s="11">
        <f>J3533/86400 + 25569 + (-5/24)</f>
        <v>42692.823495370372</v>
      </c>
      <c r="T3533" s="11">
        <f>I3533/86400 + 25569 + (-5/24)</f>
        <v>42722.823495370372</v>
      </c>
    </row>
    <row r="3534" spans="1:20" ht="42.75" x14ac:dyDescent="0.45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>
        <f>E3534/D3534*100</f>
        <v>0.76129032258064511</v>
      </c>
      <c r="P3534" s="10">
        <f>E3534/L3534</f>
        <v>33.714285714285715</v>
      </c>
      <c r="Q3534" t="str">
        <f>LEFT(N3534,SEARCH("/",N3534)-1)</f>
        <v>photography</v>
      </c>
      <c r="R3534" t="str">
        <f>RIGHT(N3534, LEN(N3534)-SEARCH("/",N3534))</f>
        <v>people</v>
      </c>
      <c r="S3534" s="11">
        <f>J3534/86400 + 25569 + (-5/24)</f>
        <v>41926.274398148147</v>
      </c>
      <c r="T3534" s="11">
        <f>I3534/86400 + 25569 + (-5/24)</f>
        <v>41956.316064814811</v>
      </c>
    </row>
    <row r="3535" spans="1:20" ht="42.75" x14ac:dyDescent="0.45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>
        <f>E3535/D3535*100</f>
        <v>102.6467741935484</v>
      </c>
      <c r="P3535" s="10">
        <f>E3535/L3535</f>
        <v>134.26371308016877</v>
      </c>
      <c r="Q3535" t="str">
        <f>LEFT(N3535,SEARCH("/",N3535)-1)</f>
        <v>theater</v>
      </c>
      <c r="R3535" t="str">
        <f>RIGHT(N3535, LEN(N3535)-SEARCH("/",N3535))</f>
        <v>plays</v>
      </c>
      <c r="S3535" s="11">
        <f>J3535/86400 + 25569 + (-5/24)</f>
        <v>42444.985972222225</v>
      </c>
      <c r="T3535" s="11">
        <f>I3535/86400 + 25569 + (-5/24)</f>
        <v>42488.985972222225</v>
      </c>
    </row>
    <row r="3536" spans="1:20" ht="42.75" x14ac:dyDescent="0.45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>
        <f>E3536/D3536*100</f>
        <v>103.840625</v>
      </c>
      <c r="P3536" s="10">
        <f>E3536/L3536</f>
        <v>96.877551020408163</v>
      </c>
      <c r="Q3536" t="str">
        <f>LEFT(N3536,SEARCH("/",N3536)-1)</f>
        <v>publishing</v>
      </c>
      <c r="R3536" t="str">
        <f>RIGHT(N3536, LEN(N3536)-SEARCH("/",N3536))</f>
        <v>radio &amp; podcasts</v>
      </c>
      <c r="S3536" s="11">
        <f>J3536/86400 + 25569 + (-5/24)</f>
        <v>42073.749236111107</v>
      </c>
      <c r="T3536" s="11">
        <f>I3536/86400 + 25569 + (-5/24)</f>
        <v>42103.749236111107</v>
      </c>
    </row>
    <row r="3537" spans="1:20" x14ac:dyDescent="0.45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>
        <f>E3537/D3537*100</f>
        <v>0.86250000000000004</v>
      </c>
      <c r="P3537" s="10">
        <f>E3537/L3537</f>
        <v>69</v>
      </c>
      <c r="Q3537" t="str">
        <f>LEFT(N3537,SEARCH("/",N3537)-1)</f>
        <v>technology</v>
      </c>
      <c r="R3537" t="str">
        <f>RIGHT(N3537, LEN(N3537)-SEARCH("/",N3537))</f>
        <v>makerspaces</v>
      </c>
      <c r="S3537" s="11">
        <f>J3537/86400 + 25569 + (-5/24)</f>
        <v>42436.003368055557</v>
      </c>
      <c r="T3537" s="11">
        <f>I3537/86400 + 25569 + (-5/24)</f>
        <v>42465.961701388886</v>
      </c>
    </row>
    <row r="3538" spans="1:20" ht="42.75" x14ac:dyDescent="0.4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>
        <f>E3538/D3538*100</f>
        <v>105.34805315203954</v>
      </c>
      <c r="P3538" s="10">
        <f>E3538/L3538</f>
        <v>83.967068965517228</v>
      </c>
      <c r="Q3538" t="str">
        <f>LEFT(N3538,SEARCH("/",N3538)-1)</f>
        <v>music</v>
      </c>
      <c r="R3538" t="str">
        <f>RIGHT(N3538, LEN(N3538)-SEARCH("/",N3538))</f>
        <v>rock</v>
      </c>
      <c r="S3538" s="11">
        <f>J3538/86400 + 25569 + (-5/24)</f>
        <v>41710.385949074072</v>
      </c>
      <c r="T3538" s="11">
        <f>I3538/86400 + 25569 + (-5/24)</f>
        <v>41740.385949074072</v>
      </c>
    </row>
    <row r="3539" spans="1:20" ht="42.75" x14ac:dyDescent="0.4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>
        <f>E3539/D3539*100</f>
        <v>65.101538461538468</v>
      </c>
      <c r="P3539" s="10">
        <f>E3539/L3539</f>
        <v>170.62903225806451</v>
      </c>
      <c r="Q3539" t="str">
        <f>LEFT(N3539,SEARCH("/",N3539)-1)</f>
        <v>photography</v>
      </c>
      <c r="R3539" t="str">
        <f>RIGHT(N3539, LEN(N3539)-SEARCH("/",N3539))</f>
        <v>photobooks</v>
      </c>
      <c r="S3539" s="11">
        <f>J3539/86400 + 25569 + (-5/24)</f>
        <v>41891.768055555549</v>
      </c>
      <c r="T3539" s="11">
        <f>I3539/86400 + 25569 + (-5/24)</f>
        <v>41936.768055555549</v>
      </c>
    </row>
    <row r="3540" spans="1:20" ht="42.75" x14ac:dyDescent="0.4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>
        <f>E3540/D3540*100</f>
        <v>226.239013671875</v>
      </c>
      <c r="P3540" s="10">
        <f>E3540/L3540</f>
        <v>118.6144</v>
      </c>
      <c r="Q3540" t="str">
        <f>LEFT(N3540,SEARCH("/",N3540)-1)</f>
        <v>technology</v>
      </c>
      <c r="R3540" t="str">
        <f>RIGHT(N3540, LEN(N3540)-SEARCH("/",N3540))</f>
        <v>hardware</v>
      </c>
      <c r="S3540" s="11">
        <f>J3540/86400 + 25569 + (-5/24)</f>
        <v>41212.788148148145</v>
      </c>
      <c r="T3540" s="11">
        <f>I3540/86400 + 25569 + (-5/24)</f>
        <v>41242.788148148145</v>
      </c>
    </row>
    <row r="3541" spans="1:20" ht="42.75" x14ac:dyDescent="0.45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>
        <f>E3541/D3541*100</f>
        <v>4.957575757575758</v>
      </c>
      <c r="P3541" s="10">
        <f>E3541/L3541</f>
        <v>109.06666666666666</v>
      </c>
      <c r="Q3541" t="str">
        <f>LEFT(N3541,SEARCH("/",N3541)-1)</f>
        <v>photography</v>
      </c>
      <c r="R3541" t="str">
        <f>RIGHT(N3541, LEN(N3541)-SEARCH("/",N3541))</f>
        <v>photobooks</v>
      </c>
      <c r="S3541" s="11">
        <f>J3541/86400 + 25569 + (-5/24)</f>
        <v>42010.466180555552</v>
      </c>
      <c r="T3541" s="11">
        <f>I3541/86400 + 25569 + (-5/24)</f>
        <v>42040.466180555552</v>
      </c>
    </row>
    <row r="3542" spans="1:20" ht="42.75" x14ac:dyDescent="0.45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>
        <f>E3542/D3542*100</f>
        <v>4.3</v>
      </c>
      <c r="P3542" s="10">
        <f>E3542/L3542</f>
        <v>88.6875</v>
      </c>
      <c r="Q3542" t="str">
        <f>LEFT(N3542,SEARCH("/",N3542)-1)</f>
        <v>photography</v>
      </c>
      <c r="R3542" t="str">
        <f>RIGHT(N3542, LEN(N3542)-SEARCH("/",N3542))</f>
        <v>people</v>
      </c>
      <c r="S3542" s="11">
        <f>J3542/86400 + 25569 + (-5/24)</f>
        <v>42592.803449074076</v>
      </c>
      <c r="T3542" s="11">
        <f>I3542/86400 + 25569 + (-5/24)</f>
        <v>42615.083333333336</v>
      </c>
    </row>
    <row r="3543" spans="1:20" ht="42.75" x14ac:dyDescent="0.45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>
        <f>E3543/D3543*100</f>
        <v>0</v>
      </c>
      <c r="P3543" s="10" t="e">
        <f>E3543/L3543</f>
        <v>#DIV/0!</v>
      </c>
      <c r="Q3543" t="str">
        <f>LEFT(N3543,SEARCH("/",N3543)-1)</f>
        <v>technology</v>
      </c>
      <c r="R3543" t="str">
        <f>RIGHT(N3543, LEN(N3543)-SEARCH("/",N3543))</f>
        <v>web</v>
      </c>
      <c r="S3543" s="11">
        <f>J3543/86400 + 25569 + (-5/24)</f>
        <v>42716.913043981483</v>
      </c>
      <c r="T3543" s="11">
        <f>I3543/86400 + 25569 + (-5/24)</f>
        <v>42745.164583333331</v>
      </c>
    </row>
    <row r="3544" spans="1:20" ht="42.75" x14ac:dyDescent="0.45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>
        <f>E3544/D3544*100</f>
        <v>6.9696969696969706</v>
      </c>
      <c r="P3544" s="10">
        <f>E3544/L3544</f>
        <v>383.33333333333331</v>
      </c>
      <c r="Q3544" t="str">
        <f>LEFT(N3544,SEARCH("/",N3544)-1)</f>
        <v>theater</v>
      </c>
      <c r="R3544" t="str">
        <f>RIGHT(N3544, LEN(N3544)-SEARCH("/",N3544))</f>
        <v>plays</v>
      </c>
      <c r="S3544" s="11">
        <f>J3544/86400 + 25569 + (-5/24)</f>
        <v>42696.802187499998</v>
      </c>
      <c r="T3544" s="11">
        <f>I3544/86400 + 25569 + (-5/24)</f>
        <v>42729.802187499998</v>
      </c>
    </row>
    <row r="3545" spans="1:20" ht="42.75" x14ac:dyDescent="0.4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>
        <f>E3545/D3545*100</f>
        <v>102.08358208955224</v>
      </c>
      <c r="P3545" s="10">
        <f>E3545/L3545</f>
        <v>119.99298245614035</v>
      </c>
      <c r="Q3545" t="str">
        <f>LEFT(N3545,SEARCH("/",N3545)-1)</f>
        <v>film &amp; video</v>
      </c>
      <c r="R3545" t="str">
        <f>RIGHT(N3545, LEN(N3545)-SEARCH("/",N3545))</f>
        <v>documentary</v>
      </c>
      <c r="S3545" s="11">
        <f>J3545/86400 + 25569 + (-5/24)</f>
        <v>42111.762662037036</v>
      </c>
      <c r="T3545" s="11">
        <f>I3545/86400 + 25569 + (-5/24)</f>
        <v>42155.888888888883</v>
      </c>
    </row>
    <row r="3546" spans="1:20" ht="42.75" x14ac:dyDescent="0.4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>
        <f>E3546/D3546*100</f>
        <v>127.34117647058822</v>
      </c>
      <c r="P3546" s="10">
        <f>E3546/L3546</f>
        <v>44.912863070539416</v>
      </c>
      <c r="Q3546" t="str">
        <f>LEFT(N3546,SEARCH("/",N3546)-1)</f>
        <v>film &amp; video</v>
      </c>
      <c r="R3546" t="str">
        <f>RIGHT(N3546, LEN(N3546)-SEARCH("/",N3546))</f>
        <v>documentary</v>
      </c>
      <c r="S3546" s="11">
        <f>J3546/86400 + 25569 + (-5/24)</f>
        <v>42427.75641203703</v>
      </c>
      <c r="T3546" s="11">
        <f>I3546/86400 + 25569 + (-5/24)</f>
        <v>42467.714745370373</v>
      </c>
    </row>
    <row r="3547" spans="1:20" ht="28.5" x14ac:dyDescent="0.45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>
        <f>E3547/D3547*100</f>
        <v>108.80768571428572</v>
      </c>
      <c r="P3547" s="10">
        <f>E3547/L3547</f>
        <v>66.346149825783982</v>
      </c>
      <c r="Q3547" t="str">
        <f>LEFT(N3547,SEARCH("/",N3547)-1)</f>
        <v>film &amp; video</v>
      </c>
      <c r="R3547" t="str">
        <f>RIGHT(N3547, LEN(N3547)-SEARCH("/",N3547))</f>
        <v>television</v>
      </c>
      <c r="S3547" s="11">
        <f>J3547/86400 + 25569 + (-5/24)</f>
        <v>42229.611840277772</v>
      </c>
      <c r="T3547" s="11">
        <f>I3547/86400 + 25569 + (-5/24)</f>
        <v>42262.610416666663</v>
      </c>
    </row>
    <row r="3548" spans="1:20" ht="42.75" x14ac:dyDescent="0.45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>
        <f>E3548/D3548*100</f>
        <v>5.0999999999999996</v>
      </c>
      <c r="P3548" s="10">
        <f>E3548/L3548</f>
        <v>119</v>
      </c>
      <c r="Q3548" t="str">
        <f>LEFT(N3548,SEARCH("/",N3548)-1)</f>
        <v>film &amp; video</v>
      </c>
      <c r="R3548" t="str">
        <f>RIGHT(N3548, LEN(N3548)-SEARCH("/",N3548))</f>
        <v>science fiction</v>
      </c>
      <c r="S3548" s="11">
        <f>J3548/86400 + 25569 + (-5/24)</f>
        <v>41793.916620370372</v>
      </c>
      <c r="T3548" s="11">
        <f>I3548/86400 + 25569 + (-5/24)</f>
        <v>41853.916620370372</v>
      </c>
    </row>
    <row r="3549" spans="1:20" ht="42.75" x14ac:dyDescent="0.45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>
        <f>E3549/D3549*100</f>
        <v>106.72648571428572</v>
      </c>
      <c r="P3549" s="10">
        <f>E3549/L3549</f>
        <v>66.70405357142856</v>
      </c>
      <c r="Q3549" t="str">
        <f>LEFT(N3549,SEARCH("/",N3549)-1)</f>
        <v>film &amp; video</v>
      </c>
      <c r="R3549" t="str">
        <f>RIGHT(N3549, LEN(N3549)-SEARCH("/",N3549))</f>
        <v>documentary</v>
      </c>
      <c r="S3549" s="11">
        <f>J3549/86400 + 25569 + (-5/24)</f>
        <v>42479.418541666666</v>
      </c>
      <c r="T3549" s="11">
        <f>I3549/86400 + 25569 + (-5/24)</f>
        <v>42509.418541666666</v>
      </c>
    </row>
    <row r="3550" spans="1:20" ht="42.75" x14ac:dyDescent="0.45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>
        <f>E3550/D3550*100</f>
        <v>102.66285714285715</v>
      </c>
      <c r="P3550" s="10">
        <f>E3550/L3550</f>
        <v>106.62314540059347</v>
      </c>
      <c r="Q3550" t="str">
        <f>LEFT(N3550,SEARCH("/",N3550)-1)</f>
        <v>film &amp; video</v>
      </c>
      <c r="R3550" t="str">
        <f>RIGHT(N3550, LEN(N3550)-SEARCH("/",N3550))</f>
        <v>documentary</v>
      </c>
      <c r="S3550" s="11">
        <f>J3550/86400 + 25569 + (-5/24)</f>
        <v>42647.238263888888</v>
      </c>
      <c r="T3550" s="11">
        <f>I3550/86400 + 25569 + (-5/24)</f>
        <v>42682.279930555553</v>
      </c>
    </row>
    <row r="3551" spans="1:20" ht="42.75" x14ac:dyDescent="0.45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>
        <f>E3551/D3551*100</f>
        <v>101.82857142857142</v>
      </c>
      <c r="P3551" s="10">
        <f>E3551/L3551</f>
        <v>104.82352941176471</v>
      </c>
      <c r="Q3551" t="str">
        <f>LEFT(N3551,SEARCH("/",N3551)-1)</f>
        <v>film &amp; video</v>
      </c>
      <c r="R3551" t="str">
        <f>RIGHT(N3551, LEN(N3551)-SEARCH("/",N3551))</f>
        <v>documentary</v>
      </c>
      <c r="S3551" s="11">
        <f>J3551/86400 + 25569 + (-5/24)</f>
        <v>41379.307442129626</v>
      </c>
      <c r="T3551" s="11">
        <f>I3551/86400 + 25569 + (-5/24)</f>
        <v>41410.957638888889</v>
      </c>
    </row>
    <row r="3552" spans="1:20" ht="42.75" x14ac:dyDescent="0.45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>
        <f>E3552/D3552*100</f>
        <v>125.02285714285715</v>
      </c>
      <c r="P3552" s="10">
        <f>E3552/L3552</f>
        <v>146.34782608695653</v>
      </c>
      <c r="Q3552" t="str">
        <f>LEFT(N3552,SEARCH("/",N3552)-1)</f>
        <v>film &amp; video</v>
      </c>
      <c r="R3552" t="str">
        <f>RIGHT(N3552, LEN(N3552)-SEARCH("/",N3552))</f>
        <v>documentary</v>
      </c>
      <c r="S3552" s="11">
        <f>J3552/86400 + 25569 + (-5/24)</f>
        <v>42772.460729166669</v>
      </c>
      <c r="T3552" s="11">
        <f>I3552/86400 + 25569 + (-5/24)</f>
        <v>42802.666666666664</v>
      </c>
    </row>
    <row r="3553" spans="1:20" ht="28.5" x14ac:dyDescent="0.45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>
        <f>E3553/D3553*100</f>
        <v>116.25714285714285</v>
      </c>
      <c r="P3553" s="10">
        <f>E3553/L3553</f>
        <v>246.60606060606059</v>
      </c>
      <c r="Q3553" t="str">
        <f>LEFT(N3553,SEARCH("/",N3553)-1)</f>
        <v>film &amp; video</v>
      </c>
      <c r="R3553" t="str">
        <f>RIGHT(N3553, LEN(N3553)-SEARCH("/",N3553))</f>
        <v>documentary</v>
      </c>
      <c r="S3553" s="11">
        <f>J3553/86400 + 25569 + (-5/24)</f>
        <v>41943.0855787037</v>
      </c>
      <c r="T3553" s="11">
        <f>I3553/86400 + 25569 + (-5/24)</f>
        <v>41974.127245370364</v>
      </c>
    </row>
    <row r="3554" spans="1:20" ht="42.75" x14ac:dyDescent="0.45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>
        <f>E3554/D3554*100</f>
        <v>111.07699999999998</v>
      </c>
      <c r="P3554" s="10">
        <f>E3554/L3554</f>
        <v>109.82189265536722</v>
      </c>
      <c r="Q3554" t="str">
        <f>LEFT(N3554,SEARCH("/",N3554)-1)</f>
        <v>film &amp; video</v>
      </c>
      <c r="R3554" t="str">
        <f>RIGHT(N3554, LEN(N3554)-SEARCH("/",N3554))</f>
        <v>documentary</v>
      </c>
      <c r="S3554" s="11">
        <f>J3554/86400 + 25569 + (-5/24)</f>
        <v>41935.792893518512</v>
      </c>
      <c r="T3554" s="11">
        <f>I3554/86400 + 25569 + (-5/24)</f>
        <v>41965.834560185183</v>
      </c>
    </row>
    <row r="3555" spans="1:20" ht="42.75" x14ac:dyDescent="0.45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>
        <f>E3555/D3555*100</f>
        <v>103.09142857142857</v>
      </c>
      <c r="P3555" s="10">
        <f>E3555/L3555</f>
        <v>133.14391143911439</v>
      </c>
      <c r="Q3555" t="str">
        <f>LEFT(N3555,SEARCH("/",N3555)-1)</f>
        <v>film &amp; video</v>
      </c>
      <c r="R3555" t="str">
        <f>RIGHT(N3555, LEN(N3555)-SEARCH("/",N3555))</f>
        <v>documentary</v>
      </c>
      <c r="S3555" s="11">
        <f>J3555/86400 + 25569 + (-5/24)</f>
        <v>41646.419699074067</v>
      </c>
      <c r="T3555" s="11">
        <f>I3555/86400 + 25569 + (-5/24)</f>
        <v>41675.75277777778</v>
      </c>
    </row>
    <row r="3556" spans="1:20" ht="28.5" x14ac:dyDescent="0.45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>
        <f>E3556/D3556*100</f>
        <v>126.82285714285715</v>
      </c>
      <c r="P3556" s="10">
        <f>E3556/L3556</f>
        <v>1644</v>
      </c>
      <c r="Q3556" t="str">
        <f>LEFT(N3556,SEARCH("/",N3556)-1)</f>
        <v>technology</v>
      </c>
      <c r="R3556" t="str">
        <f>RIGHT(N3556, LEN(N3556)-SEARCH("/",N3556))</f>
        <v>wearables</v>
      </c>
      <c r="S3556" s="11">
        <f>J3556/86400 + 25569 + (-5/24)</f>
        <v>41891.485046296293</v>
      </c>
      <c r="T3556" s="11">
        <f>I3556/86400 + 25569 + (-5/24)</f>
        <v>41926.485046296293</v>
      </c>
    </row>
    <row r="3557" spans="1:20" ht="42.75" x14ac:dyDescent="0.45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>
        <f>E3557/D3557*100</f>
        <v>0.85142857142857142</v>
      </c>
      <c r="P3557" s="10">
        <f>E3557/L3557</f>
        <v>99.333333333333329</v>
      </c>
      <c r="Q3557" t="str">
        <f>LEFT(N3557,SEARCH("/",N3557)-1)</f>
        <v>technology</v>
      </c>
      <c r="R3557" t="str">
        <f>RIGHT(N3557, LEN(N3557)-SEARCH("/",N3557))</f>
        <v>wearables</v>
      </c>
      <c r="S3557" s="11">
        <f>J3557/86400 + 25569 + (-5/24)</f>
        <v>42634.691712962966</v>
      </c>
      <c r="T3557" s="11">
        <f>I3557/86400 + 25569 + (-5/24)</f>
        <v>42674.691712962966</v>
      </c>
    </row>
    <row r="3558" spans="1:20" ht="28.5" x14ac:dyDescent="0.45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>
        <f>E3558/D3558*100</f>
        <v>1.077142857142857</v>
      </c>
      <c r="P3558" s="10">
        <f>E3558/L3558</f>
        <v>41.888888888888886</v>
      </c>
      <c r="Q3558" t="str">
        <f>LEFT(N3558,SEARCH("/",N3558)-1)</f>
        <v>technology</v>
      </c>
      <c r="R3558" t="str">
        <f>RIGHT(N3558, LEN(N3558)-SEARCH("/",N3558))</f>
        <v>wearables</v>
      </c>
      <c r="S3558" s="11">
        <f>J3558/86400 + 25569 + (-5/24)</f>
        <v>42625.427303240744</v>
      </c>
      <c r="T3558" s="11">
        <f>I3558/86400 + 25569 + (-5/24)</f>
        <v>42660.427303240744</v>
      </c>
    </row>
    <row r="3559" spans="1:20" ht="42.75" x14ac:dyDescent="0.45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>
        <f>E3559/D3559*100</f>
        <v>82.817599999999999</v>
      </c>
      <c r="P3559" s="10">
        <f>E3559/L3559</f>
        <v>301.93916666666667</v>
      </c>
      <c r="Q3559" t="str">
        <f>LEFT(N3559,SEARCH("/",N3559)-1)</f>
        <v>technology</v>
      </c>
      <c r="R3559" t="str">
        <f>RIGHT(N3559, LEN(N3559)-SEARCH("/",N3559))</f>
        <v>wearables</v>
      </c>
      <c r="S3559" s="11">
        <f>J3559/86400 + 25569 + (-5/24)</f>
        <v>42506.208657407406</v>
      </c>
      <c r="T3559" s="11">
        <f>I3559/86400 + 25569 + (-5/24)</f>
        <v>42541.582638888889</v>
      </c>
    </row>
    <row r="3560" spans="1:20" ht="57" x14ac:dyDescent="0.45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>
        <f>E3560/D3560*100</f>
        <v>1.6714285714285713</v>
      </c>
      <c r="P3560" s="10">
        <f>E3560/L3560</f>
        <v>25.434782608695652</v>
      </c>
      <c r="Q3560" t="str">
        <f>LEFT(N3560,SEARCH("/",N3560)-1)</f>
        <v>games</v>
      </c>
      <c r="R3560" t="str">
        <f>RIGHT(N3560, LEN(N3560)-SEARCH("/",N3560))</f>
        <v>mobile games</v>
      </c>
      <c r="S3560" s="11">
        <f>J3560/86400 + 25569 + (-5/24)</f>
        <v>41926.645833333328</v>
      </c>
      <c r="T3560" s="11">
        <f>I3560/86400 + 25569 + (-5/24)</f>
        <v>41957.687499999993</v>
      </c>
    </row>
    <row r="3561" spans="1:20" ht="42.75" x14ac:dyDescent="0.45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>
        <f>E3561/D3561*100</f>
        <v>0.35714285714285715</v>
      </c>
      <c r="P3561" s="10">
        <f>E3561/L3561</f>
        <v>31.25</v>
      </c>
      <c r="Q3561" t="str">
        <f>LEFT(N3561,SEARCH("/",N3561)-1)</f>
        <v>games</v>
      </c>
      <c r="R3561" t="str">
        <f>RIGHT(N3561, LEN(N3561)-SEARCH("/",N3561))</f>
        <v>mobile games</v>
      </c>
      <c r="S3561" s="11">
        <f>J3561/86400 + 25569 + (-5/24)</f>
        <v>42736.698275462964</v>
      </c>
      <c r="T3561" s="11">
        <f>I3561/86400 + 25569 + (-5/24)</f>
        <v>42756.698275462964</v>
      </c>
    </row>
    <row r="3562" spans="1:20" ht="42.75" x14ac:dyDescent="0.45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>
        <f>E3562/D3562*100</f>
        <v>0.30285714285714288</v>
      </c>
      <c r="P3562" s="10">
        <f>E3562/L3562</f>
        <v>26.5</v>
      </c>
      <c r="Q3562" t="str">
        <f>LEFT(N3562,SEARCH("/",N3562)-1)</f>
        <v>technology</v>
      </c>
      <c r="R3562" t="str">
        <f>RIGHT(N3562, LEN(N3562)-SEARCH("/",N3562))</f>
        <v>wearables</v>
      </c>
      <c r="S3562" s="11">
        <f>J3562/86400 + 25569 + (-5/24)</f>
        <v>42115.448206018518</v>
      </c>
      <c r="T3562" s="11">
        <f>I3562/86400 + 25569 + (-5/24)</f>
        <v>42145.448206018518</v>
      </c>
    </row>
    <row r="3563" spans="1:20" ht="42.75" x14ac:dyDescent="0.45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>
        <f>E3563/D3563*100</f>
        <v>22.494285714285713</v>
      </c>
      <c r="P3563" s="10">
        <f>E3563/L3563</f>
        <v>157.46</v>
      </c>
      <c r="Q3563" t="str">
        <f>LEFT(N3563,SEARCH("/",N3563)-1)</f>
        <v>technology</v>
      </c>
      <c r="R3563" t="str">
        <f>RIGHT(N3563, LEN(N3563)-SEARCH("/",N3563))</f>
        <v>wearables</v>
      </c>
      <c r="S3563" s="11">
        <f>J3563/86400 + 25569 + (-5/24)</f>
        <v>42522.068391203698</v>
      </c>
      <c r="T3563" s="11">
        <f>I3563/86400 + 25569 + (-5/24)</f>
        <v>42552.958333333336</v>
      </c>
    </row>
    <row r="3564" spans="1:20" ht="42.75" x14ac:dyDescent="0.45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>
        <f>E3564/D3564*100</f>
        <v>134.82571428571427</v>
      </c>
      <c r="P3564" s="10">
        <f>E3564/L3564</f>
        <v>53.991990846681922</v>
      </c>
      <c r="Q3564" t="str">
        <f>LEFT(N3564,SEARCH("/",N3564)-1)</f>
        <v>photography</v>
      </c>
      <c r="R3564" t="str">
        <f>RIGHT(N3564, LEN(N3564)-SEARCH("/",N3564))</f>
        <v>photobooks</v>
      </c>
      <c r="S3564" s="11">
        <f>J3564/86400 + 25569 + (-5/24)</f>
        <v>42275.558969907404</v>
      </c>
      <c r="T3564" s="11">
        <f>I3564/86400 + 25569 + (-5/24)</f>
        <v>42300.558969907404</v>
      </c>
    </row>
    <row r="3565" spans="1:20" x14ac:dyDescent="0.45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>
        <f>E3565/D3565*100</f>
        <v>0.2142857142857143</v>
      </c>
      <c r="P3565" s="10">
        <f>E3565/L3565</f>
        <v>37.5</v>
      </c>
      <c r="Q3565" t="str">
        <f>LEFT(N3565,SEARCH("/",N3565)-1)</f>
        <v>music</v>
      </c>
      <c r="R3565" t="str">
        <f>RIGHT(N3565, LEN(N3565)-SEARCH("/",N3565))</f>
        <v>faith</v>
      </c>
      <c r="S3565" s="11">
        <f>J3565/86400 + 25569 + (-5/24)</f>
        <v>42460.402187499996</v>
      </c>
      <c r="T3565" s="11">
        <f>I3565/86400 + 25569 + (-5/24)</f>
        <v>42503.999305555553</v>
      </c>
    </row>
    <row r="3566" spans="1:20" ht="42.75" x14ac:dyDescent="0.45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>
        <f>E3566/D3566*100</f>
        <v>15.491428571428573</v>
      </c>
      <c r="P3566" s="10">
        <f>E3566/L3566</f>
        <v>71.34210526315789</v>
      </c>
      <c r="Q3566" t="str">
        <f>LEFT(N3566,SEARCH("/",N3566)-1)</f>
        <v>photography</v>
      </c>
      <c r="R3566" t="str">
        <f>RIGHT(N3566, LEN(N3566)-SEARCH("/",N3566))</f>
        <v>photobooks</v>
      </c>
      <c r="S3566" s="11">
        <f>J3566/86400 + 25569 + (-5/24)</f>
        <v>42388.366770833331</v>
      </c>
      <c r="T3566" s="11">
        <f>I3566/86400 + 25569 + (-5/24)</f>
        <v>42421.366770833331</v>
      </c>
    </row>
    <row r="3567" spans="1:20" ht="42.75" x14ac:dyDescent="0.45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>
        <f>E3567/D3567*100</f>
        <v>14.111428571428572</v>
      </c>
      <c r="P3567" s="10">
        <f>E3567/L3567</f>
        <v>129.97368421052633</v>
      </c>
      <c r="Q3567" t="str">
        <f>LEFT(N3567,SEARCH("/",N3567)-1)</f>
        <v>technology</v>
      </c>
      <c r="R3567" t="str">
        <f>RIGHT(N3567, LEN(N3567)-SEARCH("/",N3567))</f>
        <v>gadgets</v>
      </c>
      <c r="S3567" s="11">
        <f>J3567/86400 + 25569 + (-5/24)</f>
        <v>41905.220821759256</v>
      </c>
      <c r="T3567" s="11">
        <f>I3567/86400 + 25569 + (-5/24)</f>
        <v>41935.220821759256</v>
      </c>
    </row>
    <row r="3568" spans="1:20" ht="42.75" x14ac:dyDescent="0.45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>
        <f>E3568/D3568*100</f>
        <v>198.47237142857145</v>
      </c>
      <c r="P3568" s="10">
        <f>E3568/L3568</f>
        <v>101.85532258064516</v>
      </c>
      <c r="Q3568" t="str">
        <f>LEFT(N3568,SEARCH("/",N3568)-1)</f>
        <v>technology</v>
      </c>
      <c r="R3568" t="str">
        <f>RIGHT(N3568, LEN(N3568)-SEARCH("/",N3568))</f>
        <v>hardware</v>
      </c>
      <c r="S3568" s="11">
        <f>J3568/86400 + 25569 + (-5/24)</f>
        <v>41526.398321759254</v>
      </c>
      <c r="T3568" s="11">
        <f>I3568/86400 + 25569 + (-5/24)</f>
        <v>41563.398321759254</v>
      </c>
    </row>
    <row r="3569" spans="1:20" ht="42.75" x14ac:dyDescent="0.45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>
        <f>E3569/D3569*100</f>
        <v>113.59142857142857</v>
      </c>
      <c r="P3569" s="10">
        <f>E3569/L3569</f>
        <v>64.020933977455712</v>
      </c>
      <c r="Q3569" t="str">
        <f>LEFT(N3569,SEARCH("/",N3569)-1)</f>
        <v>technology</v>
      </c>
      <c r="R3569" t="str">
        <f>RIGHT(N3569, LEN(N3569)-SEARCH("/",N3569))</f>
        <v>hardware</v>
      </c>
      <c r="S3569" s="11">
        <f>J3569/86400 + 25569 + (-5/24)</f>
        <v>41731.312615740739</v>
      </c>
      <c r="T3569" s="11">
        <f>I3569/86400 + 25569 + (-5/24)</f>
        <v>41761.312615740739</v>
      </c>
    </row>
    <row r="3570" spans="1:20" ht="28.5" x14ac:dyDescent="0.45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>
        <f>E3570/D3570*100</f>
        <v>526.09431428571429</v>
      </c>
      <c r="P3570" s="10">
        <f>E3570/L3570</f>
        <v>54.883162444113267</v>
      </c>
      <c r="Q3570" t="str">
        <f>LEFT(N3570,SEARCH("/",N3570)-1)</f>
        <v>food</v>
      </c>
      <c r="R3570" t="str">
        <f>RIGHT(N3570, LEN(N3570)-SEARCH("/",N3570))</f>
        <v>small batch</v>
      </c>
      <c r="S3570" s="11">
        <f>J3570/86400 + 25569 + (-5/24)</f>
        <v>41842.708796296291</v>
      </c>
      <c r="T3570" s="11">
        <f>I3570/86400 + 25569 + (-5/24)</f>
        <v>41877.708796296291</v>
      </c>
    </row>
    <row r="3571" spans="1:20" ht="42.75" x14ac:dyDescent="0.45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>
        <f>E3571/D3571*100</f>
        <v>102.42285714285715</v>
      </c>
      <c r="P3571" s="10">
        <f>E3571/L3571</f>
        <v>219.92638036809817</v>
      </c>
      <c r="Q3571" t="str">
        <f>LEFT(N3571,SEARCH("/",N3571)-1)</f>
        <v>food</v>
      </c>
      <c r="R3571" t="str">
        <f>RIGHT(N3571, LEN(N3571)-SEARCH("/",N3571))</f>
        <v>small batch</v>
      </c>
      <c r="S3571" s="11">
        <f>J3571/86400 + 25569 + (-5/24)</f>
        <v>42332.691469907404</v>
      </c>
      <c r="T3571" s="11">
        <f>I3571/86400 + 25569 + (-5/24)</f>
        <v>42362.791666666664</v>
      </c>
    </row>
    <row r="3572" spans="1:20" ht="42.75" x14ac:dyDescent="0.45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>
        <f>E3572/D3572*100</f>
        <v>7.1428571428571425E-2</v>
      </c>
      <c r="P3572" s="10">
        <f>E3572/L3572</f>
        <v>25</v>
      </c>
      <c r="Q3572" t="str">
        <f>LEFT(N3572,SEARCH("/",N3572)-1)</f>
        <v>technology</v>
      </c>
      <c r="R3572" t="str">
        <f>RIGHT(N3572, LEN(N3572)-SEARCH("/",N3572))</f>
        <v>web</v>
      </c>
      <c r="S3572" s="11">
        <f>J3572/86400 + 25569 + (-5/24)</f>
        <v>41954.51458333333</v>
      </c>
      <c r="T3572" s="11">
        <f>I3572/86400 + 25569 + (-5/24)</f>
        <v>42014.51458333333</v>
      </c>
    </row>
    <row r="3573" spans="1:20" ht="28.5" x14ac:dyDescent="0.45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>
        <f>E3573/D3573*100</f>
        <v>2.8571428571428571E-3</v>
      </c>
      <c r="P3573" s="10">
        <f>E3573/L3573</f>
        <v>1</v>
      </c>
      <c r="Q3573" t="str">
        <f>LEFT(N3573,SEARCH("/",N3573)-1)</f>
        <v>food</v>
      </c>
      <c r="R3573" t="str">
        <f>RIGHT(N3573, LEN(N3573)-SEARCH("/",N3573))</f>
        <v>food trucks</v>
      </c>
      <c r="S3573" s="11">
        <f>J3573/86400 + 25569 + (-5/24)</f>
        <v>42045.575821759259</v>
      </c>
      <c r="T3573" s="11">
        <f>I3573/86400 + 25569 + (-5/24)</f>
        <v>42075.534155092588</v>
      </c>
    </row>
    <row r="3574" spans="1:20" ht="42.75" x14ac:dyDescent="0.45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>
        <f>E3574/D3574*100</f>
        <v>100.84571428571429</v>
      </c>
      <c r="P3574" s="10">
        <f>E3574/L3574</f>
        <v>271.50769230769231</v>
      </c>
      <c r="Q3574" t="str">
        <f>LEFT(N3574,SEARCH("/",N3574)-1)</f>
        <v>food</v>
      </c>
      <c r="R3574" t="str">
        <f>RIGHT(N3574, LEN(N3574)-SEARCH("/",N3574))</f>
        <v>small batch</v>
      </c>
      <c r="S3574" s="11">
        <f>J3574/86400 + 25569 + (-5/24)</f>
        <v>42769.993148148147</v>
      </c>
      <c r="T3574" s="11">
        <f>I3574/86400 + 25569 + (-5/24)</f>
        <v>42804.993148148147</v>
      </c>
    </row>
    <row r="3575" spans="1:20" ht="28.5" x14ac:dyDescent="0.45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>
        <f>E3575/D3575*100</f>
        <v>0</v>
      </c>
      <c r="P3575" s="10" t="e">
        <f>E3575/L3575</f>
        <v>#DIV/0!</v>
      </c>
      <c r="Q3575" t="str">
        <f>LEFT(N3575,SEARCH("/",N3575)-1)</f>
        <v>food</v>
      </c>
      <c r="R3575" t="str">
        <f>RIGHT(N3575, LEN(N3575)-SEARCH("/",N3575))</f>
        <v>restaurants</v>
      </c>
      <c r="S3575" s="11">
        <f>J3575/86400 + 25569 + (-5/24)</f>
        <v>41927.807106481479</v>
      </c>
      <c r="T3575" s="11">
        <f>I3575/86400 + 25569 + (-5/24)</f>
        <v>41957.848773148151</v>
      </c>
    </row>
    <row r="3576" spans="1:20" ht="42.75" x14ac:dyDescent="0.45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>
        <f>E3576/D3576*100</f>
        <v>0</v>
      </c>
      <c r="P3576" s="10" t="e">
        <f>E3576/L3576</f>
        <v>#DIV/0!</v>
      </c>
      <c r="Q3576" t="str">
        <f>LEFT(N3576,SEARCH("/",N3576)-1)</f>
        <v>food</v>
      </c>
      <c r="R3576" t="str">
        <f>RIGHT(N3576, LEN(N3576)-SEARCH("/",N3576))</f>
        <v>food trucks</v>
      </c>
      <c r="S3576" s="11">
        <f>J3576/86400 + 25569 + (-5/24)</f>
        <v>41842.772546296292</v>
      </c>
      <c r="T3576" s="11">
        <f>I3576/86400 + 25569 + (-5/24)</f>
        <v>41872.772546296292</v>
      </c>
    </row>
    <row r="3577" spans="1:20" ht="42.75" x14ac:dyDescent="0.45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>
        <f>E3577/D3577*100</f>
        <v>23.588571428571427</v>
      </c>
      <c r="P3577" s="10">
        <f>E3577/L3577</f>
        <v>305.77777777777777</v>
      </c>
      <c r="Q3577" t="str">
        <f>LEFT(N3577,SEARCH("/",N3577)-1)</f>
        <v>food</v>
      </c>
      <c r="R3577" t="str">
        <f>RIGHT(N3577, LEN(N3577)-SEARCH("/",N3577))</f>
        <v>food trucks</v>
      </c>
      <c r="S3577" s="11">
        <f>J3577/86400 + 25569 + (-5/24)</f>
        <v>41828.45612268518</v>
      </c>
      <c r="T3577" s="11">
        <f>I3577/86400 + 25569 + (-5/24)</f>
        <v>41858.45612268518</v>
      </c>
    </row>
    <row r="3578" spans="1:20" ht="42.75" x14ac:dyDescent="0.45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>
        <f>E3578/D3578*100</f>
        <v>303.80111428571428</v>
      </c>
      <c r="P3578" s="10">
        <f>E3578/L3578</f>
        <v>157.29347633136095</v>
      </c>
      <c r="Q3578" t="str">
        <f>LEFT(N3578,SEARCH("/",N3578)-1)</f>
        <v>technology</v>
      </c>
      <c r="R3578" t="str">
        <f>RIGHT(N3578, LEN(N3578)-SEARCH("/",N3578))</f>
        <v>space exploration</v>
      </c>
      <c r="S3578" s="11">
        <f>J3578/86400 + 25569 + (-5/24)</f>
        <v>41075.02952546296</v>
      </c>
      <c r="T3578" s="11">
        <f>I3578/86400 + 25569 + (-5/24)</f>
        <v>41105.02952546296</v>
      </c>
    </row>
    <row r="3579" spans="1:20" ht="57" x14ac:dyDescent="0.45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>
        <f>E3579/D3579*100</f>
        <v>62.839999999999996</v>
      </c>
      <c r="P3579" s="10">
        <f>E3579/L3579</f>
        <v>128.61988304093566</v>
      </c>
      <c r="Q3579" t="str">
        <f>LEFT(N3579,SEARCH("/",N3579)-1)</f>
        <v>technology</v>
      </c>
      <c r="R3579" t="str">
        <f>RIGHT(N3579, LEN(N3579)-SEARCH("/",N3579))</f>
        <v>makerspaces</v>
      </c>
      <c r="S3579" s="11">
        <f>J3579/86400 + 25569 + (-5/24)</f>
        <v>42529.424421296295</v>
      </c>
      <c r="T3579" s="11">
        <f>I3579/86400 + 25569 + (-5/24)</f>
        <v>42555.999305555553</v>
      </c>
    </row>
    <row r="3580" spans="1:20" ht="42.75" x14ac:dyDescent="0.45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>
        <f>E3580/D3580*100</f>
        <v>2.8571428571428571E-3</v>
      </c>
      <c r="P3580" s="10">
        <f>E3580/L3580</f>
        <v>1</v>
      </c>
      <c r="Q3580" t="str">
        <f>LEFT(N3580,SEARCH("/",N3580)-1)</f>
        <v>food</v>
      </c>
      <c r="R3580" t="str">
        <f>RIGHT(N3580, LEN(N3580)-SEARCH("/",N3580))</f>
        <v>food trucks</v>
      </c>
      <c r="S3580" s="11">
        <f>J3580/86400 + 25569 + (-5/24)</f>
        <v>42551.75335648148</v>
      </c>
      <c r="T3580" s="11">
        <f>I3580/86400 + 25569 + (-5/24)</f>
        <v>42581.75335648148</v>
      </c>
    </row>
    <row r="3581" spans="1:20" ht="42.75" x14ac:dyDescent="0.45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>
        <f>E3581/D3581*100</f>
        <v>112.29714285714284</v>
      </c>
      <c r="P3581" s="10">
        <f>E3581/L3581</f>
        <v>149.44486692015209</v>
      </c>
      <c r="Q3581" t="str">
        <f>LEFT(N3581,SEARCH("/",N3581)-1)</f>
        <v>theater</v>
      </c>
      <c r="R3581" t="str">
        <f>RIGHT(N3581, LEN(N3581)-SEARCH("/",N3581))</f>
        <v>spaces</v>
      </c>
      <c r="S3581" s="11">
        <f>J3581/86400 + 25569 + (-5/24)</f>
        <v>41899.086608796293</v>
      </c>
      <c r="T3581" s="11">
        <f>I3581/86400 + 25569 + (-5/24)</f>
        <v>41928.082638888889</v>
      </c>
    </row>
    <row r="3582" spans="1:20" ht="57" x14ac:dyDescent="0.45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>
        <f>E3582/D3582*100</f>
        <v>0.2</v>
      </c>
      <c r="P3582" s="10">
        <f>E3582/L3582</f>
        <v>23.333333333333332</v>
      </c>
      <c r="Q3582" t="str">
        <f>LEFT(N3582,SEARCH("/",N3582)-1)</f>
        <v>theater</v>
      </c>
      <c r="R3582" t="str">
        <f>RIGHT(N3582, LEN(N3582)-SEARCH("/",N3582))</f>
        <v>plays</v>
      </c>
      <c r="S3582" s="11">
        <f>J3582/86400 + 25569 + (-5/24)</f>
        <v>42123.440497685187</v>
      </c>
      <c r="T3582" s="11">
        <f>I3582/86400 + 25569 + (-5/24)</f>
        <v>42153.440497685187</v>
      </c>
    </row>
    <row r="3583" spans="1:20" ht="28.5" x14ac:dyDescent="0.45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>
        <f>E3583/D3583*100</f>
        <v>171.94285714285715</v>
      </c>
      <c r="P3583" s="10">
        <f>E3583/L3583</f>
        <v>153.5204081632653</v>
      </c>
      <c r="Q3583" t="str">
        <f>LEFT(N3583,SEARCH("/",N3583)-1)</f>
        <v>theater</v>
      </c>
      <c r="R3583" t="str">
        <f>RIGHT(N3583, LEN(N3583)-SEARCH("/",N3583))</f>
        <v>spaces</v>
      </c>
      <c r="S3583" s="11">
        <f>J3583/86400 + 25569 + (-5/24)</f>
        <v>42090.704166666663</v>
      </c>
      <c r="T3583" s="11">
        <f>I3583/86400 + 25569 + (-5/24)</f>
        <v>42150.704166666663</v>
      </c>
    </row>
    <row r="3584" spans="1:20" ht="42.75" x14ac:dyDescent="0.45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>
        <f>E3584/D3584*100</f>
        <v>160.22808571428573</v>
      </c>
      <c r="P3584" s="10">
        <f>E3584/L3584</f>
        <v>60.300892473118282</v>
      </c>
      <c r="Q3584" t="str">
        <f>LEFT(N3584,SEARCH("/",N3584)-1)</f>
        <v>theater</v>
      </c>
      <c r="R3584" t="str">
        <f>RIGHT(N3584, LEN(N3584)-SEARCH("/",N3584))</f>
        <v>plays</v>
      </c>
      <c r="S3584" s="11">
        <f>J3584/86400 + 25569 + (-5/24)</f>
        <v>41940.483252314814</v>
      </c>
      <c r="T3584" s="11">
        <f>I3584/86400 + 25569 + (-5/24)</f>
        <v>41969.124305555553</v>
      </c>
    </row>
    <row r="3585" spans="1:20" ht="57" x14ac:dyDescent="0.45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>
        <f>E3585/D3585*100</f>
        <v>100.35142857142858</v>
      </c>
      <c r="P3585" s="10">
        <f>E3585/L3585</f>
        <v>262.11194029850748</v>
      </c>
      <c r="Q3585" t="str">
        <f>LEFT(N3585,SEARCH("/",N3585)-1)</f>
        <v>theater</v>
      </c>
      <c r="R3585" t="str">
        <f>RIGHT(N3585, LEN(N3585)-SEARCH("/",N3585))</f>
        <v>plays</v>
      </c>
      <c r="S3585" s="11">
        <f>J3585/86400 + 25569 + (-5/24)</f>
        <v>42219.456840277773</v>
      </c>
      <c r="T3585" s="11">
        <f>I3585/86400 + 25569 + (-5/24)</f>
        <v>42256.957638888889</v>
      </c>
    </row>
    <row r="3586" spans="1:20" ht="28.5" x14ac:dyDescent="0.45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>
        <f>E3586/D3586*100</f>
        <v>100.78754285714287</v>
      </c>
      <c r="P3586" s="10">
        <f>E3586/L3586</f>
        <v>131.13620817843866</v>
      </c>
      <c r="Q3586" t="str">
        <f>LEFT(N3586,SEARCH("/",N3586)-1)</f>
        <v>theater</v>
      </c>
      <c r="R3586" t="str">
        <f>RIGHT(N3586, LEN(N3586)-SEARCH("/",N3586))</f>
        <v>plays</v>
      </c>
      <c r="S3586" s="11">
        <f>J3586/86400 + 25569 + (-5/24)</f>
        <v>42252.266018518516</v>
      </c>
      <c r="T3586" s="11">
        <f>I3586/86400 + 25569 + (-5/24)</f>
        <v>42275.957638888889</v>
      </c>
    </row>
    <row r="3587" spans="1:20" ht="42.75" x14ac:dyDescent="0.45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>
        <f>E3587/D3587*100</f>
        <v>114.40928571428573</v>
      </c>
      <c r="P3587" s="10">
        <f>E3587/L3587</f>
        <v>119.17633928571429</v>
      </c>
      <c r="Q3587" t="str">
        <f>LEFT(N3587,SEARCH("/",N3587)-1)</f>
        <v>theater</v>
      </c>
      <c r="R3587" t="str">
        <f>RIGHT(N3587, LEN(N3587)-SEARCH("/",N3587))</f>
        <v>plays</v>
      </c>
      <c r="S3587" s="11">
        <f>J3587/86400 + 25569 + (-5/24)</f>
        <v>42479.870381944442</v>
      </c>
      <c r="T3587" s="11">
        <f>I3587/86400 + 25569 + (-5/24)</f>
        <v>42503.957638888889</v>
      </c>
    </row>
    <row r="3588" spans="1:20" ht="28.5" x14ac:dyDescent="0.4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>
        <f>E3588/D3588*100</f>
        <v>1.7098591549295776</v>
      </c>
      <c r="P3588" s="10">
        <f>E3588/L3588</f>
        <v>25.291666666666668</v>
      </c>
      <c r="Q3588" t="str">
        <f>LEFT(N3588,SEARCH("/",N3588)-1)</f>
        <v>games</v>
      </c>
      <c r="R3588" t="str">
        <f>RIGHT(N3588, LEN(N3588)-SEARCH("/",N3588))</f>
        <v>video games</v>
      </c>
      <c r="S3588" s="11">
        <f>J3588/86400 + 25569 + (-5/24)</f>
        <v>41499.338425925926</v>
      </c>
      <c r="T3588" s="11">
        <f>I3588/86400 + 25569 + (-5/24)</f>
        <v>41531.338425925926</v>
      </c>
    </row>
    <row r="3589" spans="1:20" ht="42.75" x14ac:dyDescent="0.4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>
        <f>E3589/D3589*100</f>
        <v>112.63736263736264</v>
      </c>
      <c r="P3589" s="10">
        <f>E3589/L3589</f>
        <v>109.04255319148936</v>
      </c>
      <c r="Q3589" t="str">
        <f>LEFT(N3589,SEARCH("/",N3589)-1)</f>
        <v>film &amp; video</v>
      </c>
      <c r="R3589" t="str">
        <f>RIGHT(N3589, LEN(N3589)-SEARCH("/",N3589))</f>
        <v>documentary</v>
      </c>
      <c r="S3589" s="11">
        <f>J3589/86400 + 25569 + (-5/24)</f>
        <v>41949.489629629628</v>
      </c>
      <c r="T3589" s="11">
        <f>I3589/86400 + 25569 + (-5/24)</f>
        <v>41994.489629629628</v>
      </c>
    </row>
    <row r="3590" spans="1:20" ht="42.75" x14ac:dyDescent="0.45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>
        <f>E3590/D3590*100</f>
        <v>0</v>
      </c>
      <c r="P3590" s="10" t="e">
        <f>E3590/L3590</f>
        <v>#DIV/0!</v>
      </c>
      <c r="Q3590" t="str">
        <f>LEFT(N3590,SEARCH("/",N3590)-1)</f>
        <v>publishing</v>
      </c>
      <c r="R3590" t="str">
        <f>RIGHT(N3590, LEN(N3590)-SEARCH("/",N3590))</f>
        <v>translations</v>
      </c>
      <c r="S3590" s="11">
        <f>J3590/86400 + 25569 + (-5/24)</f>
        <v>42311.996481481481</v>
      </c>
      <c r="T3590" s="11">
        <f>I3590/86400 + 25569 + (-5/24)</f>
        <v>42340.517361111109</v>
      </c>
    </row>
    <row r="3591" spans="1:20" ht="42.75" x14ac:dyDescent="0.45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>
        <f>E3591/D3591*100</f>
        <v>1.2513513513513512</v>
      </c>
      <c r="P3591" s="10">
        <f>E3591/L3591</f>
        <v>57.875</v>
      </c>
      <c r="Q3591" t="str">
        <f>LEFT(N3591,SEARCH("/",N3591)-1)</f>
        <v>technology</v>
      </c>
      <c r="R3591" t="str">
        <f>RIGHT(N3591, LEN(N3591)-SEARCH("/",N3591))</f>
        <v>web</v>
      </c>
      <c r="S3591" s="11">
        <f>J3591/86400 + 25569 + (-5/24)</f>
        <v>41989.645358796297</v>
      </c>
      <c r="T3591" s="11">
        <f>I3591/86400 + 25569 + (-5/24)</f>
        <v>42019.603472222218</v>
      </c>
    </row>
    <row r="3592" spans="1:20" ht="42.75" x14ac:dyDescent="0.4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>
        <f>E3592/D3592*100</f>
        <v>106.81333333333333</v>
      </c>
      <c r="P3592" s="10">
        <f>E3592/L3592</f>
        <v>170.44680851063831</v>
      </c>
      <c r="Q3592" t="str">
        <f>LEFT(N3592,SEARCH("/",N3592)-1)</f>
        <v>photography</v>
      </c>
      <c r="R3592" t="str">
        <f>RIGHT(N3592, LEN(N3592)-SEARCH("/",N3592))</f>
        <v>photobooks</v>
      </c>
      <c r="S3592" s="11">
        <f>J3592/86400 + 25569 + (-5/24)</f>
        <v>42492.959386574068</v>
      </c>
      <c r="T3592" s="11">
        <f>I3592/86400 + 25569 + (-5/24)</f>
        <v>42527.959386574068</v>
      </c>
    </row>
    <row r="3593" spans="1:20" ht="28.5" x14ac:dyDescent="0.4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>
        <f>E3593/D3593*100</f>
        <v>21.906971229845084</v>
      </c>
      <c r="P3593" s="10">
        <f>E3593/L3593</f>
        <v>66.520080000000007</v>
      </c>
      <c r="Q3593" t="str">
        <f>LEFT(N3593,SEARCH("/",N3593)-1)</f>
        <v>film &amp; video</v>
      </c>
      <c r="R3593" t="str">
        <f>RIGHT(N3593, LEN(N3593)-SEARCH("/",N3593))</f>
        <v>animation</v>
      </c>
      <c r="S3593" s="11">
        <f>J3593/86400 + 25569 + (-5/24)</f>
        <v>41381.297442129631</v>
      </c>
      <c r="T3593" s="11">
        <f>I3593/86400 + 25569 + (-5/24)</f>
        <v>41411.297442129631</v>
      </c>
    </row>
    <row r="3594" spans="1:20" ht="42.75" x14ac:dyDescent="0.45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>
        <f>E3594/D3594*100</f>
        <v>101.31578947368421</v>
      </c>
      <c r="P3594" s="10">
        <f>E3594/L3594</f>
        <v>287.31343283582089</v>
      </c>
      <c r="Q3594" t="str">
        <f>LEFT(N3594,SEARCH("/",N3594)-1)</f>
        <v>film &amp; video</v>
      </c>
      <c r="R3594" t="str">
        <f>RIGHT(N3594, LEN(N3594)-SEARCH("/",N3594))</f>
        <v>documentary</v>
      </c>
      <c r="S3594" s="11">
        <f>J3594/86400 + 25569 + (-5/24)</f>
        <v>41019.584699074076</v>
      </c>
      <c r="T3594" s="11">
        <f>I3594/86400 + 25569 + (-5/24)</f>
        <v>41049.584699074076</v>
      </c>
    </row>
    <row r="3595" spans="1:20" ht="42.75" x14ac:dyDescent="0.45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>
        <f>E3595/D3595*100</f>
        <v>213.98947368421051</v>
      </c>
      <c r="P3595" s="10">
        <f>E3595/L3595</f>
        <v>144.69039145907473</v>
      </c>
      <c r="Q3595" t="str">
        <f>LEFT(N3595,SEARCH("/",N3595)-1)</f>
        <v>film &amp; video</v>
      </c>
      <c r="R3595" t="str">
        <f>RIGHT(N3595, LEN(N3595)-SEARCH("/",N3595))</f>
        <v>documentary</v>
      </c>
      <c r="S3595" s="11">
        <f>J3595/86400 + 25569 + (-5/24)</f>
        <v>42200.468263888884</v>
      </c>
      <c r="T3595" s="11">
        <f>I3595/86400 + 25569 + (-5/24)</f>
        <v>42231.041666666664</v>
      </c>
    </row>
    <row r="3596" spans="1:20" ht="42.75" x14ac:dyDescent="0.45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>
        <f>E3596/D3596*100</f>
        <v>2.6315789473684209E-2</v>
      </c>
      <c r="P3596" s="10">
        <f>E3596/L3596</f>
        <v>10</v>
      </c>
      <c r="Q3596" t="str">
        <f>LEFT(N3596,SEARCH("/",N3596)-1)</f>
        <v>publishing</v>
      </c>
      <c r="R3596" t="str">
        <f>RIGHT(N3596, LEN(N3596)-SEARCH("/",N3596))</f>
        <v>fiction</v>
      </c>
      <c r="S3596" s="11">
        <f>J3596/86400 + 25569 + (-5/24)</f>
        <v>42349.615763888891</v>
      </c>
      <c r="T3596" s="11">
        <f>I3596/86400 + 25569 + (-5/24)</f>
        <v>42399.615763888891</v>
      </c>
    </row>
    <row r="3597" spans="1:20" ht="57" x14ac:dyDescent="0.45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>
        <f>E3597/D3597*100</f>
        <v>19.736842105263158</v>
      </c>
      <c r="P3597" s="10">
        <f>E3597/L3597</f>
        <v>500</v>
      </c>
      <c r="Q3597" t="str">
        <f>LEFT(N3597,SEARCH("/",N3597)-1)</f>
        <v>theater</v>
      </c>
      <c r="R3597" t="str">
        <f>RIGHT(N3597, LEN(N3597)-SEARCH("/",N3597))</f>
        <v>plays</v>
      </c>
      <c r="S3597" s="11">
        <f>J3597/86400 + 25569 + (-5/24)</f>
        <v>42726.711747685178</v>
      </c>
      <c r="T3597" s="11">
        <f>I3597/86400 + 25569 + (-5/24)</f>
        <v>42786.541666666664</v>
      </c>
    </row>
    <row r="3598" spans="1:20" ht="42.75" x14ac:dyDescent="0.4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>
        <f>E3598/D3598*100</f>
        <v>6.4158609339642041</v>
      </c>
      <c r="P3598" s="10">
        <f>E3598/L3598</f>
        <v>41.583333333333336</v>
      </c>
      <c r="Q3598" t="str">
        <f>LEFT(N3598,SEARCH("/",N3598)-1)</f>
        <v>technology</v>
      </c>
      <c r="R3598" t="str">
        <f>RIGHT(N3598, LEN(N3598)-SEARCH("/",N3598))</f>
        <v>makerspaces</v>
      </c>
      <c r="S3598" s="11">
        <f>J3598/86400 + 25569 + (-5/24)</f>
        <v>41820.812268518515</v>
      </c>
      <c r="T3598" s="11">
        <f>I3598/86400 + 25569 + (-5/24)</f>
        <v>41848.812268518515</v>
      </c>
    </row>
    <row r="3599" spans="1:20" ht="42.75" x14ac:dyDescent="0.45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>
        <f>E3599/D3599*100</f>
        <v>6.4102564102564097E-2</v>
      </c>
      <c r="P3599" s="10">
        <f>E3599/L3599</f>
        <v>25</v>
      </c>
      <c r="Q3599" t="str">
        <f>LEFT(N3599,SEARCH("/",N3599)-1)</f>
        <v>film &amp; video</v>
      </c>
      <c r="R3599" t="str">
        <f>RIGHT(N3599, LEN(N3599)-SEARCH("/",N3599))</f>
        <v>animation</v>
      </c>
      <c r="S3599" s="11">
        <f>J3599/86400 + 25569 + (-5/24)</f>
        <v>40800.432025462964</v>
      </c>
      <c r="T3599" s="11">
        <f>I3599/86400 + 25569 + (-5/24)</f>
        <v>40860.473692129628</v>
      </c>
    </row>
    <row r="3600" spans="1:20" ht="42.75" x14ac:dyDescent="0.45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>
        <f>E3600/D3600*100</f>
        <v>0.4</v>
      </c>
      <c r="P3600" s="10">
        <f>E3600/L3600</f>
        <v>39</v>
      </c>
      <c r="Q3600" t="str">
        <f>LEFT(N3600,SEARCH("/",N3600)-1)</f>
        <v>technology</v>
      </c>
      <c r="R3600" t="str">
        <f>RIGHT(N3600, LEN(N3600)-SEARCH("/",N3600))</f>
        <v>wearables</v>
      </c>
      <c r="S3600" s="11">
        <f>J3600/86400 + 25569 + (-5/24)</f>
        <v>41990.229710648149</v>
      </c>
      <c r="T3600" s="11">
        <f>I3600/86400 + 25569 + (-5/24)</f>
        <v>42020.229710648149</v>
      </c>
    </row>
    <row r="3601" spans="1:20" ht="28.5" x14ac:dyDescent="0.4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>
        <f>E3601/D3601*100</f>
        <v>0.22842639593908631</v>
      </c>
      <c r="P3601" s="10">
        <f>E3601/L3601</f>
        <v>30</v>
      </c>
      <c r="Q3601" t="str">
        <f>LEFT(N3601,SEARCH("/",N3601)-1)</f>
        <v>publishing</v>
      </c>
      <c r="R3601" t="str">
        <f>RIGHT(N3601, LEN(N3601)-SEARCH("/",N3601))</f>
        <v>children's books</v>
      </c>
      <c r="S3601" s="11">
        <f>J3601/86400 + 25569 + (-5/24)</f>
        <v>41373.371342592589</v>
      </c>
      <c r="T3601" s="11">
        <f>I3601/86400 + 25569 + (-5/24)</f>
        <v>41418.371342592589</v>
      </c>
    </row>
    <row r="3602" spans="1:20" x14ac:dyDescent="0.45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>
        <f>E3602/D3602*100</f>
        <v>5.5</v>
      </c>
      <c r="P3602" s="10">
        <f>E3602/L3602</f>
        <v>220</v>
      </c>
      <c r="Q3602" t="str">
        <f>LEFT(N3602,SEARCH("/",N3602)-1)</f>
        <v>film &amp; video</v>
      </c>
      <c r="R3602" t="str">
        <f>RIGHT(N3602, LEN(N3602)-SEARCH("/",N3602))</f>
        <v>drama</v>
      </c>
      <c r="S3602" s="11">
        <f>J3602/86400 + 25569 + (-5/24)</f>
        <v>42570.702997685185</v>
      </c>
      <c r="T3602" s="11">
        <f>I3602/86400 + 25569 + (-5/24)</f>
        <v>42600.702997685185</v>
      </c>
    </row>
    <row r="3603" spans="1:20" ht="42.75" x14ac:dyDescent="0.45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>
        <f>E3603/D3603*100</f>
        <v>104.62615</v>
      </c>
      <c r="P3603" s="10">
        <f>E3603/L3603</f>
        <v>55.066394736842106</v>
      </c>
      <c r="Q3603" t="str">
        <f>LEFT(N3603,SEARCH("/",N3603)-1)</f>
        <v>film &amp; video</v>
      </c>
      <c r="R3603" t="str">
        <f>RIGHT(N3603, LEN(N3603)-SEARCH("/",N3603))</f>
        <v>documentary</v>
      </c>
      <c r="S3603" s="11">
        <f>J3603/86400 + 25569 + (-5/24)</f>
        <v>40904.529861111107</v>
      </c>
      <c r="T3603" s="11">
        <f>I3603/86400 + 25569 + (-5/24)</f>
        <v>40929.529861111107</v>
      </c>
    </row>
    <row r="3604" spans="1:20" ht="42.75" x14ac:dyDescent="0.45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>
        <f>E3604/D3604*100</f>
        <v>106.60499999999999</v>
      </c>
      <c r="P3604" s="10">
        <f>E3604/L3604</f>
        <v>97.356164383561648</v>
      </c>
      <c r="Q3604" t="str">
        <f>LEFT(N3604,SEARCH("/",N3604)-1)</f>
        <v>film &amp; video</v>
      </c>
      <c r="R3604" t="str">
        <f>RIGHT(N3604, LEN(N3604)-SEARCH("/",N3604))</f>
        <v>documentary</v>
      </c>
      <c r="S3604" s="11">
        <f>J3604/86400 + 25569 + (-5/24)</f>
        <v>42507.373078703698</v>
      </c>
      <c r="T3604" s="11">
        <f>I3604/86400 + 25569 + (-5/24)</f>
        <v>42538.373078703698</v>
      </c>
    </row>
    <row r="3605" spans="1:20" ht="42.75" x14ac:dyDescent="0.45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>
        <f>E3605/D3605*100</f>
        <v>125.22750000000001</v>
      </c>
      <c r="P3605" s="10">
        <f>E3605/L3605</f>
        <v>188.31203007518798</v>
      </c>
      <c r="Q3605" t="str">
        <f>LEFT(N3605,SEARCH("/",N3605)-1)</f>
        <v>film &amp; video</v>
      </c>
      <c r="R3605" t="str">
        <f>RIGHT(N3605, LEN(N3605)-SEARCH("/",N3605))</f>
        <v>documentary</v>
      </c>
      <c r="S3605" s="11">
        <f>J3605/86400 + 25569 + (-5/24)</f>
        <v>42437.428136574068</v>
      </c>
      <c r="T3605" s="11">
        <f>I3605/86400 + 25569 + (-5/24)</f>
        <v>42467.386469907404</v>
      </c>
    </row>
    <row r="3606" spans="1:20" ht="42.75" x14ac:dyDescent="0.45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>
        <f>E3606/D3606*100</f>
        <v>111.59049999999999</v>
      </c>
      <c r="P3606" s="10">
        <f>E3606/L3606</f>
        <v>117.77361477572559</v>
      </c>
      <c r="Q3606" t="str">
        <f>LEFT(N3606,SEARCH("/",N3606)-1)</f>
        <v>film &amp; video</v>
      </c>
      <c r="R3606" t="str">
        <f>RIGHT(N3606, LEN(N3606)-SEARCH("/",N3606))</f>
        <v>documentary</v>
      </c>
      <c r="S3606" s="11">
        <f>J3606/86400 + 25569 + (-5/24)</f>
        <v>42292.287141203698</v>
      </c>
      <c r="T3606" s="11">
        <f>I3606/86400 + 25569 + (-5/24)</f>
        <v>42322.32880787037</v>
      </c>
    </row>
    <row r="3607" spans="1:20" ht="42.75" x14ac:dyDescent="0.45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>
        <f>E3607/D3607*100</f>
        <v>1.075</v>
      </c>
      <c r="P3607" s="10">
        <f>E3607/L3607</f>
        <v>35.833333333333336</v>
      </c>
      <c r="Q3607" t="str">
        <f>LEFT(N3607,SEARCH("/",N3607)-1)</f>
        <v>film &amp; video</v>
      </c>
      <c r="R3607" t="str">
        <f>RIGHT(N3607, LEN(N3607)-SEARCH("/",N3607))</f>
        <v>animation</v>
      </c>
      <c r="S3607" s="11">
        <f>J3607/86400 + 25569 + (-5/24)</f>
        <v>41863.052048611113</v>
      </c>
      <c r="T3607" s="11">
        <f>I3607/86400 + 25569 + (-5/24)</f>
        <v>41893.052048611113</v>
      </c>
    </row>
    <row r="3608" spans="1:20" ht="42.75" x14ac:dyDescent="0.45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>
        <f>E3608/D3608*100</f>
        <v>19.41</v>
      </c>
      <c r="P3608" s="10">
        <f>E3608/L3608</f>
        <v>55.457142857142856</v>
      </c>
      <c r="Q3608" t="str">
        <f>LEFT(N3608,SEARCH("/",N3608)-1)</f>
        <v>film &amp; video</v>
      </c>
      <c r="R3608" t="str">
        <f>RIGHT(N3608, LEN(N3608)-SEARCH("/",N3608))</f>
        <v>animation</v>
      </c>
      <c r="S3608" s="11">
        <f>J3608/86400 + 25569 + (-5/24)</f>
        <v>41465.29184027778</v>
      </c>
      <c r="T3608" s="11">
        <f>I3608/86400 + 25569 + (-5/24)</f>
        <v>41495.29184027778</v>
      </c>
    </row>
    <row r="3609" spans="1:20" ht="42.75" x14ac:dyDescent="0.45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>
        <f>E3609/D3609*100</f>
        <v>119.16249999999999</v>
      </c>
      <c r="P3609" s="10">
        <f>E3609/L3609</f>
        <v>151.31746031746033</v>
      </c>
      <c r="Q3609" t="str">
        <f>LEFT(N3609,SEARCH("/",N3609)-1)</f>
        <v>technology</v>
      </c>
      <c r="R3609" t="str">
        <f>RIGHT(N3609, LEN(N3609)-SEARCH("/",N3609))</f>
        <v>wearables</v>
      </c>
      <c r="S3609" s="11">
        <f>J3609/86400 + 25569 + (-5/24)</f>
        <v>42199.361666666664</v>
      </c>
      <c r="T3609" s="11">
        <f>I3609/86400 + 25569 + (-5/24)</f>
        <v>42229.361666666664</v>
      </c>
    </row>
    <row r="3610" spans="1:20" ht="42.75" x14ac:dyDescent="0.45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>
        <f>E3610/D3610*100</f>
        <v>22.092500000000001</v>
      </c>
      <c r="P3610" s="10">
        <f>E3610/L3610</f>
        <v>23.948509485094849</v>
      </c>
      <c r="Q3610" t="str">
        <f>LEFT(N3610,SEARCH("/",N3610)-1)</f>
        <v>technology</v>
      </c>
      <c r="R3610" t="str">
        <f>RIGHT(N3610, LEN(N3610)-SEARCH("/",N3610))</f>
        <v>wearables</v>
      </c>
      <c r="S3610" s="11">
        <f>J3610/86400 + 25569 + (-5/24)</f>
        <v>41835.372685185182</v>
      </c>
      <c r="T3610" s="11">
        <f>I3610/86400 + 25569 + (-5/24)</f>
        <v>41895.372685185182</v>
      </c>
    </row>
    <row r="3611" spans="1:20" ht="42.75" x14ac:dyDescent="0.45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>
        <f>E3611/D3611*100</f>
        <v>0</v>
      </c>
      <c r="P3611" s="10" t="e">
        <f>E3611/L3611</f>
        <v>#DIV/0!</v>
      </c>
      <c r="Q3611" t="str">
        <f>LEFT(N3611,SEARCH("/",N3611)-1)</f>
        <v>journalism</v>
      </c>
      <c r="R3611" t="str">
        <f>RIGHT(N3611, LEN(N3611)-SEARCH("/",N3611))</f>
        <v>audio</v>
      </c>
      <c r="S3611" s="11">
        <f>J3611/86400 + 25569 + (-5/24)</f>
        <v>42047.692627314813</v>
      </c>
      <c r="T3611" s="11">
        <f>I3611/86400 + 25569 + (-5/24)</f>
        <v>42088.791666666664</v>
      </c>
    </row>
    <row r="3612" spans="1:20" ht="42.75" x14ac:dyDescent="0.45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>
        <f>E3612/D3612*100</f>
        <v>0.13250000000000001</v>
      </c>
      <c r="P3612" s="10">
        <f>E3612/L3612</f>
        <v>13.25</v>
      </c>
      <c r="Q3612" t="str">
        <f>LEFT(N3612,SEARCH("/",N3612)-1)</f>
        <v>games</v>
      </c>
      <c r="R3612" t="str">
        <f>RIGHT(N3612, LEN(N3612)-SEARCH("/",N3612))</f>
        <v>video games</v>
      </c>
      <c r="S3612" s="11">
        <f>J3612/86400 + 25569 + (-5/24)</f>
        <v>42429.487210648142</v>
      </c>
      <c r="T3612" s="11">
        <f>I3612/86400 + 25569 + (-5/24)</f>
        <v>42459.445543981477</v>
      </c>
    </row>
    <row r="3613" spans="1:20" ht="42.75" x14ac:dyDescent="0.45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>
        <f>E3613/D3613*100</f>
        <v>0</v>
      </c>
      <c r="P3613" s="10" t="e">
        <f>E3613/L3613</f>
        <v>#DIV/0!</v>
      </c>
      <c r="Q3613" t="str">
        <f>LEFT(N3613,SEARCH("/",N3613)-1)</f>
        <v>games</v>
      </c>
      <c r="R3613" t="str">
        <f>RIGHT(N3613, LEN(N3613)-SEARCH("/",N3613))</f>
        <v>mobile games</v>
      </c>
      <c r="S3613" s="11">
        <f>J3613/86400 + 25569 + (-5/24)</f>
        <v>42332.699861111112</v>
      </c>
      <c r="T3613" s="11">
        <f>I3613/86400 + 25569 + (-5/24)</f>
        <v>42362.699861111112</v>
      </c>
    </row>
    <row r="3614" spans="1:20" ht="42.75" x14ac:dyDescent="0.45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>
        <f>E3614/D3614*100</f>
        <v>39.627499999999998</v>
      </c>
      <c r="P3614" s="10">
        <f>E3614/L3614</f>
        <v>152.41346153846155</v>
      </c>
      <c r="Q3614" t="str">
        <f>LEFT(N3614,SEARCH("/",N3614)-1)</f>
        <v>technology</v>
      </c>
      <c r="R3614" t="str">
        <f>RIGHT(N3614, LEN(N3614)-SEARCH("/",N3614))</f>
        <v>wearables</v>
      </c>
      <c r="S3614" s="11">
        <f>J3614/86400 + 25569 + (-5/24)</f>
        <v>42746.986168981479</v>
      </c>
      <c r="T3614" s="11">
        <f>I3614/86400 + 25569 + (-5/24)</f>
        <v>42806.944502314807</v>
      </c>
    </row>
    <row r="3615" spans="1:20" ht="42.75" x14ac:dyDescent="0.45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>
        <f>E3615/D3615*100</f>
        <v>31.114999999999998</v>
      </c>
      <c r="P3615" s="10">
        <f>E3615/L3615</f>
        <v>102.01639344262296</v>
      </c>
      <c r="Q3615" t="str">
        <f>LEFT(N3615,SEARCH("/",N3615)-1)</f>
        <v>technology</v>
      </c>
      <c r="R3615" t="str">
        <f>RIGHT(N3615, LEN(N3615)-SEARCH("/",N3615))</f>
        <v>wearables</v>
      </c>
      <c r="S3615" s="11">
        <f>J3615/86400 + 25569 + (-5/24)</f>
        <v>42402.50131944444</v>
      </c>
      <c r="T3615" s="11">
        <f>I3615/86400 + 25569 + (-5/24)</f>
        <v>42432.50131944444</v>
      </c>
    </row>
    <row r="3616" spans="1:20" ht="42.75" x14ac:dyDescent="0.45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>
        <f>E3616/D3616*100</f>
        <v>15.324999999999999</v>
      </c>
      <c r="P3616" s="10">
        <f>E3616/L3616</f>
        <v>45.407407407407405</v>
      </c>
      <c r="Q3616" t="str">
        <f>LEFT(N3616,SEARCH("/",N3616)-1)</f>
        <v>technology</v>
      </c>
      <c r="R3616" t="str">
        <f>RIGHT(N3616, LEN(N3616)-SEARCH("/",N3616))</f>
        <v>wearables</v>
      </c>
      <c r="S3616" s="11">
        <f>J3616/86400 + 25569 + (-5/24)</f>
        <v>41984.835324074076</v>
      </c>
      <c r="T3616" s="11">
        <f>I3616/86400 + 25569 + (-5/24)</f>
        <v>42014.835324074076</v>
      </c>
    </row>
    <row r="3617" spans="1:20" ht="42.75" x14ac:dyDescent="0.45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>
        <f>E3617/D3617*100</f>
        <v>0</v>
      </c>
      <c r="P3617" s="10" t="e">
        <f>E3617/L3617</f>
        <v>#DIV/0!</v>
      </c>
      <c r="Q3617" t="str">
        <f>LEFT(N3617,SEARCH("/",N3617)-1)</f>
        <v>publishing</v>
      </c>
      <c r="R3617" t="str">
        <f>RIGHT(N3617, LEN(N3617)-SEARCH("/",N3617))</f>
        <v>translations</v>
      </c>
      <c r="S3617" s="11">
        <f>J3617/86400 + 25569 + (-5/24)</f>
        <v>42175.572083333333</v>
      </c>
      <c r="T3617" s="11">
        <f>I3617/86400 + 25569 + (-5/24)</f>
        <v>42205.572083333333</v>
      </c>
    </row>
    <row r="3618" spans="1:20" ht="28.5" x14ac:dyDescent="0.45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>
        <f>E3618/D3618*100</f>
        <v>115.08</v>
      </c>
      <c r="P3618" s="10">
        <f>E3618/L3618</f>
        <v>76.72</v>
      </c>
      <c r="Q3618" t="str">
        <f>LEFT(N3618,SEARCH("/",N3618)-1)</f>
        <v>publishing</v>
      </c>
      <c r="R3618" t="str">
        <f>RIGHT(N3618, LEN(N3618)-SEARCH("/",N3618))</f>
        <v>radio &amp; podcasts</v>
      </c>
      <c r="S3618" s="11">
        <f>J3618/86400 + 25569 + (-5/24)</f>
        <v>40933.593576388885</v>
      </c>
      <c r="T3618" s="11">
        <f>I3618/86400 + 25569 + (-5/24)</f>
        <v>40993.55190972222</v>
      </c>
    </row>
    <row r="3619" spans="1:20" ht="42.75" x14ac:dyDescent="0.45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>
        <f>E3619/D3619*100</f>
        <v>2.7025000000000001</v>
      </c>
      <c r="P3619" s="10">
        <f>E3619/L3619</f>
        <v>49.136363636363633</v>
      </c>
      <c r="Q3619" t="str">
        <f>LEFT(N3619,SEARCH("/",N3619)-1)</f>
        <v>photography</v>
      </c>
      <c r="R3619" t="str">
        <f>RIGHT(N3619, LEN(N3619)-SEARCH("/",N3619))</f>
        <v>photobooks</v>
      </c>
      <c r="S3619" s="11">
        <f>J3619/86400 + 25569 + (-5/24)</f>
        <v>41987.610636574071</v>
      </c>
      <c r="T3619" s="11">
        <f>I3619/86400 + 25569 + (-5/24)</f>
        <v>42017.610636574071</v>
      </c>
    </row>
    <row r="3620" spans="1:20" ht="42.75" x14ac:dyDescent="0.45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>
        <f>E3620/D3620*100</f>
        <v>23.692499999999999</v>
      </c>
      <c r="P3620" s="10">
        <f>E3620/L3620</f>
        <v>51.227027027027027</v>
      </c>
      <c r="Q3620" t="str">
        <f>LEFT(N3620,SEARCH("/",N3620)-1)</f>
        <v>photography</v>
      </c>
      <c r="R3620" t="str">
        <f>RIGHT(N3620, LEN(N3620)-SEARCH("/",N3620))</f>
        <v>photobooks</v>
      </c>
      <c r="S3620" s="11">
        <f>J3620/86400 + 25569 + (-5/24)</f>
        <v>42115.741643518515</v>
      </c>
      <c r="T3620" s="11">
        <f>I3620/86400 + 25569 + (-5/24)</f>
        <v>42145.741643518515</v>
      </c>
    </row>
    <row r="3621" spans="1:20" ht="42.75" x14ac:dyDescent="0.45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>
        <f>E3621/D3621*100</f>
        <v>788.05550000000005</v>
      </c>
      <c r="P3621" s="10">
        <f>E3621/L3621</f>
        <v>176.200223588597</v>
      </c>
      <c r="Q3621" t="str">
        <f>LEFT(N3621,SEARCH("/",N3621)-1)</f>
        <v>technology</v>
      </c>
      <c r="R3621" t="str">
        <f>RIGHT(N3621, LEN(N3621)-SEARCH("/",N3621))</f>
        <v>hardware</v>
      </c>
      <c r="S3621" s="11">
        <f>J3621/86400 + 25569 + (-5/24)</f>
        <v>41730.376041666663</v>
      </c>
      <c r="T3621" s="11">
        <f>I3621/86400 + 25569 + (-5/24)</f>
        <v>41760.376041666663</v>
      </c>
    </row>
    <row r="3622" spans="1:20" ht="42.75" x14ac:dyDescent="0.45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>
        <f>E3622/D3622*100</f>
        <v>484.90975000000003</v>
      </c>
      <c r="P3622" s="10">
        <f>E3622/L3622</f>
        <v>108.96848314606741</v>
      </c>
      <c r="Q3622" t="str">
        <f>LEFT(N3622,SEARCH("/",N3622)-1)</f>
        <v>technology</v>
      </c>
      <c r="R3622" t="str">
        <f>RIGHT(N3622, LEN(N3622)-SEARCH("/",N3622))</f>
        <v>hardware</v>
      </c>
      <c r="S3622" s="11">
        <f>J3622/86400 + 25569 + (-5/24)</f>
        <v>42605.500243055554</v>
      </c>
      <c r="T3622" s="11">
        <f>I3622/86400 + 25569 + (-5/24)</f>
        <v>42635.500243055554</v>
      </c>
    </row>
    <row r="3623" spans="1:20" ht="42.75" x14ac:dyDescent="0.45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>
        <f>E3623/D3623*100</f>
        <v>199.215125</v>
      </c>
      <c r="P3623" s="10">
        <f>E3623/L3623</f>
        <v>51.212114395886893</v>
      </c>
      <c r="Q3623" t="str">
        <f>LEFT(N3623,SEARCH("/",N3623)-1)</f>
        <v>technology</v>
      </c>
      <c r="R3623" t="str">
        <f>RIGHT(N3623, LEN(N3623)-SEARCH("/",N3623))</f>
        <v>hardware</v>
      </c>
      <c r="S3623" s="11">
        <f>J3623/86400 + 25569 + (-5/24)</f>
        <v>41603.125335648147</v>
      </c>
      <c r="T3623" s="11">
        <f>I3623/86400 + 25569 + (-5/24)</f>
        <v>41633.125335648147</v>
      </c>
    </row>
    <row r="3624" spans="1:20" ht="42.75" x14ac:dyDescent="0.45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>
        <f>E3624/D3624*100</f>
        <v>132.89249999999998</v>
      </c>
      <c r="P3624" s="10">
        <f>E3624/L3624</f>
        <v>81.654377880184327</v>
      </c>
      <c r="Q3624" t="str">
        <f>LEFT(N3624,SEARCH("/",N3624)-1)</f>
        <v>games</v>
      </c>
      <c r="R3624" t="str">
        <f>RIGHT(N3624, LEN(N3624)-SEARCH("/",N3624))</f>
        <v>tabletop games</v>
      </c>
      <c r="S3624" s="11">
        <f>J3624/86400 + 25569 + (-5/24)</f>
        <v>42292.305555555555</v>
      </c>
      <c r="T3624" s="11">
        <f>I3624/86400 + 25569 + (-5/24)</f>
        <v>42322.347222222219</v>
      </c>
    </row>
    <row r="3625" spans="1:20" ht="42.75" x14ac:dyDescent="0.45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>
        <f>E3625/D3625*100</f>
        <v>105.77749999999999</v>
      </c>
      <c r="P3625" s="10">
        <f>E3625/L3625</f>
        <v>104.99007444168734</v>
      </c>
      <c r="Q3625" t="str">
        <f>LEFT(N3625,SEARCH("/",N3625)-1)</f>
        <v>food</v>
      </c>
      <c r="R3625" t="str">
        <f>RIGHT(N3625, LEN(N3625)-SEARCH("/",N3625))</f>
        <v>small batch</v>
      </c>
      <c r="S3625" s="11">
        <f>J3625/86400 + 25569 + (-5/24)</f>
        <v>42643.434467592589</v>
      </c>
      <c r="T3625" s="11">
        <f>I3625/86400 + 25569 + (-5/24)</f>
        <v>42673.434467592589</v>
      </c>
    </row>
    <row r="3626" spans="1:20" ht="42.75" x14ac:dyDescent="0.45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>
        <f>E3626/D3626*100</f>
        <v>0.25</v>
      </c>
      <c r="P3626" s="10">
        <f>E3626/L3626</f>
        <v>50</v>
      </c>
      <c r="Q3626" t="str">
        <f>LEFT(N3626,SEARCH("/",N3626)-1)</f>
        <v>technology</v>
      </c>
      <c r="R3626" t="str">
        <f>RIGHT(N3626, LEN(N3626)-SEARCH("/",N3626))</f>
        <v>web</v>
      </c>
      <c r="S3626" s="11">
        <f>J3626/86400 + 25569 + (-5/24)</f>
        <v>42063.513483796291</v>
      </c>
      <c r="T3626" s="11">
        <f>I3626/86400 + 25569 + (-5/24)</f>
        <v>42108.471817129626</v>
      </c>
    </row>
    <row r="3627" spans="1:20" ht="42.75" x14ac:dyDescent="0.45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>
        <f>E3627/D3627*100</f>
        <v>0</v>
      </c>
      <c r="P3627" s="10" t="e">
        <f>E3627/L3627</f>
        <v>#DIV/0!</v>
      </c>
      <c r="Q3627" t="str">
        <f>LEFT(N3627,SEARCH("/",N3627)-1)</f>
        <v>food</v>
      </c>
      <c r="R3627" t="str">
        <f>RIGHT(N3627, LEN(N3627)-SEARCH("/",N3627))</f>
        <v>food trucks</v>
      </c>
      <c r="S3627" s="11">
        <f>J3627/86400 + 25569 + (-5/24)</f>
        <v>41821.83216435185</v>
      </c>
      <c r="T3627" s="11">
        <f>I3627/86400 + 25569 + (-5/24)</f>
        <v>41851.83216435185</v>
      </c>
    </row>
    <row r="3628" spans="1:20" ht="42.75" x14ac:dyDescent="0.45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>
        <f>E3628/D3628*100</f>
        <v>27.58</v>
      </c>
      <c r="P3628" s="10">
        <f>E3628/L3628</f>
        <v>167.15151515151516</v>
      </c>
      <c r="Q3628" t="str">
        <f>LEFT(N3628,SEARCH("/",N3628)-1)</f>
        <v>technology</v>
      </c>
      <c r="R3628" t="str">
        <f>RIGHT(N3628, LEN(N3628)-SEARCH("/",N3628))</f>
        <v>makerspaces</v>
      </c>
      <c r="S3628" s="11">
        <f>J3628/86400 + 25569 + (-5/24)</f>
        <v>41912.333321759259</v>
      </c>
      <c r="T3628" s="11">
        <f>I3628/86400 + 25569 + (-5/24)</f>
        <v>41941.739583333328</v>
      </c>
    </row>
    <row r="3629" spans="1:20" ht="42.75" x14ac:dyDescent="0.45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>
        <f>E3629/D3629*100</f>
        <v>0.33</v>
      </c>
      <c r="P3629" s="10">
        <f>E3629/L3629</f>
        <v>44</v>
      </c>
      <c r="Q3629" t="str">
        <f>LEFT(N3629,SEARCH("/",N3629)-1)</f>
        <v>technology</v>
      </c>
      <c r="R3629" t="str">
        <f>RIGHT(N3629, LEN(N3629)-SEARCH("/",N3629))</f>
        <v>makerspaces</v>
      </c>
      <c r="S3629" s="11">
        <f>J3629/86400 + 25569 + (-5/24)</f>
        <v>42032.792754629627</v>
      </c>
      <c r="T3629" s="11">
        <f>I3629/86400 + 25569 + (-5/24)</f>
        <v>42062.792754629627</v>
      </c>
    </row>
    <row r="3630" spans="1:20" ht="28.5" x14ac:dyDescent="0.45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>
        <f>E3630/D3630*100</f>
        <v>103.75000000000001</v>
      </c>
      <c r="P3630" s="10">
        <f>E3630/L3630</f>
        <v>922.22222222222217</v>
      </c>
      <c r="Q3630" t="str">
        <f>LEFT(N3630,SEARCH("/",N3630)-1)</f>
        <v>theater</v>
      </c>
      <c r="R3630" t="str">
        <f>RIGHT(N3630, LEN(N3630)-SEARCH("/",N3630))</f>
        <v>spaces</v>
      </c>
      <c r="S3630" s="11">
        <f>J3630/86400 + 25569 + (-5/24)</f>
        <v>42756.481828703698</v>
      </c>
      <c r="T3630" s="11">
        <f>I3630/86400 + 25569 + (-5/24)</f>
        <v>42816.440162037034</v>
      </c>
    </row>
    <row r="3631" spans="1:20" ht="28.5" x14ac:dyDescent="0.45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>
        <f>E3631/D3631*100</f>
        <v>144.54249999999999</v>
      </c>
      <c r="P3631" s="10">
        <f>E3631/L3631</f>
        <v>511.65486725663715</v>
      </c>
      <c r="Q3631" t="str">
        <f>LEFT(N3631,SEARCH("/",N3631)-1)</f>
        <v>technology</v>
      </c>
      <c r="R3631" t="str">
        <f>RIGHT(N3631, LEN(N3631)-SEARCH("/",N3631))</f>
        <v>hardware</v>
      </c>
      <c r="S3631" s="11">
        <f>J3631/86400 + 25569 + (-5/24)</f>
        <v>42745.53628472222</v>
      </c>
      <c r="T3631" s="11">
        <f>I3631/86400 + 25569 + (-5/24)</f>
        <v>42795.53628472222</v>
      </c>
    </row>
    <row r="3632" spans="1:20" ht="42.75" x14ac:dyDescent="0.45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>
        <f>E3632/D3632*100</f>
        <v>112.815</v>
      </c>
      <c r="P3632" s="10">
        <f>E3632/L3632</f>
        <v>162.90974729241879</v>
      </c>
      <c r="Q3632" t="str">
        <f>LEFT(N3632,SEARCH("/",N3632)-1)</f>
        <v>theater</v>
      </c>
      <c r="R3632" t="str">
        <f>RIGHT(N3632, LEN(N3632)-SEARCH("/",N3632))</f>
        <v>spaces</v>
      </c>
      <c r="S3632" s="11">
        <f>J3632/86400 + 25569 + (-5/24)</f>
        <v>41928.672731481478</v>
      </c>
      <c r="T3632" s="11">
        <f>I3632/86400 + 25569 + (-5/24)</f>
        <v>41958.714398148142</v>
      </c>
    </row>
    <row r="3633" spans="1:20" ht="42.75" x14ac:dyDescent="0.45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>
        <f>E3633/D3633*100</f>
        <v>131.44</v>
      </c>
      <c r="P3633" s="10">
        <f>E3633/L3633</f>
        <v>164.3</v>
      </c>
      <c r="Q3633" t="str">
        <f>LEFT(N3633,SEARCH("/",N3633)-1)</f>
        <v>theater</v>
      </c>
      <c r="R3633" t="str">
        <f>RIGHT(N3633, LEN(N3633)-SEARCH("/",N3633))</f>
        <v>spaces</v>
      </c>
      <c r="S3633" s="11">
        <f>J3633/86400 + 25569 + (-5/24)</f>
        <v>42053.49596064815</v>
      </c>
      <c r="T3633" s="11">
        <f>I3633/86400 + 25569 + (-5/24)</f>
        <v>42083.454293981478</v>
      </c>
    </row>
    <row r="3634" spans="1:20" ht="42.75" x14ac:dyDescent="0.45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>
        <f>E3634/D3634*100</f>
        <v>19.762499999999999</v>
      </c>
      <c r="P3634" s="10">
        <f>E3634/L3634</f>
        <v>272.58620689655174</v>
      </c>
      <c r="Q3634" t="str">
        <f>LEFT(N3634,SEARCH("/",N3634)-1)</f>
        <v>theater</v>
      </c>
      <c r="R3634" t="str">
        <f>RIGHT(N3634, LEN(N3634)-SEARCH("/",N3634))</f>
        <v>spaces</v>
      </c>
      <c r="S3634" s="11">
        <f>J3634/86400 + 25569 + (-5/24)</f>
        <v>42128.605914351851</v>
      </c>
      <c r="T3634" s="11">
        <f>I3634/86400 + 25569 + (-5/24)</f>
        <v>42135.605914351851</v>
      </c>
    </row>
    <row r="3635" spans="1:20" ht="28.5" x14ac:dyDescent="0.45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>
        <f>E3635/D3635*100</f>
        <v>100.38249999999999</v>
      </c>
      <c r="P3635" s="10">
        <f>E3635/L3635</f>
        <v>550.04109589041093</v>
      </c>
      <c r="Q3635" t="str">
        <f>LEFT(N3635,SEARCH("/",N3635)-1)</f>
        <v>theater</v>
      </c>
      <c r="R3635" t="str">
        <f>RIGHT(N3635, LEN(N3635)-SEARCH("/",N3635))</f>
        <v>plays</v>
      </c>
      <c r="S3635" s="11">
        <f>J3635/86400 + 25569 + (-5/24)</f>
        <v>41887.083854166667</v>
      </c>
      <c r="T3635" s="11">
        <f>I3635/86400 + 25569 + (-5/24)</f>
        <v>41917.083854166667</v>
      </c>
    </row>
    <row r="3636" spans="1:20" ht="28.5" x14ac:dyDescent="0.45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>
        <f>E3636/D3636*100</f>
        <v>127.96000000000001</v>
      </c>
      <c r="P3636" s="10">
        <f>E3636/L3636</f>
        <v>186.80291970802921</v>
      </c>
      <c r="Q3636" t="str">
        <f>LEFT(N3636,SEARCH("/",N3636)-1)</f>
        <v>theater</v>
      </c>
      <c r="R3636" t="str">
        <f>RIGHT(N3636, LEN(N3636)-SEARCH("/",N3636))</f>
        <v>plays</v>
      </c>
      <c r="S3636" s="11">
        <f>J3636/86400 + 25569 + (-5/24)</f>
        <v>42020.492233796293</v>
      </c>
      <c r="T3636" s="11">
        <f>I3636/86400 + 25569 + (-5/24)</f>
        <v>42064.999305555553</v>
      </c>
    </row>
    <row r="3637" spans="1:20" ht="57" x14ac:dyDescent="0.45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>
        <f>E3637/D3637*100</f>
        <v>2.105</v>
      </c>
      <c r="P3637" s="10">
        <f>E3637/L3637</f>
        <v>70.166666666666671</v>
      </c>
      <c r="Q3637" t="str">
        <f>LEFT(N3637,SEARCH("/",N3637)-1)</f>
        <v>theater</v>
      </c>
      <c r="R3637" t="str">
        <f>RIGHT(N3637, LEN(N3637)-SEARCH("/",N3637))</f>
        <v>plays</v>
      </c>
      <c r="S3637" s="11">
        <f>J3637/86400 + 25569 + (-5/24)</f>
        <v>42248.418680555558</v>
      </c>
      <c r="T3637" s="11">
        <f>I3637/86400 + 25569 + (-5/24)</f>
        <v>42278.418680555558</v>
      </c>
    </row>
    <row r="3638" spans="1:20" ht="42.75" x14ac:dyDescent="0.45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>
        <f>E3638/D3638*100</f>
        <v>118.64285714285714</v>
      </c>
      <c r="P3638" s="10">
        <f>E3638/L3638</f>
        <v>346.04166666666669</v>
      </c>
      <c r="Q3638" t="str">
        <f>LEFT(N3638,SEARCH("/",N3638)-1)</f>
        <v>music</v>
      </c>
      <c r="R3638" t="str">
        <f>RIGHT(N3638, LEN(N3638)-SEARCH("/",N3638))</f>
        <v>rock</v>
      </c>
      <c r="S3638" s="11">
        <f>J3638/86400 + 25569 + (-5/24)</f>
        <v>41951.487337962964</v>
      </c>
      <c r="T3638" s="11">
        <f>I3638/86400 + 25569 + (-5/24)</f>
        <v>42011.487337962964</v>
      </c>
    </row>
    <row r="3639" spans="1:20" ht="42.75" x14ac:dyDescent="0.45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>
        <f>E3639/D3639*100</f>
        <v>398.59528571428569</v>
      </c>
      <c r="P3639" s="10">
        <f>E3639/L3639</f>
        <v>577.27593103448271</v>
      </c>
      <c r="Q3639" t="str">
        <f>LEFT(N3639,SEARCH("/",N3639)-1)</f>
        <v>technology</v>
      </c>
      <c r="R3639" t="str">
        <f>RIGHT(N3639, LEN(N3639)-SEARCH("/",N3639))</f>
        <v>hardware</v>
      </c>
      <c r="S3639" s="11">
        <f>J3639/86400 + 25569 + (-5/24)</f>
        <v>41020.063437500001</v>
      </c>
      <c r="T3639" s="11">
        <f>I3639/86400 + 25569 + (-5/24)</f>
        <v>41052.583333333328</v>
      </c>
    </row>
    <row r="3640" spans="1:20" ht="28.5" x14ac:dyDescent="0.45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>
        <f>E3640/D3640*100</f>
        <v>0.20238095238095236</v>
      </c>
      <c r="P3640" s="10">
        <f>E3640/L3640</f>
        <v>21.25</v>
      </c>
      <c r="Q3640" t="str">
        <f>LEFT(N3640,SEARCH("/",N3640)-1)</f>
        <v>games</v>
      </c>
      <c r="R3640" t="str">
        <f>RIGHT(N3640, LEN(N3640)-SEARCH("/",N3640))</f>
        <v>video games</v>
      </c>
      <c r="S3640" s="11">
        <f>J3640/86400 + 25569 + (-5/24)</f>
        <v>41831.87804398148</v>
      </c>
      <c r="T3640" s="11">
        <f>I3640/86400 + 25569 + (-5/24)</f>
        <v>41866.87804398148</v>
      </c>
    </row>
    <row r="3641" spans="1:20" ht="42.75" x14ac:dyDescent="0.4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>
        <f>E3641/D3641*100</f>
        <v>2.3529411764705882E-2</v>
      </c>
      <c r="P3641" s="10">
        <f>E3641/L3641</f>
        <v>10</v>
      </c>
      <c r="Q3641" t="str">
        <f>LEFT(N3641,SEARCH("/",N3641)-1)</f>
        <v>technology</v>
      </c>
      <c r="R3641" t="str">
        <f>RIGHT(N3641, LEN(N3641)-SEARCH("/",N3641))</f>
        <v>gadgets</v>
      </c>
      <c r="S3641" s="11">
        <f>J3641/86400 + 25569 + (-5/24)</f>
        <v>41829.825624999998</v>
      </c>
      <c r="T3641" s="11">
        <f>I3641/86400 + 25569 + (-5/24)</f>
        <v>41859.825624999998</v>
      </c>
    </row>
    <row r="3642" spans="1:20" x14ac:dyDescent="0.4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>
        <f>E3642/D3642*100</f>
        <v>0</v>
      </c>
      <c r="P3642" s="10" t="e">
        <f>E3642/L3642</f>
        <v>#DIV/0!</v>
      </c>
      <c r="Q3642" t="str">
        <f>LEFT(N3642,SEARCH("/",N3642)-1)</f>
        <v>food</v>
      </c>
      <c r="R3642" t="str">
        <f>RIGHT(N3642, LEN(N3642)-SEARCH("/",N3642))</f>
        <v>restaurants</v>
      </c>
      <c r="S3642" s="11">
        <f>J3642/86400 + 25569 + (-5/24)</f>
        <v>42104.864629629628</v>
      </c>
      <c r="T3642" s="11">
        <f>I3642/86400 + 25569 + (-5/24)</f>
        <v>42134.864629629628</v>
      </c>
    </row>
    <row r="3643" spans="1:20" ht="57" x14ac:dyDescent="0.4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>
        <f>E3643/D3643*100</f>
        <v>138.96574712643678</v>
      </c>
      <c r="P3643" s="10">
        <f>E3643/L3643</f>
        <v>133.7391592920354</v>
      </c>
      <c r="Q3643" t="str">
        <f>LEFT(N3643,SEARCH("/",N3643)-1)</f>
        <v>photography</v>
      </c>
      <c r="R3643" t="str">
        <f>RIGHT(N3643, LEN(N3643)-SEARCH("/",N3643))</f>
        <v>photobooks</v>
      </c>
      <c r="S3643" s="11">
        <f>J3643/86400 + 25569 + (-5/24)</f>
        <v>41899.621979166666</v>
      </c>
      <c r="T3643" s="11">
        <f>I3643/86400 + 25569 + (-5/24)</f>
        <v>41929.621979166666</v>
      </c>
    </row>
    <row r="3644" spans="1:20" ht="57" x14ac:dyDescent="0.4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>
        <f>E3644/D3644*100</f>
        <v>122.99154545454545</v>
      </c>
      <c r="P3644" s="10">
        <f>E3644/L3644</f>
        <v>190.55028169014085</v>
      </c>
      <c r="Q3644" t="str">
        <f>LEFT(N3644,SEARCH("/",N3644)-1)</f>
        <v>film &amp; video</v>
      </c>
      <c r="R3644" t="str">
        <f>RIGHT(N3644, LEN(N3644)-SEARCH("/",N3644))</f>
        <v>television</v>
      </c>
      <c r="S3644" s="11">
        <f>J3644/86400 + 25569 + (-5/24)</f>
        <v>42327.625914351847</v>
      </c>
      <c r="T3644" s="11">
        <f>I3644/86400 + 25569 + (-5/24)</f>
        <v>42357.625914351847</v>
      </c>
    </row>
    <row r="3645" spans="1:20" ht="28.5" x14ac:dyDescent="0.4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>
        <f>E3645/D3645*100</f>
        <v>108.42485875706214</v>
      </c>
      <c r="P3645" s="10">
        <f>E3645/L3645</f>
        <v>149.46417445482865</v>
      </c>
      <c r="Q3645" t="str">
        <f>LEFT(N3645,SEARCH("/",N3645)-1)</f>
        <v>publishing</v>
      </c>
      <c r="R3645" t="str">
        <f>RIGHT(N3645, LEN(N3645)-SEARCH("/",N3645))</f>
        <v>radio &amp; podcasts</v>
      </c>
      <c r="S3645" s="11">
        <f>J3645/86400 + 25569 + (-5/24)</f>
        <v>41290.390150462961</v>
      </c>
      <c r="T3645" s="11">
        <f>I3645/86400 + 25569 + (-5/24)</f>
        <v>41320.390150462961</v>
      </c>
    </row>
    <row r="3646" spans="1:20" ht="42.75" x14ac:dyDescent="0.45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>
        <f>E3646/D3646*100</f>
        <v>101.18888888888888</v>
      </c>
      <c r="P3646" s="10">
        <f>E3646/L3646</f>
        <v>254.38547486033519</v>
      </c>
      <c r="Q3646" t="str">
        <f>LEFT(N3646,SEARCH("/",N3646)-1)</f>
        <v>film &amp; video</v>
      </c>
      <c r="R3646" t="str">
        <f>RIGHT(N3646, LEN(N3646)-SEARCH("/",N3646))</f>
        <v>documentary</v>
      </c>
      <c r="S3646" s="11">
        <f>J3646/86400 + 25569 + (-5/24)</f>
        <v>40194.711712962962</v>
      </c>
      <c r="T3646" s="11">
        <f>I3646/86400 + 25569 + (-5/24)</f>
        <v>40231.708333333328</v>
      </c>
    </row>
    <row r="3647" spans="1:20" ht="42.75" x14ac:dyDescent="0.45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>
        <f>E3647/D3647*100</f>
        <v>0</v>
      </c>
      <c r="P3647" s="10" t="e">
        <f>E3647/L3647</f>
        <v>#DIV/0!</v>
      </c>
      <c r="Q3647" t="str">
        <f>LEFT(N3647,SEARCH("/",N3647)-1)</f>
        <v>technology</v>
      </c>
      <c r="R3647" t="str">
        <f>RIGHT(N3647, LEN(N3647)-SEARCH("/",N3647))</f>
        <v>web</v>
      </c>
      <c r="S3647" s="11">
        <f>J3647/86400 + 25569 + (-5/24)</f>
        <v>42318.408518518518</v>
      </c>
      <c r="T3647" s="11">
        <f>I3647/86400 + 25569 + (-5/24)</f>
        <v>42378.408518518518</v>
      </c>
    </row>
    <row r="3648" spans="1:20" ht="57" x14ac:dyDescent="0.45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>
        <f>E3648/D3648*100</f>
        <v>0.1111111111111111</v>
      </c>
      <c r="P3648" s="10">
        <f>E3648/L3648</f>
        <v>50</v>
      </c>
      <c r="Q3648" t="str">
        <f>LEFT(N3648,SEARCH("/",N3648)-1)</f>
        <v>music</v>
      </c>
      <c r="R3648" t="str">
        <f>RIGHT(N3648, LEN(N3648)-SEARCH("/",N3648))</f>
        <v>jazz</v>
      </c>
      <c r="S3648" s="11">
        <f>J3648/86400 + 25569 + (-5/24)</f>
        <v>41615.819421296292</v>
      </c>
      <c r="T3648" s="11">
        <f>I3648/86400 + 25569 + (-5/24)</f>
        <v>41645.819421296292</v>
      </c>
    </row>
    <row r="3649" spans="1:20" ht="28.5" x14ac:dyDescent="0.45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>
        <f>E3649/D3649*100</f>
        <v>47.333333333333336</v>
      </c>
      <c r="P3649" s="10">
        <f>E3649/L3649</f>
        <v>53.25</v>
      </c>
      <c r="Q3649" t="str">
        <f>LEFT(N3649,SEARCH("/",N3649)-1)</f>
        <v>technology</v>
      </c>
      <c r="R3649" t="str">
        <f>RIGHT(N3649, LEN(N3649)-SEARCH("/",N3649))</f>
        <v>wearables</v>
      </c>
      <c r="S3649" s="11">
        <f>J3649/86400 + 25569 + (-5/24)</f>
        <v>42009.765613425923</v>
      </c>
      <c r="T3649" s="11">
        <f>I3649/86400 + 25569 + (-5/24)</f>
        <v>42039.765613425923</v>
      </c>
    </row>
    <row r="3650" spans="1:20" ht="28.5" x14ac:dyDescent="0.45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>
        <f>E3650/D3650*100</f>
        <v>14.182977777777777</v>
      </c>
      <c r="P3650" s="10">
        <f>E3650/L3650</f>
        <v>43.41727891156463</v>
      </c>
      <c r="Q3650" t="str">
        <f>LEFT(N3650,SEARCH("/",N3650)-1)</f>
        <v>games</v>
      </c>
      <c r="R3650" t="str">
        <f>RIGHT(N3650, LEN(N3650)-SEARCH("/",N3650))</f>
        <v>video games</v>
      </c>
      <c r="S3650" s="11">
        <f>J3650/86400 + 25569 + (-5/24)</f>
        <v>41723.591053240736</v>
      </c>
      <c r="T3650" s="11">
        <f>I3650/86400 + 25569 + (-5/24)</f>
        <v>41753.591053240736</v>
      </c>
    </row>
    <row r="3651" spans="1:20" ht="42.75" x14ac:dyDescent="0.45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>
        <f>E3651/D3651*100</f>
        <v>0.41333333333333333</v>
      </c>
      <c r="P3651" s="10">
        <f>E3651/L3651</f>
        <v>23.25</v>
      </c>
      <c r="Q3651" t="str">
        <f>LEFT(N3651,SEARCH("/",N3651)-1)</f>
        <v>games</v>
      </c>
      <c r="R3651" t="str">
        <f>RIGHT(N3651, LEN(N3651)-SEARCH("/",N3651))</f>
        <v>mobile games</v>
      </c>
      <c r="S3651" s="11">
        <f>J3651/86400 + 25569 + (-5/24)</f>
        <v>42324.985254629624</v>
      </c>
      <c r="T3651" s="11">
        <f>I3651/86400 + 25569 + (-5/24)</f>
        <v>42354.985254629624</v>
      </c>
    </row>
    <row r="3652" spans="1:20" ht="42.75" x14ac:dyDescent="0.45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>
        <f>E3652/D3652*100</f>
        <v>145.14000000000001</v>
      </c>
      <c r="P3652" s="10">
        <f>E3652/L3652</f>
        <v>88.26081081081081</v>
      </c>
      <c r="Q3652" t="str">
        <f>LEFT(N3652,SEARCH("/",N3652)-1)</f>
        <v>photography</v>
      </c>
      <c r="R3652" t="str">
        <f>RIGHT(N3652, LEN(N3652)-SEARCH("/",N3652))</f>
        <v>photobooks</v>
      </c>
      <c r="S3652" s="11">
        <f>J3652/86400 + 25569 + (-5/24)</f>
        <v>42442.793715277774</v>
      </c>
      <c r="T3652" s="11">
        <f>I3652/86400 + 25569 + (-5/24)</f>
        <v>42491.957638888889</v>
      </c>
    </row>
    <row r="3653" spans="1:20" ht="42.75" x14ac:dyDescent="0.45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>
        <f>E3653/D3653*100</f>
        <v>0.26222222222222225</v>
      </c>
      <c r="P3653" s="10">
        <f>E3653/L3653</f>
        <v>19.666666666666668</v>
      </c>
      <c r="Q3653" t="str">
        <f>LEFT(N3653,SEARCH("/",N3653)-1)</f>
        <v>games</v>
      </c>
      <c r="R3653" t="str">
        <f>RIGHT(N3653, LEN(N3653)-SEARCH("/",N3653))</f>
        <v>video games</v>
      </c>
      <c r="S3653" s="11">
        <f>J3653/86400 + 25569 + (-5/24)</f>
        <v>42520.639050925922</v>
      </c>
      <c r="T3653" s="11">
        <f>I3653/86400 + 25569 + (-5/24)</f>
        <v>42550.639050925922</v>
      </c>
    </row>
    <row r="3654" spans="1:20" ht="42.75" x14ac:dyDescent="0.45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>
        <f>E3654/D3654*100</f>
        <v>0.26666666666666666</v>
      </c>
      <c r="P3654" s="10">
        <f>E3654/L3654</f>
        <v>60</v>
      </c>
      <c r="Q3654" t="str">
        <f>LEFT(N3654,SEARCH("/",N3654)-1)</f>
        <v>food</v>
      </c>
      <c r="R3654" t="str">
        <f>RIGHT(N3654, LEN(N3654)-SEARCH("/",N3654))</f>
        <v>food trucks</v>
      </c>
      <c r="S3654" s="11">
        <f>J3654/86400 + 25569 + (-5/24)</f>
        <v>42087.670578703699</v>
      </c>
      <c r="T3654" s="11">
        <f>I3654/86400 + 25569 + (-5/24)</f>
        <v>42117.670578703699</v>
      </c>
    </row>
    <row r="3655" spans="1:20" ht="28.5" x14ac:dyDescent="0.45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>
        <f>E3655/D3655*100</f>
        <v>0.41111111111111115</v>
      </c>
      <c r="P3655" s="10">
        <f>E3655/L3655</f>
        <v>46.25</v>
      </c>
      <c r="Q3655" t="str">
        <f>LEFT(N3655,SEARCH("/",N3655)-1)</f>
        <v>theater</v>
      </c>
      <c r="R3655" t="str">
        <f>RIGHT(N3655, LEN(N3655)-SEARCH("/",N3655))</f>
        <v>plays</v>
      </c>
      <c r="S3655" s="11">
        <f>J3655/86400 + 25569 + (-5/24)</f>
        <v>41948.518923611111</v>
      </c>
      <c r="T3655" s="11">
        <f>I3655/86400 + 25569 + (-5/24)</f>
        <v>41978.518923611111</v>
      </c>
    </row>
    <row r="3656" spans="1:20" ht="42.75" x14ac:dyDescent="0.45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>
        <f>E3656/D3656*100</f>
        <v>102.44597777777777</v>
      </c>
      <c r="P3656" s="10">
        <f>E3656/L3656</f>
        <v>231.66175879396985</v>
      </c>
      <c r="Q3656" t="str">
        <f>LEFT(N3656,SEARCH("/",N3656)-1)</f>
        <v>theater</v>
      </c>
      <c r="R3656" t="str">
        <f>RIGHT(N3656, LEN(N3656)-SEARCH("/",N3656))</f>
        <v>musical</v>
      </c>
      <c r="S3656" s="11">
        <f>J3656/86400 + 25569 + (-5/24)</f>
        <v>41863.375787037039</v>
      </c>
      <c r="T3656" s="11">
        <f>I3656/86400 + 25569 + (-5/24)</f>
        <v>41893.375787037039</v>
      </c>
    </row>
    <row r="3657" spans="1:20" ht="42.75" x14ac:dyDescent="0.4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>
        <f>E3657/D3657*100</f>
        <v>20.44963251188932</v>
      </c>
      <c r="P3657" s="10">
        <f>E3657/L3657</f>
        <v>83.716814159292042</v>
      </c>
      <c r="Q3657" t="str">
        <f>LEFT(N3657,SEARCH("/",N3657)-1)</f>
        <v>photography</v>
      </c>
      <c r="R3657" t="str">
        <f>RIGHT(N3657, LEN(N3657)-SEARCH("/",N3657))</f>
        <v>photobooks</v>
      </c>
      <c r="S3657" s="11">
        <f>J3657/86400 + 25569 + (-5/24)</f>
        <v>42623.397800925923</v>
      </c>
      <c r="T3657" s="11">
        <f>I3657/86400 + 25569 + (-5/24)</f>
        <v>42653.397800925923</v>
      </c>
    </row>
    <row r="3658" spans="1:20" ht="42.75" x14ac:dyDescent="0.4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>
        <f>E3658/D3658*100</f>
        <v>114.40638297872341</v>
      </c>
      <c r="P3658" s="10">
        <f>E3658/L3658</f>
        <v>234.80786026200875</v>
      </c>
      <c r="Q3658" t="str">
        <f>LEFT(N3658,SEARCH("/",N3658)-1)</f>
        <v>publishing</v>
      </c>
      <c r="R3658" t="str">
        <f>RIGHT(N3658, LEN(N3658)-SEARCH("/",N3658))</f>
        <v>nonfiction</v>
      </c>
      <c r="S3658" s="11">
        <f>J3658/86400 + 25569 + (-5/24)</f>
        <v>41945.821134259255</v>
      </c>
      <c r="T3658" s="11">
        <f>I3658/86400 + 25569 + (-5/24)</f>
        <v>41976.818749999999</v>
      </c>
    </row>
    <row r="3659" spans="1:20" ht="42.75" x14ac:dyDescent="0.45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>
        <f>E3659/D3659*100</f>
        <v>3.5520833333333335</v>
      </c>
      <c r="P3659" s="10">
        <f>E3659/L3659</f>
        <v>41.585365853658537</v>
      </c>
      <c r="Q3659" t="str">
        <f>LEFT(N3659,SEARCH("/",N3659)-1)</f>
        <v>technology</v>
      </c>
      <c r="R3659" t="str">
        <f>RIGHT(N3659, LEN(N3659)-SEARCH("/",N3659))</f>
        <v>wearables</v>
      </c>
      <c r="S3659" s="11">
        <f>J3659/86400 + 25569 + (-5/24)</f>
        <v>42123.470312500001</v>
      </c>
      <c r="T3659" s="11">
        <f>I3659/86400 + 25569 + (-5/24)</f>
        <v>42153.470312500001</v>
      </c>
    </row>
    <row r="3660" spans="1:20" ht="28.5" x14ac:dyDescent="0.45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>
        <f>E3660/D3660*100</f>
        <v>1.3270833333333334</v>
      </c>
      <c r="P3660" s="10">
        <f>E3660/L3660</f>
        <v>24.5</v>
      </c>
      <c r="Q3660" t="str">
        <f>LEFT(N3660,SEARCH("/",N3660)-1)</f>
        <v>technology</v>
      </c>
      <c r="R3660" t="str">
        <f>RIGHT(N3660, LEN(N3660)-SEARCH("/",N3660))</f>
        <v>gadgets</v>
      </c>
      <c r="S3660" s="11">
        <f>J3660/86400 + 25569 + (-5/24)</f>
        <v>41890.302986111106</v>
      </c>
      <c r="T3660" s="11">
        <f>I3660/86400 + 25569 + (-5/24)</f>
        <v>41920.302986111106</v>
      </c>
    </row>
    <row r="3661" spans="1:20" ht="42.75" x14ac:dyDescent="0.45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>
        <f>E3661/D3661*100</f>
        <v>200.51866666666669</v>
      </c>
      <c r="P3661" s="10">
        <f>E3661/L3661</f>
        <v>51.3054157782516</v>
      </c>
      <c r="Q3661" t="str">
        <f>LEFT(N3661,SEARCH("/",N3661)-1)</f>
        <v>technology</v>
      </c>
      <c r="R3661" t="str">
        <f>RIGHT(N3661, LEN(N3661)-SEARCH("/",N3661))</f>
        <v>hardware</v>
      </c>
      <c r="S3661" s="11">
        <f>J3661/86400 + 25569 + (-5/24)</f>
        <v>40623.973067129627</v>
      </c>
      <c r="T3661" s="11">
        <f>I3661/86400 + 25569 + (-5/24)</f>
        <v>40654.973067129627</v>
      </c>
    </row>
    <row r="3662" spans="1:20" ht="42.75" x14ac:dyDescent="0.45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>
        <f>E3662/D3662*100</f>
        <v>100.90416666666667</v>
      </c>
      <c r="P3662" s="10">
        <f>E3662/L3662</f>
        <v>526.45652173913038</v>
      </c>
      <c r="Q3662" t="str">
        <f>LEFT(N3662,SEARCH("/",N3662)-1)</f>
        <v>music</v>
      </c>
      <c r="R3662" t="str">
        <f>RIGHT(N3662, LEN(N3662)-SEARCH("/",N3662))</f>
        <v>indie rock</v>
      </c>
      <c r="S3662" s="11">
        <f>J3662/86400 + 25569 + (-5/24)</f>
        <v>41136.569479166668</v>
      </c>
      <c r="T3662" s="11">
        <f>I3662/86400 + 25569 + (-5/24)</f>
        <v>41184.569479166668</v>
      </c>
    </row>
    <row r="3663" spans="1:20" ht="42.75" x14ac:dyDescent="0.4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>
        <f>E3663/D3663*100</f>
        <v>0.21649484536082475</v>
      </c>
      <c r="P3663" s="10">
        <f>E3663/L3663</f>
        <v>26.25</v>
      </c>
      <c r="Q3663" t="str">
        <f>LEFT(N3663,SEARCH("/",N3663)-1)</f>
        <v>technology</v>
      </c>
      <c r="R3663" t="str">
        <f>RIGHT(N3663, LEN(N3663)-SEARCH("/",N3663))</f>
        <v>wearables</v>
      </c>
      <c r="S3663" s="11">
        <f>J3663/86400 + 25569 + (-5/24)</f>
        <v>42384.472592592589</v>
      </c>
      <c r="T3663" s="11">
        <f>I3663/86400 + 25569 + (-5/24)</f>
        <v>42414.472592592589</v>
      </c>
    </row>
    <row r="3664" spans="1:20" ht="42.75" x14ac:dyDescent="0.4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>
        <f>E3664/D3664*100</f>
        <v>3.6080041046690612</v>
      </c>
      <c r="P3664" s="10">
        <f>E3664/L3664</f>
        <v>65.111111111111114</v>
      </c>
      <c r="Q3664" t="str">
        <f>LEFT(N3664,SEARCH("/",N3664)-1)</f>
        <v>theater</v>
      </c>
      <c r="R3664" t="str">
        <f>RIGHT(N3664, LEN(N3664)-SEARCH("/",N3664))</f>
        <v>spaces</v>
      </c>
      <c r="S3664" s="11">
        <f>J3664/86400 + 25569 + (-5/24)</f>
        <v>42359.58390046296</v>
      </c>
      <c r="T3664" s="11">
        <f>I3664/86400 + 25569 + (-5/24)</f>
        <v>42407.803472222215</v>
      </c>
    </row>
    <row r="3665" spans="1:20" ht="28.5" x14ac:dyDescent="0.45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>
        <f>E3665/D3665*100</f>
        <v>39.942857142857143</v>
      </c>
      <c r="P3665" s="10">
        <f>E3665/L3665</f>
        <v>99.857142857142861</v>
      </c>
      <c r="Q3665" t="str">
        <f>LEFT(N3665,SEARCH("/",N3665)-1)</f>
        <v>technology</v>
      </c>
      <c r="R3665" t="str">
        <f>RIGHT(N3665, LEN(N3665)-SEARCH("/",N3665))</f>
        <v>wearables</v>
      </c>
      <c r="S3665" s="11">
        <f>J3665/86400 + 25569 + (-5/24)</f>
        <v>42662.405231481483</v>
      </c>
      <c r="T3665" s="11">
        <f>I3665/86400 + 25569 + (-5/24)</f>
        <v>42692.44689814814</v>
      </c>
    </row>
    <row r="3666" spans="1:20" x14ac:dyDescent="0.45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>
        <f>E3666/D3666*100</f>
        <v>2.7204081632653061</v>
      </c>
      <c r="P3666" s="10">
        <f>E3666/L3666</f>
        <v>133.30000000000001</v>
      </c>
      <c r="Q3666" t="str">
        <f>LEFT(N3666,SEARCH("/",N3666)-1)</f>
        <v>technology</v>
      </c>
      <c r="R3666" t="str">
        <f>RIGHT(N3666, LEN(N3666)-SEARCH("/",N3666))</f>
        <v>space exploration</v>
      </c>
      <c r="S3666" s="11">
        <f>J3666/86400 + 25569 + (-5/24)</f>
        <v>42081.861226851848</v>
      </c>
      <c r="T3666" s="11">
        <f>I3666/86400 + 25569 + (-5/24)</f>
        <v>42111.861226851848</v>
      </c>
    </row>
    <row r="3667" spans="1:20" ht="42.75" x14ac:dyDescent="0.45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>
        <f>E3667/D3667*100</f>
        <v>0.08</v>
      </c>
      <c r="P3667" s="10">
        <f>E3667/L3667</f>
        <v>20</v>
      </c>
      <c r="Q3667" t="str">
        <f>LEFT(N3667,SEARCH("/",N3667)-1)</f>
        <v>film &amp; video</v>
      </c>
      <c r="R3667" t="str">
        <f>RIGHT(N3667, LEN(N3667)-SEARCH("/",N3667))</f>
        <v>science fiction</v>
      </c>
      <c r="S3667" s="11">
        <f>J3667/86400 + 25569 + (-5/24)</f>
        <v>42397.073333333326</v>
      </c>
      <c r="T3667" s="11">
        <f>I3667/86400 + 25569 + (-5/24)</f>
        <v>42427.073333333326</v>
      </c>
    </row>
    <row r="3668" spans="1:20" ht="42.75" x14ac:dyDescent="0.45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>
        <f>E3668/D3668*100</f>
        <v>0.71799999999999997</v>
      </c>
      <c r="P3668" s="10">
        <f>E3668/L3668</f>
        <v>35.9</v>
      </c>
      <c r="Q3668" t="str">
        <f>LEFT(N3668,SEARCH("/",N3668)-1)</f>
        <v>film &amp; video</v>
      </c>
      <c r="R3668" t="str">
        <f>RIGHT(N3668, LEN(N3668)-SEARCH("/",N3668))</f>
        <v>science fiction</v>
      </c>
      <c r="S3668" s="11">
        <f>J3668/86400 + 25569 + (-5/24)</f>
        <v>41933.377824074072</v>
      </c>
      <c r="T3668" s="11">
        <f>I3668/86400 + 25569 + (-5/24)</f>
        <v>41975.419490740744</v>
      </c>
    </row>
    <row r="3669" spans="1:20" ht="42.75" x14ac:dyDescent="0.45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>
        <f>E3669/D3669*100</f>
        <v>0.01</v>
      </c>
      <c r="P3669" s="10">
        <f>E3669/L3669</f>
        <v>5</v>
      </c>
      <c r="Q3669" t="str">
        <f>LEFT(N3669,SEARCH("/",N3669)-1)</f>
        <v>film &amp; video</v>
      </c>
      <c r="R3669" t="str">
        <f>RIGHT(N3669, LEN(N3669)-SEARCH("/",N3669))</f>
        <v>drama</v>
      </c>
      <c r="S3669" s="11">
        <f>J3669/86400 + 25569 + (-5/24)</f>
        <v>41792.479108796295</v>
      </c>
      <c r="T3669" s="11">
        <f>I3669/86400 + 25569 + (-5/24)</f>
        <v>41822.479108796295</v>
      </c>
    </row>
    <row r="3670" spans="1:20" ht="42.75" x14ac:dyDescent="0.45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>
        <f>E3670/D3670*100</f>
        <v>2E-3</v>
      </c>
      <c r="P3670" s="10">
        <f>E3670/L3670</f>
        <v>1</v>
      </c>
      <c r="Q3670" t="str">
        <f>LEFT(N3670,SEARCH("/",N3670)-1)</f>
        <v>film &amp; video</v>
      </c>
      <c r="R3670" t="str">
        <f>RIGHT(N3670, LEN(N3670)-SEARCH("/",N3670))</f>
        <v>drama</v>
      </c>
      <c r="S3670" s="11">
        <f>J3670/86400 + 25569 + (-5/24)</f>
        <v>42533.972384259258</v>
      </c>
      <c r="T3670" s="11">
        <f>I3670/86400 + 25569 + (-5/24)</f>
        <v>42593.972384259258</v>
      </c>
    </row>
    <row r="3671" spans="1:20" ht="42.75" x14ac:dyDescent="0.45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>
        <f>E3671/D3671*100</f>
        <v>0</v>
      </c>
      <c r="P3671" s="10" t="e">
        <f>E3671/L3671</f>
        <v>#DIV/0!</v>
      </c>
      <c r="Q3671" t="str">
        <f>LEFT(N3671,SEARCH("/",N3671)-1)</f>
        <v>film &amp; video</v>
      </c>
      <c r="R3671" t="str">
        <f>RIGHT(N3671, LEN(N3671)-SEARCH("/",N3671))</f>
        <v>drama</v>
      </c>
      <c r="S3671" s="11">
        <f>J3671/86400 + 25569 + (-5/24)</f>
        <v>41959.16165509259</v>
      </c>
      <c r="T3671" s="11">
        <f>I3671/86400 + 25569 + (-5/24)</f>
        <v>41989.16165509259</v>
      </c>
    </row>
    <row r="3672" spans="1:20" ht="42.75" x14ac:dyDescent="0.45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>
        <f>E3672/D3672*100</f>
        <v>0.04</v>
      </c>
      <c r="P3672" s="10">
        <f>E3672/L3672</f>
        <v>20</v>
      </c>
      <c r="Q3672" t="str">
        <f>LEFT(N3672,SEARCH("/",N3672)-1)</f>
        <v>film &amp; video</v>
      </c>
      <c r="R3672" t="str">
        <f>RIGHT(N3672, LEN(N3672)-SEARCH("/",N3672))</f>
        <v>drama</v>
      </c>
      <c r="S3672" s="11">
        <f>J3672/86400 + 25569 + (-5/24)</f>
        <v>42202.385960648149</v>
      </c>
      <c r="T3672" s="11">
        <f>I3672/86400 + 25569 + (-5/24)</f>
        <v>42232.379641203697</v>
      </c>
    </row>
    <row r="3673" spans="1:20" ht="42.75" x14ac:dyDescent="0.45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>
        <f>E3673/D3673*100</f>
        <v>55.698440000000005</v>
      </c>
      <c r="P3673" s="10">
        <f>E3673/L3673</f>
        <v>331.53833333333336</v>
      </c>
      <c r="Q3673" t="str">
        <f>LEFT(N3673,SEARCH("/",N3673)-1)</f>
        <v>film &amp; video</v>
      </c>
      <c r="R3673" t="str">
        <f>RIGHT(N3673, LEN(N3673)-SEARCH("/",N3673))</f>
        <v>drama</v>
      </c>
      <c r="S3673" s="11">
        <f>J3673/86400 + 25569 + (-5/24)</f>
        <v>42066.750428240739</v>
      </c>
      <c r="T3673" s="11">
        <f>I3673/86400 + 25569 + (-5/24)</f>
        <v>42116.708761574067</v>
      </c>
    </row>
    <row r="3674" spans="1:20" ht="28.5" x14ac:dyDescent="0.45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>
        <f>E3674/D3674*100</f>
        <v>17.630000000000003</v>
      </c>
      <c r="P3674" s="10">
        <f>E3674/L3674</f>
        <v>115.98684210526316</v>
      </c>
      <c r="Q3674" t="str">
        <f>LEFT(N3674,SEARCH("/",N3674)-1)</f>
        <v>film &amp; video</v>
      </c>
      <c r="R3674" t="str">
        <f>RIGHT(N3674, LEN(N3674)-SEARCH("/",N3674))</f>
        <v>drama</v>
      </c>
      <c r="S3674" s="11">
        <f>J3674/86400 + 25569 + (-5/24)</f>
        <v>42429.118344907409</v>
      </c>
      <c r="T3674" s="11">
        <f>I3674/86400 + 25569 + (-5/24)</f>
        <v>42461.082638888889</v>
      </c>
    </row>
    <row r="3675" spans="1:20" ht="42.75" x14ac:dyDescent="0.45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>
        <f>E3675/D3675*100</f>
        <v>0.72</v>
      </c>
      <c r="P3675" s="10">
        <f>E3675/L3675</f>
        <v>120</v>
      </c>
      <c r="Q3675" t="str">
        <f>LEFT(N3675,SEARCH("/",N3675)-1)</f>
        <v>film &amp; video</v>
      </c>
      <c r="R3675" t="str">
        <f>RIGHT(N3675, LEN(N3675)-SEARCH("/",N3675))</f>
        <v>drama</v>
      </c>
      <c r="S3675" s="11">
        <f>J3675/86400 + 25569 + (-5/24)</f>
        <v>42195.435532407406</v>
      </c>
      <c r="T3675" s="11">
        <f>I3675/86400 + 25569 + (-5/24)</f>
        <v>42236.629166666666</v>
      </c>
    </row>
    <row r="3676" spans="1:20" x14ac:dyDescent="0.45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>
        <f>E3676/D3676*100</f>
        <v>0</v>
      </c>
      <c r="P3676" s="10" t="e">
        <f>E3676/L3676</f>
        <v>#DIV/0!</v>
      </c>
      <c r="Q3676" t="str">
        <f>LEFT(N3676,SEARCH("/",N3676)-1)</f>
        <v>film &amp; video</v>
      </c>
      <c r="R3676" t="str">
        <f>RIGHT(N3676, LEN(N3676)-SEARCH("/",N3676))</f>
        <v>drama</v>
      </c>
      <c r="S3676" s="11">
        <f>J3676/86400 + 25569 + (-5/24)</f>
        <v>42031.629212962966</v>
      </c>
      <c r="T3676" s="11">
        <f>I3676/86400 + 25569 + (-5/24)</f>
        <v>42091.587546296294</v>
      </c>
    </row>
    <row r="3677" spans="1:20" ht="57" x14ac:dyDescent="0.45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>
        <f>E3677/D3677*100</f>
        <v>103.21061999999999</v>
      </c>
      <c r="P3677" s="10">
        <f>E3677/L3677</f>
        <v>115.44812080536913</v>
      </c>
      <c r="Q3677" t="str">
        <f>LEFT(N3677,SEARCH("/",N3677)-1)</f>
        <v>film &amp; video</v>
      </c>
      <c r="R3677" t="str">
        <f>RIGHT(N3677, LEN(N3677)-SEARCH("/",N3677))</f>
        <v>documentary</v>
      </c>
      <c r="S3677" s="11">
        <f>J3677/86400 + 25569 + (-5/24)</f>
        <v>41050.960567129623</v>
      </c>
      <c r="T3677" s="11">
        <f>I3677/86400 + 25569 + (-5/24)</f>
        <v>41085.960567129623</v>
      </c>
    </row>
    <row r="3678" spans="1:20" ht="42.75" x14ac:dyDescent="0.45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>
        <f>E3678/D3678*100</f>
        <v>133.10911999999999</v>
      </c>
      <c r="P3678" s="10">
        <f>E3678/L3678</f>
        <v>100.08204511278196</v>
      </c>
      <c r="Q3678" t="str">
        <f>LEFT(N3678,SEARCH("/",N3678)-1)</f>
        <v>film &amp; video</v>
      </c>
      <c r="R3678" t="str">
        <f>RIGHT(N3678, LEN(N3678)-SEARCH("/",N3678))</f>
        <v>documentary</v>
      </c>
      <c r="S3678" s="11">
        <f>J3678/86400 + 25569 + (-5/24)</f>
        <v>41518.796400462961</v>
      </c>
      <c r="T3678" s="11">
        <f>I3678/86400 + 25569 + (-5/24)</f>
        <v>41578.791666666664</v>
      </c>
    </row>
    <row r="3679" spans="1:20" ht="42.75" x14ac:dyDescent="0.45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>
        <f>E3679/D3679*100</f>
        <v>104.396</v>
      </c>
      <c r="P3679" s="10">
        <f>E3679/L3679</f>
        <v>70.921195652173907</v>
      </c>
      <c r="Q3679" t="str">
        <f>LEFT(N3679,SEARCH("/",N3679)-1)</f>
        <v>film &amp; video</v>
      </c>
      <c r="R3679" t="str">
        <f>RIGHT(N3679, LEN(N3679)-SEARCH("/",N3679))</f>
        <v>documentary</v>
      </c>
      <c r="S3679" s="11">
        <f>J3679/86400 + 25569 + (-5/24)</f>
        <v>42688.979548611103</v>
      </c>
      <c r="T3679" s="11">
        <f>I3679/86400 + 25569 + (-5/24)</f>
        <v>42723.979548611103</v>
      </c>
    </row>
    <row r="3680" spans="1:20" ht="42.75" x14ac:dyDescent="0.45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>
        <f>E3680/D3680*100</f>
        <v>103.08800000000001</v>
      </c>
      <c r="P3680" s="10">
        <f>E3680/L3680</f>
        <v>193.04868913857678</v>
      </c>
      <c r="Q3680" t="str">
        <f>LEFT(N3680,SEARCH("/",N3680)-1)</f>
        <v>film &amp; video</v>
      </c>
      <c r="R3680" t="str">
        <f>RIGHT(N3680, LEN(N3680)-SEARCH("/",N3680))</f>
        <v>documentary</v>
      </c>
      <c r="S3680" s="11">
        <f>J3680/86400 + 25569 + (-5/24)</f>
        <v>42507.651863425919</v>
      </c>
      <c r="T3680" s="11">
        <f>I3680/86400 + 25569 + (-5/24)</f>
        <v>42536.416666666664</v>
      </c>
    </row>
    <row r="3681" spans="1:20" ht="28.5" x14ac:dyDescent="0.45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>
        <f>E3681/D3681*100</f>
        <v>110.446</v>
      </c>
      <c r="P3681" s="10">
        <f>E3681/L3681</f>
        <v>157.33048433048432</v>
      </c>
      <c r="Q3681" t="str">
        <f>LEFT(N3681,SEARCH("/",N3681)-1)</f>
        <v>film &amp; video</v>
      </c>
      <c r="R3681" t="str">
        <f>RIGHT(N3681, LEN(N3681)-SEARCH("/",N3681))</f>
        <v>documentary</v>
      </c>
      <c r="S3681" s="11">
        <f>J3681/86400 + 25569 + (-5/24)</f>
        <v>41526.500601851847</v>
      </c>
      <c r="T3681" s="11">
        <f>I3681/86400 + 25569 + (-5/24)</f>
        <v>41557.500601851847</v>
      </c>
    </row>
    <row r="3682" spans="1:20" ht="42.75" x14ac:dyDescent="0.45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>
        <f>E3682/D3682*100</f>
        <v>103.812</v>
      </c>
      <c r="P3682" s="10">
        <f>E3682/L3682</f>
        <v>711.04109589041093</v>
      </c>
      <c r="Q3682" t="str">
        <f>LEFT(N3682,SEARCH("/",N3682)-1)</f>
        <v>film &amp; video</v>
      </c>
      <c r="R3682" t="str">
        <f>RIGHT(N3682, LEN(N3682)-SEARCH("/",N3682))</f>
        <v>documentary</v>
      </c>
      <c r="S3682" s="11">
        <f>J3682/86400 + 25569 + (-5/24)</f>
        <v>40732.633912037032</v>
      </c>
      <c r="T3682" s="11">
        <f>I3682/86400 + 25569 + (-5/24)</f>
        <v>40762.633912037032</v>
      </c>
    </row>
    <row r="3683" spans="1:20" ht="42.75" x14ac:dyDescent="0.45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>
        <f>E3683/D3683*100</f>
        <v>1.2E-2</v>
      </c>
      <c r="P3683" s="10">
        <f>E3683/L3683</f>
        <v>3</v>
      </c>
      <c r="Q3683" t="str">
        <f>LEFT(N3683,SEARCH("/",N3683)-1)</f>
        <v>film &amp; video</v>
      </c>
      <c r="R3683" t="str">
        <f>RIGHT(N3683, LEN(N3683)-SEARCH("/",N3683))</f>
        <v>animation</v>
      </c>
      <c r="S3683" s="11">
        <f>J3683/86400 + 25569 + (-5/24)</f>
        <v>42275.652824074066</v>
      </c>
      <c r="T3683" s="11">
        <f>I3683/86400 + 25569 + (-5/24)</f>
        <v>42335.694490740738</v>
      </c>
    </row>
    <row r="3684" spans="1:20" ht="42.75" x14ac:dyDescent="0.45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>
        <f>E3684/D3684*100</f>
        <v>0.79200000000000004</v>
      </c>
      <c r="P3684" s="10">
        <f>E3684/L3684</f>
        <v>56.571428571428569</v>
      </c>
      <c r="Q3684" t="str">
        <f>LEFT(N3684,SEARCH("/",N3684)-1)</f>
        <v>film &amp; video</v>
      </c>
      <c r="R3684" t="str">
        <f>RIGHT(N3684, LEN(N3684)-SEARCH("/",N3684))</f>
        <v>animation</v>
      </c>
      <c r="S3684" s="11">
        <f>J3684/86400 + 25569 + (-5/24)</f>
        <v>41654.73842592592</v>
      </c>
      <c r="T3684" s="11">
        <f>I3684/86400 + 25569 + (-5/24)</f>
        <v>41684.73842592592</v>
      </c>
    </row>
    <row r="3685" spans="1:20" ht="42.75" x14ac:dyDescent="0.45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>
        <f>E3685/D3685*100</f>
        <v>0</v>
      </c>
      <c r="P3685" s="10" t="e">
        <f>E3685/L3685</f>
        <v>#DIV/0!</v>
      </c>
      <c r="Q3685" t="str">
        <f>LEFT(N3685,SEARCH("/",N3685)-1)</f>
        <v>film &amp; video</v>
      </c>
      <c r="R3685" t="str">
        <f>RIGHT(N3685, LEN(N3685)-SEARCH("/",N3685))</f>
        <v>animation</v>
      </c>
      <c r="S3685" s="11">
        <f>J3685/86400 + 25569 + (-5/24)</f>
        <v>42669.386504629627</v>
      </c>
      <c r="T3685" s="11">
        <f>I3685/86400 + 25569 + (-5/24)</f>
        <v>42729.428171296291</v>
      </c>
    </row>
    <row r="3686" spans="1:20" ht="57" x14ac:dyDescent="0.45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>
        <f>E3686/D3686*100</f>
        <v>0.8</v>
      </c>
      <c r="P3686" s="10">
        <f>E3686/L3686</f>
        <v>133.33333333333334</v>
      </c>
      <c r="Q3686" t="str">
        <f>LEFT(N3686,SEARCH("/",N3686)-1)</f>
        <v>film &amp; video</v>
      </c>
      <c r="R3686" t="str">
        <f>RIGHT(N3686, LEN(N3686)-SEARCH("/",N3686))</f>
        <v>animation</v>
      </c>
      <c r="S3686" s="11">
        <f>J3686/86400 + 25569 + (-5/24)</f>
        <v>40994.815983796296</v>
      </c>
      <c r="T3686" s="11">
        <f>I3686/86400 + 25569 + (-5/24)</f>
        <v>41054.384722222218</v>
      </c>
    </row>
    <row r="3687" spans="1:20" ht="28.5" x14ac:dyDescent="0.45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>
        <f>E3687/D3687*100</f>
        <v>13.923999999999999</v>
      </c>
      <c r="P3687" s="10">
        <f>E3687/L3687</f>
        <v>102.38235294117646</v>
      </c>
      <c r="Q3687" t="str">
        <f>LEFT(N3687,SEARCH("/",N3687)-1)</f>
        <v>film &amp; video</v>
      </c>
      <c r="R3687" t="str">
        <f>RIGHT(N3687, LEN(N3687)-SEARCH("/",N3687))</f>
        <v>animation</v>
      </c>
      <c r="S3687" s="11">
        <f>J3687/86400 + 25569 + (-5/24)</f>
        <v>42552.445659722223</v>
      </c>
      <c r="T3687" s="11">
        <f>I3687/86400 + 25569 + (-5/24)</f>
        <v>42597.083333333336</v>
      </c>
    </row>
    <row r="3688" spans="1:20" ht="42.75" x14ac:dyDescent="0.45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>
        <f>E3688/D3688*100</f>
        <v>27.383999999999997</v>
      </c>
      <c r="P3688" s="10">
        <f>E3688/L3688</f>
        <v>402.70588235294116</v>
      </c>
      <c r="Q3688" t="str">
        <f>LEFT(N3688,SEARCH("/",N3688)-1)</f>
        <v>technology</v>
      </c>
      <c r="R3688" t="str">
        <f>RIGHT(N3688, LEN(N3688)-SEARCH("/",N3688))</f>
        <v>web</v>
      </c>
      <c r="S3688" s="11">
        <f>J3688/86400 + 25569 + (-5/24)</f>
        <v>42283.38413194444</v>
      </c>
      <c r="T3688" s="11">
        <f>I3688/86400 + 25569 + (-5/24)</f>
        <v>42323.425798611112</v>
      </c>
    </row>
    <row r="3689" spans="1:20" ht="42.75" x14ac:dyDescent="0.45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>
        <f>E3689/D3689*100</f>
        <v>0</v>
      </c>
      <c r="P3689" s="10" t="e">
        <f>E3689/L3689</f>
        <v>#DIV/0!</v>
      </c>
      <c r="Q3689" t="str">
        <f>LEFT(N3689,SEARCH("/",N3689)-1)</f>
        <v>technology</v>
      </c>
      <c r="R3689" t="str">
        <f>RIGHT(N3689, LEN(N3689)-SEARCH("/",N3689))</f>
        <v>web</v>
      </c>
      <c r="S3689" s="11">
        <f>J3689/86400 + 25569 + (-5/24)</f>
        <v>42692.180729166663</v>
      </c>
      <c r="T3689" s="11">
        <f>I3689/86400 + 25569 + (-5/24)</f>
        <v>42722.180729166663</v>
      </c>
    </row>
    <row r="3690" spans="1:20" ht="42.75" x14ac:dyDescent="0.45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>
        <f>E3690/D3690*100</f>
        <v>6.2E-2</v>
      </c>
      <c r="P3690" s="10">
        <f>E3690/L3690</f>
        <v>15.5</v>
      </c>
      <c r="Q3690" t="str">
        <f>LEFT(N3690,SEARCH("/",N3690)-1)</f>
        <v>technology</v>
      </c>
      <c r="R3690" t="str">
        <f>RIGHT(N3690, LEN(N3690)-SEARCH("/",N3690))</f>
        <v>web</v>
      </c>
      <c r="S3690" s="11">
        <f>J3690/86400 + 25569 + (-5/24)</f>
        <v>42047.604189814818</v>
      </c>
      <c r="T3690" s="11">
        <f>I3690/86400 + 25569 + (-5/24)</f>
        <v>42071.427777777775</v>
      </c>
    </row>
    <row r="3691" spans="1:20" ht="28.5" x14ac:dyDescent="0.45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>
        <f>E3691/D3691*100</f>
        <v>1.38</v>
      </c>
      <c r="P3691" s="10">
        <f>E3691/L3691</f>
        <v>76.666666666666671</v>
      </c>
      <c r="Q3691" t="str">
        <f>LEFT(N3691,SEARCH("/",N3691)-1)</f>
        <v>technology</v>
      </c>
      <c r="R3691" t="str">
        <f>RIGHT(N3691, LEN(N3691)-SEARCH("/",N3691))</f>
        <v>web</v>
      </c>
      <c r="S3691" s="11">
        <f>J3691/86400 + 25569 + (-5/24)</f>
        <v>42489.563993055555</v>
      </c>
      <c r="T3691" s="11">
        <f>I3691/86400 + 25569 + (-5/24)</f>
        <v>42518.563993055555</v>
      </c>
    </row>
    <row r="3692" spans="1:20" ht="42.75" x14ac:dyDescent="0.45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>
        <f>E3692/D3692*100</f>
        <v>3.0579999999999998</v>
      </c>
      <c r="P3692" s="10">
        <f>E3692/L3692</f>
        <v>84.944444444444443</v>
      </c>
      <c r="Q3692" t="str">
        <f>LEFT(N3692,SEARCH("/",N3692)-1)</f>
        <v>technology</v>
      </c>
      <c r="R3692" t="str">
        <f>RIGHT(N3692, LEN(N3692)-SEARCH("/",N3692))</f>
        <v>wearables</v>
      </c>
      <c r="S3692" s="11">
        <f>J3692/86400 + 25569 + (-5/24)</f>
        <v>41922.533321759256</v>
      </c>
      <c r="T3692" s="11">
        <f>I3692/86400 + 25569 + (-5/24)</f>
        <v>41952.57498842592</v>
      </c>
    </row>
    <row r="3693" spans="1:20" ht="42.75" x14ac:dyDescent="0.45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>
        <f>E3693/D3693*100</f>
        <v>10.02</v>
      </c>
      <c r="P3693" s="10">
        <f>E3693/L3693</f>
        <v>178.92857142857142</v>
      </c>
      <c r="Q3693" t="str">
        <f>LEFT(N3693,SEARCH("/",N3693)-1)</f>
        <v>technology</v>
      </c>
      <c r="R3693" t="str">
        <f>RIGHT(N3693, LEN(N3693)-SEARCH("/",N3693))</f>
        <v>wearables</v>
      </c>
      <c r="S3693" s="11">
        <f>J3693/86400 + 25569 + (-5/24)</f>
        <v>42632.165081018517</v>
      </c>
      <c r="T3693" s="11">
        <f>I3693/86400 + 25569 + (-5/24)</f>
        <v>42672.165081018517</v>
      </c>
    </row>
    <row r="3694" spans="1:20" ht="42.75" x14ac:dyDescent="0.45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>
        <f>E3694/D3694*100</f>
        <v>21.628</v>
      </c>
      <c r="P3694" s="10">
        <f>E3694/L3694</f>
        <v>50.29767441860465</v>
      </c>
      <c r="Q3694" t="str">
        <f>LEFT(N3694,SEARCH("/",N3694)-1)</f>
        <v>technology</v>
      </c>
      <c r="R3694" t="str">
        <f>RIGHT(N3694, LEN(N3694)-SEARCH("/",N3694))</f>
        <v>wearables</v>
      </c>
      <c r="S3694" s="11">
        <f>J3694/86400 + 25569 + (-5/24)</f>
        <v>41974.011157407404</v>
      </c>
      <c r="T3694" s="11">
        <f>I3694/86400 + 25569 + (-5/24)</f>
        <v>42004.999305555553</v>
      </c>
    </row>
    <row r="3695" spans="1:20" ht="28.5" x14ac:dyDescent="0.45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>
        <f>E3695/D3695*100</f>
        <v>0.03</v>
      </c>
      <c r="P3695" s="10">
        <f>E3695/L3695</f>
        <v>7.5</v>
      </c>
      <c r="Q3695" t="str">
        <f>LEFT(N3695,SEARCH("/",N3695)-1)</f>
        <v>technology</v>
      </c>
      <c r="R3695" t="str">
        <f>RIGHT(N3695, LEN(N3695)-SEARCH("/",N3695))</f>
        <v>wearables</v>
      </c>
      <c r="S3695" s="11">
        <f>J3695/86400 + 25569 + (-5/24)</f>
        <v>41802.907719907402</v>
      </c>
      <c r="T3695" s="11">
        <f>I3695/86400 + 25569 + (-5/24)</f>
        <v>41862.907719907402</v>
      </c>
    </row>
    <row r="3696" spans="1:20" ht="42.75" x14ac:dyDescent="0.45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>
        <f>E3696/D3696*100</f>
        <v>25.584</v>
      </c>
      <c r="P3696" s="10">
        <f>E3696/L3696</f>
        <v>133.25</v>
      </c>
      <c r="Q3696" t="str">
        <f>LEFT(N3696,SEARCH("/",N3696)-1)</f>
        <v>technology</v>
      </c>
      <c r="R3696" t="str">
        <f>RIGHT(N3696, LEN(N3696)-SEARCH("/",N3696))</f>
        <v>wearables</v>
      </c>
      <c r="S3696" s="11">
        <f>J3696/86400 + 25569 + (-5/24)</f>
        <v>42504.195543981477</v>
      </c>
      <c r="T3696" s="11">
        <f>I3696/86400 + 25569 + (-5/24)</f>
        <v>42549.195543981477</v>
      </c>
    </row>
    <row r="3697" spans="1:20" ht="42.75" x14ac:dyDescent="0.45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>
        <f>E3697/D3697*100</f>
        <v>0.106</v>
      </c>
      <c r="P3697" s="10">
        <f>E3697/L3697</f>
        <v>13.25</v>
      </c>
      <c r="Q3697" t="str">
        <f>LEFT(N3697,SEARCH("/",N3697)-1)</f>
        <v>technology</v>
      </c>
      <c r="R3697" t="str">
        <f>RIGHT(N3697, LEN(N3697)-SEARCH("/",N3697))</f>
        <v>wearables</v>
      </c>
      <c r="S3697" s="11">
        <f>J3697/86400 + 25569 + (-5/24)</f>
        <v>42778.556967592587</v>
      </c>
      <c r="T3697" s="11">
        <f>I3697/86400 + 25569 + (-5/24)</f>
        <v>42808.515300925923</v>
      </c>
    </row>
    <row r="3698" spans="1:20" ht="42.75" x14ac:dyDescent="0.45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>
        <f>E3698/D3698*100</f>
        <v>0.52</v>
      </c>
      <c r="P3698" s="10">
        <f>E3698/L3698</f>
        <v>26</v>
      </c>
      <c r="Q3698" t="str">
        <f>LEFT(N3698,SEARCH("/",N3698)-1)</f>
        <v>technology</v>
      </c>
      <c r="R3698" t="str">
        <f>RIGHT(N3698, LEN(N3698)-SEARCH("/",N3698))</f>
        <v>wearables</v>
      </c>
      <c r="S3698" s="11">
        <f>J3698/86400 + 25569 + (-5/24)</f>
        <v>42157.819976851846</v>
      </c>
      <c r="T3698" s="11">
        <f>I3698/86400 + 25569 + (-5/24)</f>
        <v>42185.819976851846</v>
      </c>
    </row>
    <row r="3699" spans="1:20" ht="42.75" x14ac:dyDescent="0.45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>
        <f>E3699/D3699*100</f>
        <v>0.33999999999999997</v>
      </c>
      <c r="P3699" s="10">
        <f>E3699/L3699</f>
        <v>42.5</v>
      </c>
      <c r="Q3699" t="str">
        <f>LEFT(N3699,SEARCH("/",N3699)-1)</f>
        <v>music</v>
      </c>
      <c r="R3699" t="str">
        <f>RIGHT(N3699, LEN(N3699)-SEARCH("/",N3699))</f>
        <v>jazz</v>
      </c>
      <c r="S3699" s="11">
        <f>J3699/86400 + 25569 + (-5/24)</f>
        <v>41559.346620370365</v>
      </c>
      <c r="T3699" s="11">
        <f>I3699/86400 + 25569 + (-5/24)</f>
        <v>41589.388287037036</v>
      </c>
    </row>
    <row r="3700" spans="1:20" ht="42.75" x14ac:dyDescent="0.45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>
        <f>E3700/D3700*100</f>
        <v>0.30199999999999999</v>
      </c>
      <c r="P3700" s="10">
        <f>E3700/L3700</f>
        <v>50.333333333333336</v>
      </c>
      <c r="Q3700" t="str">
        <f>LEFT(N3700,SEARCH("/",N3700)-1)</f>
        <v>music</v>
      </c>
      <c r="R3700" t="str">
        <f>RIGHT(N3700, LEN(N3700)-SEARCH("/",N3700))</f>
        <v>jazz</v>
      </c>
      <c r="S3700" s="11">
        <f>J3700/86400 + 25569 + (-5/24)</f>
        <v>42341.87195601852</v>
      </c>
      <c r="T3700" s="11">
        <f>I3700/86400 + 25569 + (-5/24)</f>
        <v>42371.87195601852</v>
      </c>
    </row>
    <row r="3701" spans="1:20" ht="57" x14ac:dyDescent="0.45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>
        <f>E3701/D3701*100</f>
        <v>2.3220000000000001</v>
      </c>
      <c r="P3701" s="10">
        <f>E3701/L3701</f>
        <v>37.451612903225808</v>
      </c>
      <c r="Q3701" t="str">
        <f>LEFT(N3701,SEARCH("/",N3701)-1)</f>
        <v>technology</v>
      </c>
      <c r="R3701" t="str">
        <f>RIGHT(N3701, LEN(N3701)-SEARCH("/",N3701))</f>
        <v>wearables</v>
      </c>
      <c r="S3701" s="11">
        <f>J3701/86400 + 25569 + (-5/24)</f>
        <v>42745.888252314813</v>
      </c>
      <c r="T3701" s="11">
        <f>I3701/86400 + 25569 + (-5/24)</f>
        <v>42775.888252314813</v>
      </c>
    </row>
    <row r="3702" spans="1:20" ht="42.75" x14ac:dyDescent="0.45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>
        <f>E3702/D3702*100</f>
        <v>13.325999999999999</v>
      </c>
      <c r="P3702" s="10">
        <f>E3702/L3702</f>
        <v>69.40625</v>
      </c>
      <c r="Q3702" t="str">
        <f>LEFT(N3702,SEARCH("/",N3702)-1)</f>
        <v>technology</v>
      </c>
      <c r="R3702" t="str">
        <f>RIGHT(N3702, LEN(N3702)-SEARCH("/",N3702))</f>
        <v>wearables</v>
      </c>
      <c r="S3702" s="11">
        <f>J3702/86400 + 25569 + (-5/24)</f>
        <v>42444.375578703701</v>
      </c>
      <c r="T3702" s="11">
        <f>I3702/86400 + 25569 + (-5/24)</f>
        <v>42478.374999999993</v>
      </c>
    </row>
    <row r="3703" spans="1:20" x14ac:dyDescent="0.45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>
        <f>E3703/D3703*100</f>
        <v>38.39</v>
      </c>
      <c r="P3703" s="10">
        <f>E3703/L3703</f>
        <v>158.63636363636363</v>
      </c>
      <c r="Q3703" t="str">
        <f>LEFT(N3703,SEARCH("/",N3703)-1)</f>
        <v>technology</v>
      </c>
      <c r="R3703" t="str">
        <f>RIGHT(N3703, LEN(N3703)-SEARCH("/",N3703))</f>
        <v>wearables</v>
      </c>
      <c r="S3703" s="11">
        <f>J3703/86400 + 25569 + (-5/24)</f>
        <v>42480.445277777777</v>
      </c>
      <c r="T3703" s="11">
        <f>I3703/86400 + 25569 + (-5/24)</f>
        <v>42525.445277777777</v>
      </c>
    </row>
    <row r="3704" spans="1:20" ht="57" x14ac:dyDescent="0.45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>
        <f>E3704/D3704*100</f>
        <v>1.722</v>
      </c>
      <c r="P3704" s="10">
        <f>E3704/L3704</f>
        <v>50.647058823529413</v>
      </c>
      <c r="Q3704" t="str">
        <f>LEFT(N3704,SEARCH("/",N3704)-1)</f>
        <v>technology</v>
      </c>
      <c r="R3704" t="str">
        <f>RIGHT(N3704, LEN(N3704)-SEARCH("/",N3704))</f>
        <v>wearables</v>
      </c>
      <c r="S3704" s="11">
        <f>J3704/86400 + 25569 + (-5/24)</f>
        <v>42060.705543981479</v>
      </c>
      <c r="T3704" s="11">
        <f>I3704/86400 + 25569 + (-5/24)</f>
        <v>42120.663877314808</v>
      </c>
    </row>
    <row r="3705" spans="1:20" ht="42.75" x14ac:dyDescent="0.45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>
        <f>E3705/D3705*100</f>
        <v>38.86</v>
      </c>
      <c r="P3705" s="10">
        <f>E3705/L3705</f>
        <v>113.62573099415205</v>
      </c>
      <c r="Q3705" t="str">
        <f>LEFT(N3705,SEARCH("/",N3705)-1)</f>
        <v>technology</v>
      </c>
      <c r="R3705" t="str">
        <f>RIGHT(N3705, LEN(N3705)-SEARCH("/",N3705))</f>
        <v>wearables</v>
      </c>
      <c r="S3705" s="11">
        <f>J3705/86400 + 25569 + (-5/24)</f>
        <v>41992.96603009259</v>
      </c>
      <c r="T3705" s="11">
        <f>I3705/86400 + 25569 + (-5/24)</f>
        <v>42022.96603009259</v>
      </c>
    </row>
    <row r="3706" spans="1:20" ht="42.75" x14ac:dyDescent="0.45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>
        <f>E3706/D3706*100</f>
        <v>0.55999999999999994</v>
      </c>
      <c r="P3706" s="10">
        <f>E3706/L3706</f>
        <v>93.333333333333329</v>
      </c>
      <c r="Q3706" t="str">
        <f>LEFT(N3706,SEARCH("/",N3706)-1)</f>
        <v>technology</v>
      </c>
      <c r="R3706" t="str">
        <f>RIGHT(N3706, LEN(N3706)-SEARCH("/",N3706))</f>
        <v>wearables</v>
      </c>
      <c r="S3706" s="11">
        <f>J3706/86400 + 25569 + (-5/24)</f>
        <v>42424.541157407402</v>
      </c>
      <c r="T3706" s="11">
        <f>I3706/86400 + 25569 + (-5/24)</f>
        <v>42454.499490740738</v>
      </c>
    </row>
    <row r="3707" spans="1:20" ht="42.75" x14ac:dyDescent="0.45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>
        <f>E3707/D3707*100</f>
        <v>13.22</v>
      </c>
      <c r="P3707" s="10">
        <f>E3707/L3707</f>
        <v>161.21951219512195</v>
      </c>
      <c r="Q3707" t="str">
        <f>LEFT(N3707,SEARCH("/",N3707)-1)</f>
        <v>technology</v>
      </c>
      <c r="R3707" t="str">
        <f>RIGHT(N3707, LEN(N3707)-SEARCH("/",N3707))</f>
        <v>wearables</v>
      </c>
      <c r="S3707" s="11">
        <f>J3707/86400 + 25569 + (-5/24)</f>
        <v>41773.086226851847</v>
      </c>
      <c r="T3707" s="11">
        <f>I3707/86400 + 25569 + (-5/24)</f>
        <v>41813.086226851847</v>
      </c>
    </row>
    <row r="3708" spans="1:20" ht="42.75" x14ac:dyDescent="0.45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>
        <f>E3708/D3708*100</f>
        <v>13.13</v>
      </c>
      <c r="P3708" s="10">
        <f>E3708/L3708</f>
        <v>65</v>
      </c>
      <c r="Q3708" t="str">
        <f>LEFT(N3708,SEARCH("/",N3708)-1)</f>
        <v>technology</v>
      </c>
      <c r="R3708" t="str">
        <f>RIGHT(N3708, LEN(N3708)-SEARCH("/",N3708))</f>
        <v>wearables</v>
      </c>
      <c r="S3708" s="11">
        <f>J3708/86400 + 25569 + (-5/24)</f>
        <v>42510.396365740737</v>
      </c>
      <c r="T3708" s="11">
        <f>I3708/86400 + 25569 + (-5/24)</f>
        <v>42540.396365740737</v>
      </c>
    </row>
    <row r="3709" spans="1:20" ht="42.75" x14ac:dyDescent="0.45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>
        <f>E3709/D3709*100</f>
        <v>0.82000000000000006</v>
      </c>
      <c r="P3709" s="10">
        <f>E3709/L3709</f>
        <v>410</v>
      </c>
      <c r="Q3709" t="str">
        <f>LEFT(N3709,SEARCH("/",N3709)-1)</f>
        <v>games</v>
      </c>
      <c r="R3709" t="str">
        <f>RIGHT(N3709, LEN(N3709)-SEARCH("/",N3709))</f>
        <v>video games</v>
      </c>
      <c r="S3709" s="11">
        <f>J3709/86400 + 25569 + (-5/24)</f>
        <v>41793.451192129629</v>
      </c>
      <c r="T3709" s="11">
        <f>I3709/86400 + 25569 + (-5/24)</f>
        <v>41853.451192129629</v>
      </c>
    </row>
    <row r="3710" spans="1:20" ht="42.75" x14ac:dyDescent="0.45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>
        <f>E3710/D3710*100</f>
        <v>0.51</v>
      </c>
      <c r="P3710" s="10">
        <f>E3710/L3710</f>
        <v>23.181818181818183</v>
      </c>
      <c r="Q3710" t="str">
        <f>LEFT(N3710,SEARCH("/",N3710)-1)</f>
        <v>games</v>
      </c>
      <c r="R3710" t="str">
        <f>RIGHT(N3710, LEN(N3710)-SEARCH("/",N3710))</f>
        <v>video games</v>
      </c>
      <c r="S3710" s="11">
        <f>J3710/86400 + 25569 + (-5/24)</f>
        <v>41220.72479166666</v>
      </c>
      <c r="T3710" s="11">
        <f>I3710/86400 + 25569 + (-5/24)</f>
        <v>41250.72479166666</v>
      </c>
    </row>
    <row r="3711" spans="1:20" ht="28.5" x14ac:dyDescent="0.45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>
        <f>E3711/D3711*100</f>
        <v>0.15</v>
      </c>
      <c r="P3711" s="10">
        <f>E3711/L3711</f>
        <v>37.5</v>
      </c>
      <c r="Q3711" t="str">
        <f>LEFT(N3711,SEARCH("/",N3711)-1)</f>
        <v>food</v>
      </c>
      <c r="R3711" t="str">
        <f>RIGHT(N3711, LEN(N3711)-SEARCH("/",N3711))</f>
        <v>food trucks</v>
      </c>
      <c r="S3711" s="11">
        <f>J3711/86400 + 25569 + (-5/24)</f>
        <v>42507.501921296294</v>
      </c>
      <c r="T3711" s="11">
        <f>I3711/86400 + 25569 + (-5/24)</f>
        <v>42537.501921296294</v>
      </c>
    </row>
    <row r="3712" spans="1:20" ht="28.5" x14ac:dyDescent="0.45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>
        <f>E3712/D3712*100</f>
        <v>11.75</v>
      </c>
      <c r="P3712" s="10">
        <f>E3712/L3712</f>
        <v>69.117647058823536</v>
      </c>
      <c r="Q3712" t="str">
        <f>LEFT(N3712,SEARCH("/",N3712)-1)</f>
        <v>food</v>
      </c>
      <c r="R3712" t="str">
        <f>RIGHT(N3712, LEN(N3712)-SEARCH("/",N3712))</f>
        <v>food trucks</v>
      </c>
      <c r="S3712" s="11">
        <f>J3712/86400 + 25569 + (-5/24)</f>
        <v>41781.598541666666</v>
      </c>
      <c r="T3712" s="11">
        <f>I3712/86400 + 25569 + (-5/24)</f>
        <v>41818.598541666666</v>
      </c>
    </row>
    <row r="3713" spans="1:20" x14ac:dyDescent="0.45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>
        <f>E3713/D3713*100</f>
        <v>8.0000000000000002E-3</v>
      </c>
      <c r="P3713" s="10">
        <f>E3713/L3713</f>
        <v>1.3333333333333333</v>
      </c>
      <c r="Q3713" t="str">
        <f>LEFT(N3713,SEARCH("/",N3713)-1)</f>
        <v>food</v>
      </c>
      <c r="R3713" t="str">
        <f>RIGHT(N3713, LEN(N3713)-SEARCH("/",N3713))</f>
        <v>food trucks</v>
      </c>
      <c r="S3713" s="11">
        <f>J3713/86400 + 25569 + (-5/24)</f>
        <v>42034.131030092591</v>
      </c>
      <c r="T3713" s="11">
        <f>I3713/86400 + 25569 + (-5/24)</f>
        <v>42064.131030092591</v>
      </c>
    </row>
    <row r="3714" spans="1:20" ht="42.75" x14ac:dyDescent="0.45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>
        <f>E3714/D3714*100</f>
        <v>3.8739999999999997</v>
      </c>
      <c r="P3714" s="10">
        <f>E3714/L3714</f>
        <v>48.424999999999997</v>
      </c>
      <c r="Q3714" t="str">
        <f>LEFT(N3714,SEARCH("/",N3714)-1)</f>
        <v>music</v>
      </c>
      <c r="R3714" t="str">
        <f>RIGHT(N3714, LEN(N3714)-SEARCH("/",N3714))</f>
        <v>world music</v>
      </c>
      <c r="S3714" s="11">
        <f>J3714/86400 + 25569 + (-5/24)</f>
        <v>41715.666446759256</v>
      </c>
      <c r="T3714" s="11">
        <f>I3714/86400 + 25569 + (-5/24)</f>
        <v>41749.833333333328</v>
      </c>
    </row>
    <row r="3715" spans="1:20" ht="42.75" x14ac:dyDescent="0.45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>
        <f>E3715/D3715*100</f>
        <v>0</v>
      </c>
      <c r="P3715" s="10" t="e">
        <f>E3715/L3715</f>
        <v>#DIV/0!</v>
      </c>
      <c r="Q3715" t="str">
        <f>LEFT(N3715,SEARCH("/",N3715)-1)</f>
        <v>music</v>
      </c>
      <c r="R3715" t="str">
        <f>RIGHT(N3715, LEN(N3715)-SEARCH("/",N3715))</f>
        <v>world music</v>
      </c>
      <c r="S3715" s="11">
        <f>J3715/86400 + 25569 + (-5/24)</f>
        <v>42007.580347222225</v>
      </c>
      <c r="T3715" s="11">
        <f>I3715/86400 + 25569 + (-5/24)</f>
        <v>42037.580347222225</v>
      </c>
    </row>
    <row r="3716" spans="1:20" ht="28.5" x14ac:dyDescent="0.45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>
        <f>E3716/D3716*100</f>
        <v>11.514000000000001</v>
      </c>
      <c r="P3716" s="10">
        <f>E3716/L3716</f>
        <v>127.93333333333334</v>
      </c>
      <c r="Q3716" t="str">
        <f>LEFT(N3716,SEARCH("/",N3716)-1)</f>
        <v>technology</v>
      </c>
      <c r="R3716" t="str">
        <f>RIGHT(N3716, LEN(N3716)-SEARCH("/",N3716))</f>
        <v>wearables</v>
      </c>
      <c r="S3716" s="11">
        <f>J3716/86400 + 25569 + (-5/24)</f>
        <v>42387.294895833336</v>
      </c>
      <c r="T3716" s="11">
        <f>I3716/86400 + 25569 + (-5/24)</f>
        <v>42417.294895833336</v>
      </c>
    </row>
    <row r="3717" spans="1:20" ht="42.75" x14ac:dyDescent="0.45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>
        <f>E3717/D3717*100</f>
        <v>9.84</v>
      </c>
      <c r="P3717" s="10">
        <f>E3717/L3717</f>
        <v>54.666666666666664</v>
      </c>
      <c r="Q3717" t="str">
        <f>LEFT(N3717,SEARCH("/",N3717)-1)</f>
        <v>technology</v>
      </c>
      <c r="R3717" t="str">
        <f>RIGHT(N3717, LEN(N3717)-SEARCH("/",N3717))</f>
        <v>wearables</v>
      </c>
      <c r="S3717" s="11">
        <f>J3717/86400 + 25569 + (-5/24)</f>
        <v>42626.425370370365</v>
      </c>
      <c r="T3717" s="11">
        <f>I3717/86400 + 25569 + (-5/24)</f>
        <v>42656.425370370365</v>
      </c>
    </row>
    <row r="3718" spans="1:20" ht="42.75" x14ac:dyDescent="0.45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>
        <f>E3718/D3718*100</f>
        <v>0.81600000000000006</v>
      </c>
      <c r="P3718" s="10">
        <f>E3718/L3718</f>
        <v>45.333333333333336</v>
      </c>
      <c r="Q3718" t="str">
        <f>LEFT(N3718,SEARCH("/",N3718)-1)</f>
        <v>technology</v>
      </c>
      <c r="R3718" t="str">
        <f>RIGHT(N3718, LEN(N3718)-SEARCH("/",N3718))</f>
        <v>wearables</v>
      </c>
      <c r="S3718" s="11">
        <f>J3718/86400 + 25569 + (-5/24)</f>
        <v>41935.013252314813</v>
      </c>
      <c r="T3718" s="11">
        <f>I3718/86400 + 25569 + (-5/24)</f>
        <v>41975.054918981477</v>
      </c>
    </row>
    <row r="3719" spans="1:20" ht="42.75" x14ac:dyDescent="0.45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>
        <f>E3719/D3719*100</f>
        <v>49.381999999999998</v>
      </c>
      <c r="P3719" s="10">
        <f>E3719/L3719</f>
        <v>176.36428571428573</v>
      </c>
      <c r="Q3719" t="str">
        <f>LEFT(N3719,SEARCH("/",N3719)-1)</f>
        <v>technology</v>
      </c>
      <c r="R3719" t="str">
        <f>RIGHT(N3719, LEN(N3719)-SEARCH("/",N3719))</f>
        <v>wearables</v>
      </c>
      <c r="S3719" s="11">
        <f>J3719/86400 + 25569 + (-5/24)</f>
        <v>42767.368969907409</v>
      </c>
      <c r="T3719" s="11">
        <f>I3719/86400 + 25569 + (-5/24)</f>
        <v>42797.368969907409</v>
      </c>
    </row>
    <row r="3720" spans="1:20" ht="28.5" x14ac:dyDescent="0.45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>
        <f>E3720/D3720*100</f>
        <v>6.6339999999999995</v>
      </c>
      <c r="P3720" s="10">
        <f>E3720/L3720</f>
        <v>89.648648648648646</v>
      </c>
      <c r="Q3720" t="str">
        <f>LEFT(N3720,SEARCH("/",N3720)-1)</f>
        <v>technology</v>
      </c>
      <c r="R3720" t="str">
        <f>RIGHT(N3720, LEN(N3720)-SEARCH("/",N3720))</f>
        <v>wearables</v>
      </c>
      <c r="S3720" s="11">
        <f>J3720/86400 + 25569 + (-5/24)</f>
        <v>41936.438831018517</v>
      </c>
      <c r="T3720" s="11">
        <f>I3720/86400 + 25569 + (-5/24)</f>
        <v>41981.480497685181</v>
      </c>
    </row>
    <row r="3721" spans="1:20" ht="42.75" x14ac:dyDescent="0.45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>
        <f>E3721/D3721*100</f>
        <v>0.2</v>
      </c>
      <c r="P3721" s="10">
        <f>E3721/L3721</f>
        <v>100</v>
      </c>
      <c r="Q3721" t="str">
        <f>LEFT(N3721,SEARCH("/",N3721)-1)</f>
        <v>technology</v>
      </c>
      <c r="R3721" t="str">
        <f>RIGHT(N3721, LEN(N3721)-SEARCH("/",N3721))</f>
        <v>wearables</v>
      </c>
      <c r="S3721" s="11">
        <f>J3721/86400 + 25569 + (-5/24)</f>
        <v>42172.608090277776</v>
      </c>
      <c r="T3721" s="11">
        <f>I3721/86400 + 25569 + (-5/24)</f>
        <v>42202.608090277776</v>
      </c>
    </row>
    <row r="3722" spans="1:20" ht="42.75" x14ac:dyDescent="0.45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>
        <f>E3722/D3722*100</f>
        <v>102.298</v>
      </c>
      <c r="P3722" s="10">
        <f>E3722/L3722</f>
        <v>158.35603715170279</v>
      </c>
      <c r="Q3722" t="str">
        <f>LEFT(N3722,SEARCH("/",N3722)-1)</f>
        <v>technology</v>
      </c>
      <c r="R3722" t="str">
        <f>RIGHT(N3722, LEN(N3722)-SEARCH("/",N3722))</f>
        <v>wearables</v>
      </c>
      <c r="S3722" s="11">
        <f>J3722/86400 + 25569 + (-5/24)</f>
        <v>42542.318090277775</v>
      </c>
      <c r="T3722" s="11">
        <f>I3722/86400 + 25569 + (-5/24)</f>
        <v>42600.957638888889</v>
      </c>
    </row>
    <row r="3723" spans="1:20" ht="42.75" x14ac:dyDescent="0.45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>
        <f>E3723/D3723*100</f>
        <v>0</v>
      </c>
      <c r="P3723" s="10" t="e">
        <f>E3723/L3723</f>
        <v>#DIV/0!</v>
      </c>
      <c r="Q3723" t="str">
        <f>LEFT(N3723,SEARCH("/",N3723)-1)</f>
        <v>publishing</v>
      </c>
      <c r="R3723" t="str">
        <f>RIGHT(N3723, LEN(N3723)-SEARCH("/",N3723))</f>
        <v>translations</v>
      </c>
      <c r="S3723" s="11">
        <f>J3723/86400 + 25569 + (-5/24)</f>
        <v>42299.717812499999</v>
      </c>
      <c r="T3723" s="11">
        <f>I3723/86400 + 25569 + (-5/24)</f>
        <v>42329.759479166663</v>
      </c>
    </row>
    <row r="3724" spans="1:20" ht="42.75" x14ac:dyDescent="0.45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>
        <f>E3724/D3724*100</f>
        <v>1181.6142199999999</v>
      </c>
      <c r="P3724" s="10">
        <f>E3724/L3724</f>
        <v>29.187190495010373</v>
      </c>
      <c r="Q3724" t="str">
        <f>LEFT(N3724,SEARCH("/",N3724)-1)</f>
        <v>publishing</v>
      </c>
      <c r="R3724" t="str">
        <f>RIGHT(N3724, LEN(N3724)-SEARCH("/",N3724))</f>
        <v>radio &amp; podcasts</v>
      </c>
      <c r="S3724" s="11">
        <f>J3724/86400 + 25569 + (-5/24)</f>
        <v>41394.663344907407</v>
      </c>
      <c r="T3724" s="11">
        <f>I3724/86400 + 25569 + (-5/24)</f>
        <v>41408.663344907407</v>
      </c>
    </row>
    <row r="3725" spans="1:20" ht="42.75" x14ac:dyDescent="0.45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>
        <f>E3725/D3725*100</f>
        <v>117.04040000000001</v>
      </c>
      <c r="P3725" s="10">
        <f>E3725/L3725</f>
        <v>92.157795275590544</v>
      </c>
      <c r="Q3725" t="str">
        <f>LEFT(N3725,SEARCH("/",N3725)-1)</f>
        <v>publishing</v>
      </c>
      <c r="R3725" t="str">
        <f>RIGHT(N3725, LEN(N3725)-SEARCH("/",N3725))</f>
        <v>radio &amp; podcasts</v>
      </c>
      <c r="S3725" s="11">
        <f>J3725/86400 + 25569 + (-5/24)</f>
        <v>41464.725682870368</v>
      </c>
      <c r="T3725" s="11">
        <f>I3725/86400 + 25569 + (-5/24)</f>
        <v>41481.5</v>
      </c>
    </row>
    <row r="3726" spans="1:20" ht="28.5" x14ac:dyDescent="0.45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>
        <f>E3726/D3726*100</f>
        <v>129.94800000000001</v>
      </c>
      <c r="P3726" s="10">
        <f>E3726/L3726</f>
        <v>358.97237569060775</v>
      </c>
      <c r="Q3726" t="str">
        <f>LEFT(N3726,SEARCH("/",N3726)-1)</f>
        <v>photography</v>
      </c>
      <c r="R3726" t="str">
        <f>RIGHT(N3726, LEN(N3726)-SEARCH("/",N3726))</f>
        <v>photobooks</v>
      </c>
      <c r="S3726" s="11">
        <f>J3726/86400 + 25569 + (-5/24)</f>
        <v>42219.742395833331</v>
      </c>
      <c r="T3726" s="11">
        <f>I3726/86400 + 25569 + (-5/24)</f>
        <v>42249.742395833331</v>
      </c>
    </row>
    <row r="3727" spans="1:20" ht="42.75" x14ac:dyDescent="0.45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>
        <f>E3727/D3727*100</f>
        <v>1.9900000000000002</v>
      </c>
      <c r="P3727" s="10">
        <f>E3727/L3727</f>
        <v>66.333333333333329</v>
      </c>
      <c r="Q3727" t="str">
        <f>LEFT(N3727,SEARCH("/",N3727)-1)</f>
        <v>photography</v>
      </c>
      <c r="R3727" t="str">
        <f>RIGHT(N3727, LEN(N3727)-SEARCH("/",N3727))</f>
        <v>photobooks</v>
      </c>
      <c r="S3727" s="11">
        <f>J3727/86400 + 25569 + (-5/24)</f>
        <v>42045.655034722215</v>
      </c>
      <c r="T3727" s="11">
        <f>I3727/86400 + 25569 + (-5/24)</f>
        <v>42090.613368055558</v>
      </c>
    </row>
    <row r="3728" spans="1:20" ht="42.75" x14ac:dyDescent="0.45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>
        <f>E3728/D3728*100</f>
        <v>0.1</v>
      </c>
      <c r="P3728" s="10">
        <f>E3728/L3728</f>
        <v>25</v>
      </c>
      <c r="Q3728" t="str">
        <f>LEFT(N3728,SEARCH("/",N3728)-1)</f>
        <v>technology</v>
      </c>
      <c r="R3728" t="str">
        <f>RIGHT(N3728, LEN(N3728)-SEARCH("/",N3728))</f>
        <v>gadgets</v>
      </c>
      <c r="S3728" s="11">
        <f>J3728/86400 + 25569 + (-5/24)</f>
        <v>42326.477094907408</v>
      </c>
      <c r="T3728" s="11">
        <f>I3728/86400 + 25569 + (-5/24)</f>
        <v>42371.477094907408</v>
      </c>
    </row>
    <row r="3729" spans="1:20" ht="42.75" x14ac:dyDescent="0.45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>
        <f>E3729/D3729*100</f>
        <v>42.76</v>
      </c>
      <c r="P3729" s="10">
        <f>E3729/L3729</f>
        <v>215.95959595959596</v>
      </c>
      <c r="Q3729" t="str">
        <f>LEFT(N3729,SEARCH("/",N3729)-1)</f>
        <v>technology</v>
      </c>
      <c r="R3729" t="str">
        <f>RIGHT(N3729, LEN(N3729)-SEARCH("/",N3729))</f>
        <v>gadgets</v>
      </c>
      <c r="S3729" s="11">
        <f>J3729/86400 + 25569 + (-5/24)</f>
        <v>42514.462766203702</v>
      </c>
      <c r="T3729" s="11">
        <f>I3729/86400 + 25569 + (-5/24)</f>
        <v>42544.462766203702</v>
      </c>
    </row>
    <row r="3730" spans="1:20" ht="42.75" x14ac:dyDescent="0.45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>
        <f>E3730/D3730*100</f>
        <v>106.00260000000002</v>
      </c>
      <c r="P3730" s="10">
        <f>E3730/L3730</f>
        <v>56.204984093319197</v>
      </c>
      <c r="Q3730" t="str">
        <f>LEFT(N3730,SEARCH("/",N3730)-1)</f>
        <v>technology</v>
      </c>
      <c r="R3730" t="str">
        <f>RIGHT(N3730, LEN(N3730)-SEARCH("/",N3730))</f>
        <v>hardware</v>
      </c>
      <c r="S3730" s="11">
        <f>J3730/86400 + 25569 + (-5/24)</f>
        <v>41800.21471064815</v>
      </c>
      <c r="T3730" s="11">
        <f>I3730/86400 + 25569 + (-5/24)</f>
        <v>41830.21471064815</v>
      </c>
    </row>
    <row r="3731" spans="1:20" ht="42.75" x14ac:dyDescent="0.45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>
        <f>E3731/D3731*100</f>
        <v>212.44399999999999</v>
      </c>
      <c r="P3731" s="10">
        <f>E3731/L3731</f>
        <v>127.36450839328538</v>
      </c>
      <c r="Q3731" t="str">
        <f>LEFT(N3731,SEARCH("/",N3731)-1)</f>
        <v>technology</v>
      </c>
      <c r="R3731" t="str">
        <f>RIGHT(N3731, LEN(N3731)-SEARCH("/",N3731))</f>
        <v>hardware</v>
      </c>
      <c r="S3731" s="11">
        <f>J3731/86400 + 25569 + (-5/24)</f>
        <v>42651.212233796294</v>
      </c>
      <c r="T3731" s="11">
        <f>I3731/86400 + 25569 + (-5/24)</f>
        <v>42681.253900462958</v>
      </c>
    </row>
    <row r="3732" spans="1:20" ht="28.5" x14ac:dyDescent="0.45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>
        <f>E3732/D3732*100</f>
        <v>698.94800000000009</v>
      </c>
      <c r="P3732" s="10">
        <f>E3732/L3732</f>
        <v>842.10602409638557</v>
      </c>
      <c r="Q3732" t="str">
        <f>LEFT(N3732,SEARCH("/",N3732)-1)</f>
        <v>technology</v>
      </c>
      <c r="R3732" t="str">
        <f>RIGHT(N3732, LEN(N3732)-SEARCH("/",N3732))</f>
        <v>hardware</v>
      </c>
      <c r="S3732" s="11">
        <f>J3732/86400 + 25569 + (-5/24)</f>
        <v>42394.372407407405</v>
      </c>
      <c r="T3732" s="11">
        <f>I3732/86400 + 25569 + (-5/24)</f>
        <v>42440.999999999993</v>
      </c>
    </row>
    <row r="3733" spans="1:20" ht="28.5" x14ac:dyDescent="0.45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>
        <f>E3733/D3733*100</f>
        <v>284.96600000000001</v>
      </c>
      <c r="P3733" s="10">
        <f>E3733/L3733</f>
        <v>279.37843137254902</v>
      </c>
      <c r="Q3733" t="str">
        <f>LEFT(N3733,SEARCH("/",N3733)-1)</f>
        <v>technology</v>
      </c>
      <c r="R3733" t="str">
        <f>RIGHT(N3733, LEN(N3733)-SEARCH("/",N3733))</f>
        <v>hardware</v>
      </c>
      <c r="S3733" s="11">
        <f>J3733/86400 + 25569 + (-5/24)</f>
        <v>42676.378645833327</v>
      </c>
      <c r="T3733" s="11">
        <f>I3733/86400 + 25569 + (-5/24)</f>
        <v>42707.420312499999</v>
      </c>
    </row>
    <row r="3734" spans="1:20" ht="42.75" x14ac:dyDescent="0.45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>
        <f>E3734/D3734*100</f>
        <v>402.33</v>
      </c>
      <c r="P3734" s="10">
        <f>E3734/L3734</f>
        <v>245.02436053593178</v>
      </c>
      <c r="Q3734" t="str">
        <f>LEFT(N3734,SEARCH("/",N3734)-1)</f>
        <v>technology</v>
      </c>
      <c r="R3734" t="str">
        <f>RIGHT(N3734, LEN(N3734)-SEARCH("/",N3734))</f>
        <v>hardware</v>
      </c>
      <c r="S3734" s="11">
        <f>J3734/86400 + 25569 + (-5/24)</f>
        <v>42311.008564814816</v>
      </c>
      <c r="T3734" s="11">
        <f>I3734/86400 + 25569 + (-5/24)</f>
        <v>42357.124305555553</v>
      </c>
    </row>
    <row r="3735" spans="1:20" ht="42.75" x14ac:dyDescent="0.45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>
        <f>E3735/D3735*100</f>
        <v>1026.8451399999999</v>
      </c>
      <c r="P3735" s="10">
        <f>E3735/L3735</f>
        <v>1323.2540463917526</v>
      </c>
      <c r="Q3735" t="str">
        <f>LEFT(N3735,SEARCH("/",N3735)-1)</f>
        <v>technology</v>
      </c>
      <c r="R3735" t="str">
        <f>RIGHT(N3735, LEN(N3735)-SEARCH("/",N3735))</f>
        <v>hardware</v>
      </c>
      <c r="S3735" s="11">
        <f>J3735/86400 + 25569 + (-5/24)</f>
        <v>41039.017268518517</v>
      </c>
      <c r="T3735" s="11">
        <f>I3735/86400 + 25569 + (-5/24)</f>
        <v>41072.083333333328</v>
      </c>
    </row>
    <row r="3736" spans="1:20" ht="28.5" x14ac:dyDescent="0.45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>
        <f>E3736/D3736*100</f>
        <v>354.82402000000002</v>
      </c>
      <c r="P3736" s="10">
        <f>E3736/L3736</f>
        <v>91.214401028277635</v>
      </c>
      <c r="Q3736" t="str">
        <f>LEFT(N3736,SEARCH("/",N3736)-1)</f>
        <v>technology</v>
      </c>
      <c r="R3736" t="str">
        <f>RIGHT(N3736, LEN(N3736)-SEARCH("/",N3736))</f>
        <v>hardware</v>
      </c>
      <c r="S3736" s="11">
        <f>J3736/86400 + 25569 + (-5/24)</f>
        <v>42423.334050925921</v>
      </c>
      <c r="T3736" s="11">
        <f>I3736/86400 + 25569 + (-5/24)</f>
        <v>42463.292384259257</v>
      </c>
    </row>
    <row r="3737" spans="1:20" ht="42.75" x14ac:dyDescent="0.45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>
        <f>E3737/D3737*100</f>
        <v>216.79422000000002</v>
      </c>
      <c r="P3737" s="10">
        <f>E3737/L3737</f>
        <v>78.834261818181815</v>
      </c>
      <c r="Q3737" t="str">
        <f>LEFT(N3737,SEARCH("/",N3737)-1)</f>
        <v>technology</v>
      </c>
      <c r="R3737" t="str">
        <f>RIGHT(N3737, LEN(N3737)-SEARCH("/",N3737))</f>
        <v>hardware</v>
      </c>
      <c r="S3737" s="11">
        <f>J3737/86400 + 25569 + (-5/24)</f>
        <v>42728.503969907404</v>
      </c>
      <c r="T3737" s="11">
        <f>I3737/86400 + 25569 + (-5/24)</f>
        <v>42758.503969907404</v>
      </c>
    </row>
    <row r="3738" spans="1:20" ht="42.75" x14ac:dyDescent="0.45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>
        <f>E3738/D3738*100</f>
        <v>234.42048</v>
      </c>
      <c r="P3738" s="10">
        <f>E3738/L3738</f>
        <v>331.10237288135596</v>
      </c>
      <c r="Q3738" t="str">
        <f>LEFT(N3738,SEARCH("/",N3738)-1)</f>
        <v>technology</v>
      </c>
      <c r="R3738" t="str">
        <f>RIGHT(N3738, LEN(N3738)-SEARCH("/",N3738))</f>
        <v>hardware</v>
      </c>
      <c r="S3738" s="11">
        <f>J3738/86400 + 25569 + (-5/24)</f>
        <v>41800.396562499998</v>
      </c>
      <c r="T3738" s="11">
        <f>I3738/86400 + 25569 + (-5/24)</f>
        <v>41830.396562499998</v>
      </c>
    </row>
    <row r="3739" spans="1:20" ht="57" x14ac:dyDescent="0.45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>
        <f>E3739/D3739*100</f>
        <v>247.84</v>
      </c>
      <c r="P3739" s="10">
        <f>E3739/L3739</f>
        <v>408.97689768976898</v>
      </c>
      <c r="Q3739" t="str">
        <f>LEFT(N3739,SEARCH("/",N3739)-1)</f>
        <v>technology</v>
      </c>
      <c r="R3739" t="str">
        <f>RIGHT(N3739, LEN(N3739)-SEARCH("/",N3739))</f>
        <v>hardware</v>
      </c>
      <c r="S3739" s="11">
        <f>J3739/86400 + 25569 + (-5/24)</f>
        <v>41941.292187499996</v>
      </c>
      <c r="T3739" s="11">
        <f>I3739/86400 + 25569 + (-5/24)</f>
        <v>41976.333854166667</v>
      </c>
    </row>
    <row r="3740" spans="1:20" ht="42.75" x14ac:dyDescent="0.45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>
        <f>E3740/D3740*100</f>
        <v>305.15800000000002</v>
      </c>
      <c r="P3740" s="10">
        <f>E3740/L3740</f>
        <v>383.3643216080402</v>
      </c>
      <c r="Q3740" t="str">
        <f>LEFT(N3740,SEARCH("/",N3740)-1)</f>
        <v>technology</v>
      </c>
      <c r="R3740" t="str">
        <f>RIGHT(N3740, LEN(N3740)-SEARCH("/",N3740))</f>
        <v>hardware</v>
      </c>
      <c r="S3740" s="11">
        <f>J3740/86400 + 25569 + (-5/24)</f>
        <v>42661.115081018514</v>
      </c>
      <c r="T3740" s="11">
        <f>I3740/86400 + 25569 + (-5/24)</f>
        <v>42697.156747685185</v>
      </c>
    </row>
    <row r="3741" spans="1:20" ht="42.75" x14ac:dyDescent="0.45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>
        <f>E3741/D3741*100</f>
        <v>819.56399999999996</v>
      </c>
      <c r="P3741" s="10">
        <f>E3741/L3741</f>
        <v>422.02059732234807</v>
      </c>
      <c r="Q3741" t="str">
        <f>LEFT(N3741,SEARCH("/",N3741)-1)</f>
        <v>technology</v>
      </c>
      <c r="R3741" t="str">
        <f>RIGHT(N3741, LEN(N3741)-SEARCH("/",N3741))</f>
        <v>hardware</v>
      </c>
      <c r="S3741" s="11">
        <f>J3741/86400 + 25569 + (-5/24)</f>
        <v>42347.150150462963</v>
      </c>
      <c r="T3741" s="11">
        <f>I3741/86400 + 25569 + (-5/24)</f>
        <v>42380.749999999993</v>
      </c>
    </row>
    <row r="3742" spans="1:20" ht="28.5" x14ac:dyDescent="0.45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>
        <f>E3742/D3742*100</f>
        <v>120.35</v>
      </c>
      <c r="P3742" s="10">
        <f>E3742/L3742</f>
        <v>118.45472440944881</v>
      </c>
      <c r="Q3742" t="str">
        <f>LEFT(N3742,SEARCH("/",N3742)-1)</f>
        <v>technology</v>
      </c>
      <c r="R3742" t="str">
        <f>RIGHT(N3742, LEN(N3742)-SEARCH("/",N3742))</f>
        <v>hardware</v>
      </c>
      <c r="S3742" s="11">
        <f>J3742/86400 + 25569 + (-5/24)</f>
        <v>41975.120983796289</v>
      </c>
      <c r="T3742" s="11">
        <f>I3742/86400 + 25569 + (-5/24)</f>
        <v>42012.833333333336</v>
      </c>
    </row>
    <row r="3743" spans="1:20" x14ac:dyDescent="0.45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>
        <f>E3743/D3743*100</f>
        <v>120.19070000000001</v>
      </c>
      <c r="P3743" s="10">
        <f>E3743/L3743</f>
        <v>80.991037735849048</v>
      </c>
      <c r="Q3743" t="str">
        <f>LEFT(N3743,SEARCH("/",N3743)-1)</f>
        <v>technology</v>
      </c>
      <c r="R3743" t="str">
        <f>RIGHT(N3743, LEN(N3743)-SEARCH("/",N3743))</f>
        <v>hardware</v>
      </c>
      <c r="S3743" s="11">
        <f>J3743/86400 + 25569 + (-5/24)</f>
        <v>41575.319016203699</v>
      </c>
      <c r="T3743" s="11">
        <f>I3743/86400 + 25569 + (-5/24)</f>
        <v>41610.749305555553</v>
      </c>
    </row>
    <row r="3744" spans="1:20" ht="42.75" x14ac:dyDescent="0.45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>
        <f>E3744/D3744*100</f>
        <v>353.048</v>
      </c>
      <c r="P3744" s="10">
        <f>E3744/L3744</f>
        <v>326.29205175600737</v>
      </c>
      <c r="Q3744" t="str">
        <f>LEFT(N3744,SEARCH("/",N3744)-1)</f>
        <v>technology</v>
      </c>
      <c r="R3744" t="str">
        <f>RIGHT(N3744, LEN(N3744)-SEARCH("/",N3744))</f>
        <v>hardware</v>
      </c>
      <c r="S3744" s="11">
        <f>J3744/86400 + 25569 + (-5/24)</f>
        <v>42374.875613425924</v>
      </c>
      <c r="T3744" s="11">
        <f>I3744/86400 + 25569 + (-5/24)</f>
        <v>42419.875613425924</v>
      </c>
    </row>
    <row r="3745" spans="1:20" ht="42.75" x14ac:dyDescent="0.45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>
        <f>E3745/D3745*100</f>
        <v>153.452</v>
      </c>
      <c r="P3745" s="10">
        <f>E3745/L3745</f>
        <v>138.49458483754512</v>
      </c>
      <c r="Q3745" t="str">
        <f>LEFT(N3745,SEARCH("/",N3745)-1)</f>
        <v>technology</v>
      </c>
      <c r="R3745" t="str">
        <f>RIGHT(N3745, LEN(N3745)-SEARCH("/",N3745))</f>
        <v>hardware</v>
      </c>
      <c r="S3745" s="11">
        <f>J3745/86400 + 25569 + (-5/24)</f>
        <v>41351.552569444444</v>
      </c>
      <c r="T3745" s="11">
        <f>I3745/86400 + 25569 + (-5/24)</f>
        <v>41381.552569444444</v>
      </c>
    </row>
    <row r="3746" spans="1:20" ht="42.75" x14ac:dyDescent="0.45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>
        <f>E3746/D3746*100</f>
        <v>128.40666000000002</v>
      </c>
      <c r="P3746" s="10">
        <f>E3746/L3746</f>
        <v>244.11912547528519</v>
      </c>
      <c r="Q3746" t="str">
        <f>LEFT(N3746,SEARCH("/",N3746)-1)</f>
        <v>technology</v>
      </c>
      <c r="R3746" t="str">
        <f>RIGHT(N3746, LEN(N3746)-SEARCH("/",N3746))</f>
        <v>hardware</v>
      </c>
      <c r="S3746" s="11">
        <f>J3746/86400 + 25569 + (-5/24)</f>
        <v>42340.763784722221</v>
      </c>
      <c r="T3746" s="11">
        <f>I3746/86400 + 25569 + (-5/24)</f>
        <v>42371.763784722221</v>
      </c>
    </row>
    <row r="3747" spans="1:20" ht="42.75" x14ac:dyDescent="0.45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>
        <f>E3747/D3747*100</f>
        <v>115.50800000000001</v>
      </c>
      <c r="P3747" s="10">
        <f>E3747/L3747</f>
        <v>307.20212765957444</v>
      </c>
      <c r="Q3747" t="str">
        <f>LEFT(N3747,SEARCH("/",N3747)-1)</f>
        <v>technology</v>
      </c>
      <c r="R3747" t="str">
        <f>RIGHT(N3747, LEN(N3747)-SEARCH("/",N3747))</f>
        <v>hardware</v>
      </c>
      <c r="S3747" s="11">
        <f>J3747/86400 + 25569 + (-5/24)</f>
        <v>42102.83421296296</v>
      </c>
      <c r="T3747" s="11">
        <f>I3747/86400 + 25569 + (-5/24)</f>
        <v>42160.666666666664</v>
      </c>
    </row>
    <row r="3748" spans="1:20" ht="28.5" x14ac:dyDescent="0.45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>
        <f>E3748/D3748*100</f>
        <v>0.56800000000000006</v>
      </c>
      <c r="P3748" s="10">
        <f>E3748/L3748</f>
        <v>28.4</v>
      </c>
      <c r="Q3748" t="str">
        <f>LEFT(N3748,SEARCH("/",N3748)-1)</f>
        <v>games</v>
      </c>
      <c r="R3748" t="str">
        <f>RIGHT(N3748, LEN(N3748)-SEARCH("/",N3748))</f>
        <v>video games</v>
      </c>
      <c r="S3748" s="11">
        <f>J3748/86400 + 25569 + (-5/24)</f>
        <v>42716.534120370365</v>
      </c>
      <c r="T3748" s="11">
        <f>I3748/86400 + 25569 + (-5/24)</f>
        <v>42746.534120370365</v>
      </c>
    </row>
    <row r="3749" spans="1:20" ht="42.75" x14ac:dyDescent="0.45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>
        <f>E3749/D3749*100</f>
        <v>28.405999999999999</v>
      </c>
      <c r="P3749" s="10">
        <f>E3749/L3749</f>
        <v>26.59737827715356</v>
      </c>
      <c r="Q3749" t="str">
        <f>LEFT(N3749,SEARCH("/",N3749)-1)</f>
        <v>games</v>
      </c>
      <c r="R3749" t="str">
        <f>RIGHT(N3749, LEN(N3749)-SEARCH("/",N3749))</f>
        <v>video games</v>
      </c>
      <c r="S3749" s="11">
        <f>J3749/86400 + 25569 + (-5/24)</f>
        <v>41948.562835648147</v>
      </c>
      <c r="T3749" s="11">
        <f>I3749/86400 + 25569 + (-5/24)</f>
        <v>41978.562835648147</v>
      </c>
    </row>
    <row r="3750" spans="1:20" x14ac:dyDescent="0.45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>
        <f>E3750/D3750*100</f>
        <v>0.80999999999999994</v>
      </c>
      <c r="P3750" s="10">
        <f>E3750/L3750</f>
        <v>101.25</v>
      </c>
      <c r="Q3750" t="str">
        <f>LEFT(N3750,SEARCH("/",N3750)-1)</f>
        <v>games</v>
      </c>
      <c r="R3750" t="str">
        <f>RIGHT(N3750, LEN(N3750)-SEARCH("/",N3750))</f>
        <v>video games</v>
      </c>
      <c r="S3750" s="11">
        <f>J3750/86400 + 25569 + (-5/24)</f>
        <v>42534.076377314814</v>
      </c>
      <c r="T3750" s="11">
        <f>I3750/86400 + 25569 + (-5/24)</f>
        <v>42564.076377314814</v>
      </c>
    </row>
    <row r="3751" spans="1:20" ht="42.75" x14ac:dyDescent="0.45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>
        <f>E3751/D3751*100</f>
        <v>101.30622</v>
      </c>
      <c r="P3751" s="10">
        <f>E3751/L3751</f>
        <v>82.496921824104234</v>
      </c>
      <c r="Q3751" t="str">
        <f>LEFT(N3751,SEARCH("/",N3751)-1)</f>
        <v>music</v>
      </c>
      <c r="R3751" t="str">
        <f>RIGHT(N3751, LEN(N3751)-SEARCH("/",N3751))</f>
        <v>indie rock</v>
      </c>
      <c r="S3751" s="11">
        <f>J3751/86400 + 25569 + (-5/24)</f>
        <v>41851.754583333335</v>
      </c>
      <c r="T3751" s="11">
        <f>I3751/86400 + 25569 + (-5/24)</f>
        <v>41879.833333333328</v>
      </c>
    </row>
    <row r="3752" spans="1:20" ht="42.75" x14ac:dyDescent="0.45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>
        <f>E3752/D3752*100</f>
        <v>0</v>
      </c>
      <c r="P3752" s="10" t="e">
        <f>E3752/L3752</f>
        <v>#DIV/0!</v>
      </c>
      <c r="Q3752" t="str">
        <f>LEFT(N3752,SEARCH("/",N3752)-1)</f>
        <v>technology</v>
      </c>
      <c r="R3752" t="str">
        <f>RIGHT(N3752, LEN(N3752)-SEARCH("/",N3752))</f>
        <v>web</v>
      </c>
      <c r="S3752" s="11">
        <f>J3752/86400 + 25569 + (-5/24)</f>
        <v>42708.633912037032</v>
      </c>
      <c r="T3752" s="11">
        <f>I3752/86400 + 25569 + (-5/24)</f>
        <v>42738.633912037032</v>
      </c>
    </row>
    <row r="3753" spans="1:20" ht="42.75" x14ac:dyDescent="0.45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>
        <f>E3753/D3753*100</f>
        <v>1.34</v>
      </c>
      <c r="P3753" s="10">
        <f>E3753/L3753</f>
        <v>47.857142857142854</v>
      </c>
      <c r="Q3753" t="str">
        <f>LEFT(N3753,SEARCH("/",N3753)-1)</f>
        <v>technology</v>
      </c>
      <c r="R3753" t="str">
        <f>RIGHT(N3753, LEN(N3753)-SEARCH("/",N3753))</f>
        <v>web</v>
      </c>
      <c r="S3753" s="11">
        <f>J3753/86400 + 25569 + (-5/24)</f>
        <v>42425.761759259258</v>
      </c>
      <c r="T3753" s="11">
        <f>I3753/86400 + 25569 + (-5/24)</f>
        <v>42485.720092592594</v>
      </c>
    </row>
    <row r="3754" spans="1:20" ht="42.75" x14ac:dyDescent="0.45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>
        <f>E3754/D3754*100</f>
        <v>0</v>
      </c>
      <c r="P3754" s="10" t="e">
        <f>E3754/L3754</f>
        <v>#DIV/0!</v>
      </c>
      <c r="Q3754" t="str">
        <f>LEFT(N3754,SEARCH("/",N3754)-1)</f>
        <v>technology</v>
      </c>
      <c r="R3754" t="str">
        <f>RIGHT(N3754, LEN(N3754)-SEARCH("/",N3754))</f>
        <v>web</v>
      </c>
      <c r="S3754" s="11">
        <f>J3754/86400 + 25569 + (-5/24)</f>
        <v>42444.059768518513</v>
      </c>
      <c r="T3754" s="11">
        <f>I3754/86400 + 25569 + (-5/24)</f>
        <v>42474.059768518513</v>
      </c>
    </row>
    <row r="3755" spans="1:20" ht="28.5" x14ac:dyDescent="0.45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>
        <f>E3755/D3755*100</f>
        <v>2E-3</v>
      </c>
      <c r="P3755" s="10">
        <f>E3755/L3755</f>
        <v>1</v>
      </c>
      <c r="Q3755" t="str">
        <f>LEFT(N3755,SEARCH("/",N3755)-1)</f>
        <v>food</v>
      </c>
      <c r="R3755" t="str">
        <f>RIGHT(N3755, LEN(N3755)-SEARCH("/",N3755))</f>
        <v>food trucks</v>
      </c>
      <c r="S3755" s="11">
        <f>J3755/86400 + 25569 + (-5/24)</f>
        <v>42412.110335648147</v>
      </c>
      <c r="T3755" s="11">
        <f>I3755/86400 + 25569 + (-5/24)</f>
        <v>42452.068668981483</v>
      </c>
    </row>
    <row r="3756" spans="1:20" ht="42.75" x14ac:dyDescent="0.45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>
        <f>E3756/D3756*100</f>
        <v>0.15</v>
      </c>
      <c r="P3756" s="10">
        <f>E3756/L3756</f>
        <v>37.5</v>
      </c>
      <c r="Q3756" t="str">
        <f>LEFT(N3756,SEARCH("/",N3756)-1)</f>
        <v>food</v>
      </c>
      <c r="R3756" t="str">
        <f>RIGHT(N3756, LEN(N3756)-SEARCH("/",N3756))</f>
        <v>restaurants</v>
      </c>
      <c r="S3756" s="11">
        <f>J3756/86400 + 25569 + (-5/24)</f>
        <v>42078.789027777777</v>
      </c>
      <c r="T3756" s="11">
        <f>I3756/86400 + 25569 + (-5/24)</f>
        <v>42138.789027777777</v>
      </c>
    </row>
    <row r="3757" spans="1:20" ht="42.75" x14ac:dyDescent="0.45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>
        <f>E3757/D3757*100</f>
        <v>2.4340000000000002</v>
      </c>
      <c r="P3757" s="10">
        <f>E3757/L3757</f>
        <v>202.83333333333334</v>
      </c>
      <c r="Q3757" t="str">
        <f>LEFT(N3757,SEARCH("/",N3757)-1)</f>
        <v>food</v>
      </c>
      <c r="R3757" t="str">
        <f>RIGHT(N3757, LEN(N3757)-SEARCH("/",N3757))</f>
        <v>food trucks</v>
      </c>
      <c r="S3757" s="11">
        <f>J3757/86400 + 25569 + (-5/24)</f>
        <v>42338.467048611106</v>
      </c>
      <c r="T3757" s="11">
        <f>I3757/86400 + 25569 + (-5/24)</f>
        <v>42368.467048611106</v>
      </c>
    </row>
    <row r="3758" spans="1:20" ht="42.75" x14ac:dyDescent="0.45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>
        <f>E3758/D3758*100</f>
        <v>0.01</v>
      </c>
      <c r="P3758" s="10">
        <f>E3758/L3758</f>
        <v>5</v>
      </c>
      <c r="Q3758" t="str">
        <f>LEFT(N3758,SEARCH("/",N3758)-1)</f>
        <v>food</v>
      </c>
      <c r="R3758" t="str">
        <f>RIGHT(N3758, LEN(N3758)-SEARCH("/",N3758))</f>
        <v>food trucks</v>
      </c>
      <c r="S3758" s="11">
        <f>J3758/86400 + 25569 + (-5/24)</f>
        <v>42422.327858796292</v>
      </c>
      <c r="T3758" s="11">
        <f>I3758/86400 + 25569 + (-5/24)</f>
        <v>42452.286192129628</v>
      </c>
    </row>
    <row r="3759" spans="1:20" ht="28.5" x14ac:dyDescent="0.45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>
        <f>E3759/D3759*100</f>
        <v>6.9320000000000004</v>
      </c>
      <c r="P3759" s="10">
        <f>E3759/L3759</f>
        <v>115.53333333333333</v>
      </c>
      <c r="Q3759" t="str">
        <f>LEFT(N3759,SEARCH("/",N3759)-1)</f>
        <v>food</v>
      </c>
      <c r="R3759" t="str">
        <f>RIGHT(N3759, LEN(N3759)-SEARCH("/",N3759))</f>
        <v>food trucks</v>
      </c>
      <c r="S3759" s="11">
        <f>J3759/86400 + 25569 + (-5/24)</f>
        <v>42394.692129629628</v>
      </c>
      <c r="T3759" s="11">
        <f>I3759/86400 + 25569 + (-5/24)</f>
        <v>42454.650462962956</v>
      </c>
    </row>
    <row r="3760" spans="1:20" ht="42.75" x14ac:dyDescent="0.45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>
        <f>E3760/D3760*100</f>
        <v>0.02</v>
      </c>
      <c r="P3760" s="10">
        <f>E3760/L3760</f>
        <v>10</v>
      </c>
      <c r="Q3760" t="str">
        <f>LEFT(N3760,SEARCH("/",N3760)-1)</f>
        <v>food</v>
      </c>
      <c r="R3760" t="str">
        <f>RIGHT(N3760, LEN(N3760)-SEARCH("/",N3760))</f>
        <v>food trucks</v>
      </c>
      <c r="S3760" s="11">
        <f>J3760/86400 + 25569 + (-5/24)</f>
        <v>42061.487615740734</v>
      </c>
      <c r="T3760" s="11">
        <f>I3760/86400 + 25569 + (-5/24)</f>
        <v>42121.44594907407</v>
      </c>
    </row>
    <row r="3761" spans="1:20" ht="28.5" x14ac:dyDescent="0.45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>
        <f>E3761/D3761*100</f>
        <v>0.14799999999999999</v>
      </c>
      <c r="P3761" s="10">
        <f>E3761/L3761</f>
        <v>5.2857142857142856</v>
      </c>
      <c r="Q3761" t="str">
        <f>LEFT(N3761,SEARCH("/",N3761)-1)</f>
        <v>food</v>
      </c>
      <c r="R3761" t="str">
        <f>RIGHT(N3761, LEN(N3761)-SEARCH("/",N3761))</f>
        <v>food trucks</v>
      </c>
      <c r="S3761" s="11">
        <f>J3761/86400 + 25569 + (-5/24)</f>
        <v>42027.910532407404</v>
      </c>
      <c r="T3761" s="11">
        <f>I3761/86400 + 25569 + (-5/24)</f>
        <v>42058.916666666664</v>
      </c>
    </row>
    <row r="3762" spans="1:20" ht="42.75" x14ac:dyDescent="0.45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>
        <f>E3762/D3762*100</f>
        <v>101.60599999999999</v>
      </c>
      <c r="P3762" s="10">
        <f>E3762/L3762</f>
        <v>164.94480519480518</v>
      </c>
      <c r="Q3762" t="str">
        <f>LEFT(N3762,SEARCH("/",N3762)-1)</f>
        <v>theater</v>
      </c>
      <c r="R3762" t="str">
        <f>RIGHT(N3762, LEN(N3762)-SEARCH("/",N3762))</f>
        <v>spaces</v>
      </c>
      <c r="S3762" s="11">
        <f>J3762/86400 + 25569 + (-5/24)</f>
        <v>42611.941446759258</v>
      </c>
      <c r="T3762" s="11">
        <f>I3762/86400 + 25569 + (-5/24)</f>
        <v>42646.957638888889</v>
      </c>
    </row>
    <row r="3763" spans="1:20" ht="42.75" x14ac:dyDescent="0.45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>
        <f>E3763/D3763*100</f>
        <v>107.538</v>
      </c>
      <c r="P3763" s="10">
        <f>E3763/L3763</f>
        <v>451.84033613445376</v>
      </c>
      <c r="Q3763" t="str">
        <f>LEFT(N3763,SEARCH("/",N3763)-1)</f>
        <v>technology</v>
      </c>
      <c r="R3763" t="str">
        <f>RIGHT(N3763, LEN(N3763)-SEARCH("/",N3763))</f>
        <v>hardware</v>
      </c>
      <c r="S3763" s="11">
        <f>J3763/86400 + 25569 + (-5/24)</f>
        <v>42044.064513888887</v>
      </c>
      <c r="T3763" s="11">
        <f>I3763/86400 + 25569 + (-5/24)</f>
        <v>42104.022847222215</v>
      </c>
    </row>
    <row r="3764" spans="1:20" ht="42.75" x14ac:dyDescent="0.45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>
        <f>E3764/D3764*100</f>
        <v>0.04</v>
      </c>
      <c r="P3764" s="10">
        <f>E3764/L3764</f>
        <v>20</v>
      </c>
      <c r="Q3764" t="str">
        <f>LEFT(N3764,SEARCH("/",N3764)-1)</f>
        <v>theater</v>
      </c>
      <c r="R3764" t="str">
        <f>RIGHT(N3764, LEN(N3764)-SEARCH("/",N3764))</f>
        <v>plays</v>
      </c>
      <c r="S3764" s="11">
        <f>J3764/86400 + 25569 + (-5/24)</f>
        <v>41831.46670138889</v>
      </c>
      <c r="T3764" s="11">
        <f>I3764/86400 + 25569 + (-5/24)</f>
        <v>41891.46670138889</v>
      </c>
    </row>
    <row r="3765" spans="1:20" ht="28.5" x14ac:dyDescent="0.45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>
        <f>E3765/D3765*100</f>
        <v>0</v>
      </c>
      <c r="P3765" s="10" t="e">
        <f>E3765/L3765</f>
        <v>#DIV/0!</v>
      </c>
      <c r="Q3765" t="str">
        <f>LEFT(N3765,SEARCH("/",N3765)-1)</f>
        <v>theater</v>
      </c>
      <c r="R3765" t="str">
        <f>RIGHT(N3765, LEN(N3765)-SEARCH("/",N3765))</f>
        <v>plays</v>
      </c>
      <c r="S3765" s="11">
        <f>J3765/86400 + 25569 + (-5/24)</f>
        <v>42037.777951388889</v>
      </c>
      <c r="T3765" s="11">
        <f>I3765/86400 + 25569 + (-5/24)</f>
        <v>42097.736284722218</v>
      </c>
    </row>
    <row r="3766" spans="1:20" ht="57" x14ac:dyDescent="0.45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>
        <f>E3766/D3766*100</f>
        <v>0</v>
      </c>
      <c r="P3766" s="10" t="e">
        <f>E3766/L3766</f>
        <v>#DIV/0!</v>
      </c>
      <c r="Q3766" t="str">
        <f>LEFT(N3766,SEARCH("/",N3766)-1)</f>
        <v>theater</v>
      </c>
      <c r="R3766" t="str">
        <f>RIGHT(N3766, LEN(N3766)-SEARCH("/",N3766))</f>
        <v>spaces</v>
      </c>
      <c r="S3766" s="11">
        <f>J3766/86400 + 25569 + (-5/24)</f>
        <v>42117.931250000001</v>
      </c>
      <c r="T3766" s="11">
        <f>I3766/86400 + 25569 + (-5/24)</f>
        <v>42147.931250000001</v>
      </c>
    </row>
    <row r="3767" spans="1:20" ht="57" x14ac:dyDescent="0.45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>
        <f>E3767/D3767*100</f>
        <v>2.1919999999999997</v>
      </c>
      <c r="P3767" s="10">
        <f>E3767/L3767</f>
        <v>18.896551724137932</v>
      </c>
      <c r="Q3767" t="str">
        <f>LEFT(N3767,SEARCH("/",N3767)-1)</f>
        <v>theater</v>
      </c>
      <c r="R3767" t="str">
        <f>RIGHT(N3767, LEN(N3767)-SEARCH("/",N3767))</f>
        <v>spaces</v>
      </c>
      <c r="S3767" s="11">
        <f>J3767/86400 + 25569 + (-5/24)</f>
        <v>41872.594594907401</v>
      </c>
      <c r="T3767" s="11">
        <f>I3767/86400 + 25569 + (-5/24)</f>
        <v>41917.594594907401</v>
      </c>
    </row>
    <row r="3768" spans="1:20" ht="42.75" x14ac:dyDescent="0.45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>
        <f>E3768/D3768*100</f>
        <v>103.029</v>
      </c>
      <c r="P3768" s="10">
        <f>E3768/L3768</f>
        <v>118.97113163972287</v>
      </c>
      <c r="Q3768" t="str">
        <f>LEFT(N3768,SEARCH("/",N3768)-1)</f>
        <v>theater</v>
      </c>
      <c r="R3768" t="str">
        <f>RIGHT(N3768, LEN(N3768)-SEARCH("/",N3768))</f>
        <v>spaces</v>
      </c>
      <c r="S3768" s="11">
        <f>J3768/86400 + 25569 + (-5/24)</f>
        <v>41777.985289351847</v>
      </c>
      <c r="T3768" s="11">
        <f>I3768/86400 + 25569 + (-5/24)</f>
        <v>41805.975694444445</v>
      </c>
    </row>
    <row r="3769" spans="1:20" ht="28.5" x14ac:dyDescent="0.45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>
        <f>E3769/D3769*100</f>
        <v>0.15</v>
      </c>
      <c r="P3769" s="10">
        <f>E3769/L3769</f>
        <v>37.5</v>
      </c>
      <c r="Q3769" t="str">
        <f>LEFT(N3769,SEARCH("/",N3769)-1)</f>
        <v>theater</v>
      </c>
      <c r="R3769" t="str">
        <f>RIGHT(N3769, LEN(N3769)-SEARCH("/",N3769))</f>
        <v>spaces</v>
      </c>
      <c r="S3769" s="11">
        <f>J3769/86400 + 25569 + (-5/24)</f>
        <v>42122.461736111109</v>
      </c>
      <c r="T3769" s="11">
        <f>I3769/86400 + 25569 + (-5/24)</f>
        <v>42152.457638888889</v>
      </c>
    </row>
    <row r="3770" spans="1:20" ht="42.75" x14ac:dyDescent="0.45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>
        <f>E3770/D3770*100</f>
        <v>0</v>
      </c>
      <c r="P3770" s="10" t="e">
        <f>E3770/L3770</f>
        <v>#DIV/0!</v>
      </c>
      <c r="Q3770" t="str">
        <f>LEFT(N3770,SEARCH("/",N3770)-1)</f>
        <v>theater</v>
      </c>
      <c r="R3770" t="str">
        <f>RIGHT(N3770, LEN(N3770)-SEARCH("/",N3770))</f>
        <v>spaces</v>
      </c>
      <c r="S3770" s="11">
        <f>J3770/86400 + 25569 + (-5/24)</f>
        <v>42433.442256944443</v>
      </c>
      <c r="T3770" s="11">
        <f>I3770/86400 + 25569 + (-5/24)</f>
        <v>42463.400590277779</v>
      </c>
    </row>
    <row r="3771" spans="1:20" x14ac:dyDescent="0.45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>
        <f>E3771/D3771*100</f>
        <v>5.1999999999999998E-2</v>
      </c>
      <c r="P3771" s="10">
        <f>E3771/L3771</f>
        <v>13</v>
      </c>
      <c r="Q3771" t="str">
        <f>LEFT(N3771,SEARCH("/",N3771)-1)</f>
        <v>theater</v>
      </c>
      <c r="R3771" t="str">
        <f>RIGHT(N3771, LEN(N3771)-SEARCH("/",N3771))</f>
        <v>spaces</v>
      </c>
      <c r="S3771" s="11">
        <f>J3771/86400 + 25569 + (-5/24)</f>
        <v>42062.47215277778</v>
      </c>
      <c r="T3771" s="11">
        <f>I3771/86400 + 25569 + (-5/24)</f>
        <v>42122.430486111109</v>
      </c>
    </row>
    <row r="3772" spans="1:20" ht="42.75" x14ac:dyDescent="0.45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>
        <f>E3772/D3772*100</f>
        <v>5.4</v>
      </c>
      <c r="P3772" s="10">
        <f>E3772/L3772</f>
        <v>450</v>
      </c>
      <c r="Q3772" t="str">
        <f>LEFT(N3772,SEARCH("/",N3772)-1)</f>
        <v>theater</v>
      </c>
      <c r="R3772" t="str">
        <f>RIGHT(N3772, LEN(N3772)-SEARCH("/",N3772))</f>
        <v>plays</v>
      </c>
      <c r="S3772" s="11">
        <f>J3772/86400 + 25569 + (-5/24)</f>
        <v>42785.062037037038</v>
      </c>
      <c r="T3772" s="11">
        <f>I3772/86400 + 25569 + (-5/24)</f>
        <v>42818.981249999997</v>
      </c>
    </row>
    <row r="3773" spans="1:20" ht="28.5" x14ac:dyDescent="0.45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>
        <f>E3773/D3773*100</f>
        <v>10.5</v>
      </c>
      <c r="P3773" s="10">
        <f>E3773/L3773</f>
        <v>437.5</v>
      </c>
      <c r="Q3773" t="str">
        <f>LEFT(N3773,SEARCH("/",N3773)-1)</f>
        <v>theater</v>
      </c>
      <c r="R3773" t="str">
        <f>RIGHT(N3773, LEN(N3773)-SEARCH("/",N3773))</f>
        <v>plays</v>
      </c>
      <c r="S3773" s="11">
        <f>J3773/86400 + 25569 + (-5/24)</f>
        <v>42796.474143518521</v>
      </c>
      <c r="T3773" s="11">
        <f>I3773/86400 + 25569 + (-5/24)</f>
        <v>42841.432476851849</v>
      </c>
    </row>
    <row r="3774" spans="1:20" ht="42.75" x14ac:dyDescent="0.45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>
        <f>E3774/D3774*100</f>
        <v>2E-3</v>
      </c>
      <c r="P3774" s="10">
        <f>E3774/L3774</f>
        <v>1</v>
      </c>
      <c r="Q3774" t="str">
        <f>LEFT(N3774,SEARCH("/",N3774)-1)</f>
        <v>theater</v>
      </c>
      <c r="R3774" t="str">
        <f>RIGHT(N3774, LEN(N3774)-SEARCH("/",N3774))</f>
        <v>musical</v>
      </c>
      <c r="S3774" s="11">
        <f>J3774/86400 + 25569 + (-5/24)</f>
        <v>42460.112280092588</v>
      </c>
      <c r="T3774" s="11">
        <f>I3774/86400 + 25569 + (-5/24)</f>
        <v>42490.023611111108</v>
      </c>
    </row>
    <row r="3775" spans="1:20" ht="42.75" x14ac:dyDescent="0.45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>
        <f>E3775/D3775*100</f>
        <v>21.55</v>
      </c>
      <c r="P3775" s="10">
        <f>E3775/L3775</f>
        <v>128.27380952380952</v>
      </c>
      <c r="Q3775" t="str">
        <f>LEFT(N3775,SEARCH("/",N3775)-1)</f>
        <v>theater</v>
      </c>
      <c r="R3775" t="str">
        <f>RIGHT(N3775, LEN(N3775)-SEARCH("/",N3775))</f>
        <v>plays</v>
      </c>
      <c r="S3775" s="11">
        <f>J3775/86400 + 25569 + (-5/24)</f>
        <v>41779.449537037035</v>
      </c>
      <c r="T3775" s="11">
        <f>I3775/86400 + 25569 + (-5/24)</f>
        <v>41821.041666666664</v>
      </c>
    </row>
    <row r="3776" spans="1:20" ht="42.75" x14ac:dyDescent="0.45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>
        <f>E3776/D3776*100</f>
        <v>6.0000000000000001E-3</v>
      </c>
      <c r="P3776" s="10">
        <f>E3776/L3776</f>
        <v>3</v>
      </c>
      <c r="Q3776" t="str">
        <f>LEFT(N3776,SEARCH("/",N3776)-1)</f>
        <v>theater</v>
      </c>
      <c r="R3776" t="str">
        <f>RIGHT(N3776, LEN(N3776)-SEARCH("/",N3776))</f>
        <v>plays</v>
      </c>
      <c r="S3776" s="11">
        <f>J3776/86400 + 25569 + (-5/24)</f>
        <v>42107.656388888885</v>
      </c>
      <c r="T3776" s="11">
        <f>I3776/86400 + 25569 + (-5/24)</f>
        <v>42137.656388888885</v>
      </c>
    </row>
    <row r="3777" spans="1:20" ht="42.75" x14ac:dyDescent="0.4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>
        <f>E3777/D3777*100</f>
        <v>11.52156862745098</v>
      </c>
      <c r="P3777" s="10">
        <f>E3777/L3777</f>
        <v>83.942857142857136</v>
      </c>
      <c r="Q3777" t="str">
        <f>LEFT(N3777,SEARCH("/",N3777)-1)</f>
        <v>technology</v>
      </c>
      <c r="R3777" t="str">
        <f>RIGHT(N3777, LEN(N3777)-SEARCH("/",N3777))</f>
        <v>space exploration</v>
      </c>
      <c r="S3777" s="11">
        <f>J3777/86400 + 25569 + (-5/24)</f>
        <v>41771.443599537037</v>
      </c>
      <c r="T3777" s="11">
        <f>I3777/86400 + 25569 + (-5/24)</f>
        <v>41802.958333333328</v>
      </c>
    </row>
    <row r="3778" spans="1:20" ht="28.5" x14ac:dyDescent="0.4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>
        <f>E3778/D3778*100</f>
        <v>166.33076923076925</v>
      </c>
      <c r="P3778" s="10">
        <f>E3778/L3778</f>
        <v>97.731073446327684</v>
      </c>
      <c r="Q3778" t="str">
        <f>LEFT(N3778,SEARCH("/",N3778)-1)</f>
        <v>photography</v>
      </c>
      <c r="R3778" t="str">
        <f>RIGHT(N3778, LEN(N3778)-SEARCH("/",N3778))</f>
        <v>photobooks</v>
      </c>
      <c r="S3778" s="11">
        <f>J3778/86400 + 25569 + (-5/24)</f>
        <v>42163.3752662037</v>
      </c>
      <c r="T3778" s="11">
        <f>I3778/86400 + 25569 + (-5/24)</f>
        <v>42193.3752662037</v>
      </c>
    </row>
    <row r="3779" spans="1:20" ht="42.75" x14ac:dyDescent="0.45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>
        <f>E3779/D3779*100</f>
        <v>6.3092592592592585</v>
      </c>
      <c r="P3779" s="10">
        <f>E3779/L3779</f>
        <v>113.56666666666666</v>
      </c>
      <c r="Q3779" t="str">
        <f>LEFT(N3779,SEARCH("/",N3779)-1)</f>
        <v>games</v>
      </c>
      <c r="R3779" t="str">
        <f>RIGHT(N3779, LEN(N3779)-SEARCH("/",N3779))</f>
        <v>video games</v>
      </c>
      <c r="S3779" s="11">
        <f>J3779/86400 + 25569 + (-5/24)</f>
        <v>41612.964641203704</v>
      </c>
      <c r="T3779" s="11">
        <f>I3779/86400 + 25569 + (-5/24)</f>
        <v>41642.964641203704</v>
      </c>
    </row>
    <row r="3780" spans="1:20" ht="42.75" x14ac:dyDescent="0.45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>
        <f>E3780/D3780*100</f>
        <v>7.407407407407407E-2</v>
      </c>
      <c r="P3780" s="10">
        <f>E3780/L3780</f>
        <v>1.5384615384615385</v>
      </c>
      <c r="Q3780" t="str">
        <f>LEFT(N3780,SEARCH("/",N3780)-1)</f>
        <v>photography</v>
      </c>
      <c r="R3780" t="str">
        <f>RIGHT(N3780, LEN(N3780)-SEARCH("/",N3780))</f>
        <v>photobooks</v>
      </c>
      <c r="S3780" s="11">
        <f>J3780/86400 + 25569 + (-5/24)</f>
        <v>41876.225347222222</v>
      </c>
      <c r="T3780" s="11">
        <f>I3780/86400 + 25569 + (-5/24)</f>
        <v>41935.958333333328</v>
      </c>
    </row>
    <row r="3781" spans="1:20" ht="42.75" x14ac:dyDescent="0.45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>
        <f>E3781/D3781*100</f>
        <v>0.27454545454545454</v>
      </c>
      <c r="P3781" s="10">
        <f>E3781/L3781</f>
        <v>25.166666666666668</v>
      </c>
      <c r="Q3781" t="str">
        <f>LEFT(N3781,SEARCH("/",N3781)-1)</f>
        <v>film &amp; video</v>
      </c>
      <c r="R3781" t="str">
        <f>RIGHT(N3781, LEN(N3781)-SEARCH("/",N3781))</f>
        <v>science fiction</v>
      </c>
      <c r="S3781" s="11">
        <f>J3781/86400 + 25569 + (-5/24)</f>
        <v>41904.573657407404</v>
      </c>
      <c r="T3781" s="11">
        <f>I3781/86400 + 25569 + (-5/24)</f>
        <v>41940.708333333328</v>
      </c>
    </row>
    <row r="3782" spans="1:20" ht="42.75" x14ac:dyDescent="0.45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>
        <f>E3782/D3782*100</f>
        <v>0</v>
      </c>
      <c r="P3782" s="10" t="e">
        <f>E3782/L3782</f>
        <v>#DIV/0!</v>
      </c>
      <c r="Q3782" t="str">
        <f>LEFT(N3782,SEARCH("/",N3782)-1)</f>
        <v>film &amp; video</v>
      </c>
      <c r="R3782" t="str">
        <f>RIGHT(N3782, LEN(N3782)-SEARCH("/",N3782))</f>
        <v>science fiction</v>
      </c>
      <c r="S3782" s="11">
        <f>J3782/86400 + 25569 + (-5/24)</f>
        <v>42239.365659722222</v>
      </c>
      <c r="T3782" s="11">
        <f>I3782/86400 + 25569 + (-5/24)</f>
        <v>42289.365659722222</v>
      </c>
    </row>
    <row r="3783" spans="1:20" ht="28.5" x14ac:dyDescent="0.45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>
        <f>E3783/D3783*100</f>
        <v>100.36639999999998</v>
      </c>
      <c r="P3783" s="10">
        <f>E3783/L3783</f>
        <v>169.85083076923075</v>
      </c>
      <c r="Q3783" t="str">
        <f>LEFT(N3783,SEARCH("/",N3783)-1)</f>
        <v>film &amp; video</v>
      </c>
      <c r="R3783" t="str">
        <f>RIGHT(N3783, LEN(N3783)-SEARCH("/",N3783))</f>
        <v>documentary</v>
      </c>
      <c r="S3783" s="11">
        <f>J3783/86400 + 25569 + (-5/24)</f>
        <v>42459.572511574072</v>
      </c>
      <c r="T3783" s="11">
        <f>I3783/86400 + 25569 + (-5/24)</f>
        <v>42489.572511574072</v>
      </c>
    </row>
    <row r="3784" spans="1:20" ht="42.75" x14ac:dyDescent="0.45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>
        <f>E3784/D3784*100</f>
        <v>2.2727272727272729</v>
      </c>
      <c r="P3784" s="10">
        <f>E3784/L3784</f>
        <v>113.63636363636364</v>
      </c>
      <c r="Q3784" t="str">
        <f>LEFT(N3784,SEARCH("/",N3784)-1)</f>
        <v>film &amp; video</v>
      </c>
      <c r="R3784" t="str">
        <f>RIGHT(N3784, LEN(N3784)-SEARCH("/",N3784))</f>
        <v>animation</v>
      </c>
      <c r="S3784" s="11">
        <f>J3784/86400 + 25569 + (-5/24)</f>
        <v>40750.501770833333</v>
      </c>
      <c r="T3784" s="11">
        <f>I3784/86400 + 25569 + (-5/24)</f>
        <v>40810.501770833333</v>
      </c>
    </row>
    <row r="3785" spans="1:20" ht="57" x14ac:dyDescent="0.45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>
        <f>E3785/D3785*100</f>
        <v>11.892727272727273</v>
      </c>
      <c r="P3785" s="10">
        <f>E3785/L3785</f>
        <v>38.476470588235294</v>
      </c>
      <c r="Q3785" t="str">
        <f>LEFT(N3785,SEARCH("/",N3785)-1)</f>
        <v>film &amp; video</v>
      </c>
      <c r="R3785" t="str">
        <f>RIGHT(N3785, LEN(N3785)-SEARCH("/",N3785))</f>
        <v>animation</v>
      </c>
      <c r="S3785" s="11">
        <f>J3785/86400 + 25569 + (-5/24)</f>
        <v>41703.513645833329</v>
      </c>
      <c r="T3785" s="11">
        <f>I3785/86400 + 25569 + (-5/24)</f>
        <v>41748.471979166665</v>
      </c>
    </row>
    <row r="3786" spans="1:20" ht="42.75" x14ac:dyDescent="0.45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>
        <f>E3786/D3786*100</f>
        <v>0.87454545454545463</v>
      </c>
      <c r="P3786" s="10">
        <f>E3786/L3786</f>
        <v>120.25</v>
      </c>
      <c r="Q3786" t="str">
        <f>LEFT(N3786,SEARCH("/",N3786)-1)</f>
        <v>technology</v>
      </c>
      <c r="R3786" t="str">
        <f>RIGHT(N3786, LEN(N3786)-SEARCH("/",N3786))</f>
        <v>wearables</v>
      </c>
      <c r="S3786" s="11">
        <f>J3786/86400 + 25569 + (-5/24)</f>
        <v>42725.984583333331</v>
      </c>
      <c r="T3786" s="11">
        <f>I3786/86400 + 25569 + (-5/24)</f>
        <v>42785.984583333331</v>
      </c>
    </row>
    <row r="3787" spans="1:20" ht="28.5" x14ac:dyDescent="0.45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>
        <f>E3787/D3787*100</f>
        <v>382.12909090909091</v>
      </c>
      <c r="P3787" s="10">
        <f>E3787/L3787</f>
        <v>128.38790470372632</v>
      </c>
      <c r="Q3787" t="str">
        <f>LEFT(N3787,SEARCH("/",N3787)-1)</f>
        <v>technology</v>
      </c>
      <c r="R3787" t="str">
        <f>RIGHT(N3787, LEN(N3787)-SEARCH("/",N3787))</f>
        <v>hardware</v>
      </c>
      <c r="S3787" s="11">
        <f>J3787/86400 + 25569 + (-5/24)</f>
        <v>42136.001342592594</v>
      </c>
      <c r="T3787" s="11">
        <f>I3787/86400 + 25569 + (-5/24)</f>
        <v>42167.624999999993</v>
      </c>
    </row>
    <row r="3788" spans="1:20" ht="57" x14ac:dyDescent="0.45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>
        <f>E3788/D3788*100</f>
        <v>12.327272727272726</v>
      </c>
      <c r="P3788" s="10">
        <f>E3788/L3788</f>
        <v>356.84210526315792</v>
      </c>
      <c r="Q3788" t="str">
        <f>LEFT(N3788,SEARCH("/",N3788)-1)</f>
        <v>theater</v>
      </c>
      <c r="R3788" t="str">
        <f>RIGHT(N3788, LEN(N3788)-SEARCH("/",N3788))</f>
        <v>musical</v>
      </c>
      <c r="S3788" s="11">
        <f>J3788/86400 + 25569 + (-5/24)</f>
        <v>42118.138101851851</v>
      </c>
      <c r="T3788" s="11">
        <f>I3788/86400 + 25569 + (-5/24)</f>
        <v>42148.138101851851</v>
      </c>
    </row>
    <row r="3789" spans="1:20" ht="42.75" x14ac:dyDescent="0.4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>
        <f>E3789/D3789*100</f>
        <v>46.100628930817614</v>
      </c>
      <c r="P3789" s="10">
        <f>E3789/L3789</f>
        <v>136.46276595744681</v>
      </c>
      <c r="Q3789" t="str">
        <f>LEFT(N3789,SEARCH("/",N3789)-1)</f>
        <v>technology</v>
      </c>
      <c r="R3789" t="str">
        <f>RIGHT(N3789, LEN(N3789)-SEARCH("/",N3789))</f>
        <v>wearables</v>
      </c>
      <c r="S3789" s="11">
        <f>J3789/86400 + 25569 + (-5/24)</f>
        <v>42766.41846064815</v>
      </c>
      <c r="T3789" s="11">
        <f>I3789/86400 + 25569 + (-5/24)</f>
        <v>42808.376793981479</v>
      </c>
    </row>
    <row r="3790" spans="1:20" ht="42.75" x14ac:dyDescent="0.4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>
        <f>E3790/D3790*100</f>
        <v>2.6660714285714282</v>
      </c>
      <c r="P3790" s="10">
        <f>E3790/L3790</f>
        <v>17.987951807228917</v>
      </c>
      <c r="Q3790" t="str">
        <f>LEFT(N3790,SEARCH("/",N3790)-1)</f>
        <v>games</v>
      </c>
      <c r="R3790" t="str">
        <f>RIGHT(N3790, LEN(N3790)-SEARCH("/",N3790))</f>
        <v>video games</v>
      </c>
      <c r="S3790" s="11">
        <f>J3790/86400 + 25569 + (-5/24)</f>
        <v>41488.645902777775</v>
      </c>
      <c r="T3790" s="11">
        <f>I3790/86400 + 25569 + (-5/24)</f>
        <v>41533.645902777775</v>
      </c>
    </row>
    <row r="3791" spans="1:20" ht="42.75" x14ac:dyDescent="0.4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>
        <f>E3791/D3791*100</f>
        <v>15.485964912280703</v>
      </c>
      <c r="P3791" s="10">
        <f>E3791/L3791</f>
        <v>93.90425531914893</v>
      </c>
      <c r="Q3791" t="str">
        <f>LEFT(N3791,SEARCH("/",N3791)-1)</f>
        <v>technology</v>
      </c>
      <c r="R3791" t="str">
        <f>RIGHT(N3791, LEN(N3791)-SEARCH("/",N3791))</f>
        <v>wearables</v>
      </c>
      <c r="S3791" s="11">
        <f>J3791/86400 + 25569 + (-5/24)</f>
        <v>42556.487372685187</v>
      </c>
      <c r="T3791" s="11">
        <f>I3791/86400 + 25569 + (-5/24)</f>
        <v>42616.487372685187</v>
      </c>
    </row>
    <row r="3792" spans="1:20" ht="42.75" x14ac:dyDescent="0.4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>
        <f>E3792/D3792*100</f>
        <v>108.61819426615318</v>
      </c>
      <c r="P3792" s="10">
        <f>E3792/L3792</f>
        <v>103.52394779771615</v>
      </c>
      <c r="Q3792" t="str">
        <f>LEFT(N3792,SEARCH("/",N3792)-1)</f>
        <v>film &amp; video</v>
      </c>
      <c r="R3792" t="str">
        <f>RIGHT(N3792, LEN(N3792)-SEARCH("/",N3792))</f>
        <v>documentary</v>
      </c>
      <c r="S3792" s="11">
        <f>J3792/86400 + 25569 + (-5/24)</f>
        <v>42297.583553240744</v>
      </c>
      <c r="T3792" s="11">
        <f>I3792/86400 + 25569 + (-5/24)</f>
        <v>42327.625219907401</v>
      </c>
    </row>
    <row r="3793" spans="1:20" ht="42.75" x14ac:dyDescent="0.45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>
        <f>E3793/D3793*100</f>
        <v>3.3333333333333335E-3</v>
      </c>
      <c r="P3793" s="10">
        <f>E3793/L3793</f>
        <v>1</v>
      </c>
      <c r="Q3793" t="str">
        <f>LEFT(N3793,SEARCH("/",N3793)-1)</f>
        <v>film &amp; video</v>
      </c>
      <c r="R3793" t="str">
        <f>RIGHT(N3793, LEN(N3793)-SEARCH("/",N3793))</f>
        <v>animation</v>
      </c>
      <c r="S3793" s="11">
        <f>J3793/86400 + 25569 + (-5/24)</f>
        <v>42130.127025462956</v>
      </c>
      <c r="T3793" s="11">
        <f>I3793/86400 + 25569 + (-5/24)</f>
        <v>42145.127025462956</v>
      </c>
    </row>
    <row r="3794" spans="1:20" ht="28.5" x14ac:dyDescent="0.45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>
        <f>E3794/D3794*100</f>
        <v>1.6666666666666668E-3</v>
      </c>
      <c r="P3794" s="10">
        <f>E3794/L3794</f>
        <v>1</v>
      </c>
      <c r="Q3794" t="str">
        <f>LEFT(N3794,SEARCH("/",N3794)-1)</f>
        <v>film &amp; video</v>
      </c>
      <c r="R3794" t="str">
        <f>RIGHT(N3794, LEN(N3794)-SEARCH("/",N3794))</f>
        <v>animation</v>
      </c>
      <c r="S3794" s="11">
        <f>J3794/86400 + 25569 + (-5/24)</f>
        <v>41620.723078703704</v>
      </c>
      <c r="T3794" s="11">
        <f>I3794/86400 + 25569 + (-5/24)</f>
        <v>41680.723078703704</v>
      </c>
    </row>
    <row r="3795" spans="1:20" ht="42.75" x14ac:dyDescent="0.45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>
        <f>E3795/D3795*100</f>
        <v>8.666666666666667E-2</v>
      </c>
      <c r="P3795" s="10">
        <f>E3795/L3795</f>
        <v>26</v>
      </c>
      <c r="Q3795" t="str">
        <f>LEFT(N3795,SEARCH("/",N3795)-1)</f>
        <v>technology</v>
      </c>
      <c r="R3795" t="str">
        <f>RIGHT(N3795, LEN(N3795)-SEARCH("/",N3795))</f>
        <v>web</v>
      </c>
      <c r="S3795" s="11">
        <f>J3795/86400 + 25569 + (-5/24)</f>
        <v>42249.459664351853</v>
      </c>
      <c r="T3795" s="11">
        <f>I3795/86400 + 25569 + (-5/24)</f>
        <v>42294.459664351853</v>
      </c>
    </row>
    <row r="3796" spans="1:20" ht="57" x14ac:dyDescent="0.45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>
        <f>E3796/D3796*100</f>
        <v>0.43166666666666664</v>
      </c>
      <c r="P3796" s="10">
        <f>E3796/L3796</f>
        <v>64.75</v>
      </c>
      <c r="Q3796" t="str">
        <f>LEFT(N3796,SEARCH("/",N3796)-1)</f>
        <v>technology</v>
      </c>
      <c r="R3796" t="str">
        <f>RIGHT(N3796, LEN(N3796)-SEARCH("/",N3796))</f>
        <v>web</v>
      </c>
      <c r="S3796" s="11">
        <f>J3796/86400 + 25569 + (-5/24)</f>
        <v>42138.484293981477</v>
      </c>
      <c r="T3796" s="11">
        <f>I3796/86400 + 25569 + (-5/24)</f>
        <v>42168.484293981477</v>
      </c>
    </row>
    <row r="3797" spans="1:20" ht="42.75" x14ac:dyDescent="0.45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>
        <f>E3797/D3797*100</f>
        <v>21.363333333333333</v>
      </c>
      <c r="P3797" s="10">
        <f>E3797/L3797</f>
        <v>105.93388429752066</v>
      </c>
      <c r="Q3797" t="str">
        <f>LEFT(N3797,SEARCH("/",N3797)-1)</f>
        <v>technology</v>
      </c>
      <c r="R3797" t="str">
        <f>RIGHT(N3797, LEN(N3797)-SEARCH("/",N3797))</f>
        <v>web</v>
      </c>
      <c r="S3797" s="11">
        <f>J3797/86400 + 25569 + (-5/24)</f>
        <v>42247.288425925923</v>
      </c>
      <c r="T3797" s="11">
        <f>I3797/86400 + 25569 + (-5/24)</f>
        <v>42277.999305555553</v>
      </c>
    </row>
    <row r="3798" spans="1:20" ht="42.75" x14ac:dyDescent="0.45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>
        <f>E3798/D3798*100</f>
        <v>1.06</v>
      </c>
      <c r="P3798" s="10">
        <f>E3798/L3798</f>
        <v>90.857142857142861</v>
      </c>
      <c r="Q3798" t="str">
        <f>LEFT(N3798,SEARCH("/",N3798)-1)</f>
        <v>technology</v>
      </c>
      <c r="R3798" t="str">
        <f>RIGHT(N3798, LEN(N3798)-SEARCH("/",N3798))</f>
        <v>wearables</v>
      </c>
      <c r="S3798" s="11">
        <f>J3798/86400 + 25569 + (-5/24)</f>
        <v>41913.312731481477</v>
      </c>
      <c r="T3798" s="11">
        <f>I3798/86400 + 25569 + (-5/24)</f>
        <v>41943.312731481477</v>
      </c>
    </row>
    <row r="3799" spans="1:20" ht="42.75" x14ac:dyDescent="0.45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>
        <f>E3799/D3799*100</f>
        <v>58.558333333333337</v>
      </c>
      <c r="P3799" s="10">
        <f>E3799/L3799</f>
        <v>153.42794759825327</v>
      </c>
      <c r="Q3799" t="str">
        <f>LEFT(N3799,SEARCH("/",N3799)-1)</f>
        <v>technology</v>
      </c>
      <c r="R3799" t="str">
        <f>RIGHT(N3799, LEN(N3799)-SEARCH("/",N3799))</f>
        <v>wearables</v>
      </c>
      <c r="S3799" s="11">
        <f>J3799/86400 + 25569 + (-5/24)</f>
        <v>42281.960659722223</v>
      </c>
      <c r="T3799" s="11">
        <f>I3799/86400 + 25569 + (-5/24)</f>
        <v>42327.002326388887</v>
      </c>
    </row>
    <row r="3800" spans="1:20" ht="42.75" x14ac:dyDescent="0.45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>
        <f>E3800/D3800*100</f>
        <v>4.9516666666666671</v>
      </c>
      <c r="P3800" s="10">
        <f>E3800/L3800</f>
        <v>80.297297297297291</v>
      </c>
      <c r="Q3800" t="str">
        <f>LEFT(N3800,SEARCH("/",N3800)-1)</f>
        <v>games</v>
      </c>
      <c r="R3800" t="str">
        <f>RIGHT(N3800, LEN(N3800)-SEARCH("/",N3800))</f>
        <v>video games</v>
      </c>
      <c r="S3800" s="11">
        <f>J3800/86400 + 25569 + (-5/24)</f>
        <v>41771.201631944445</v>
      </c>
      <c r="T3800" s="11">
        <f>I3800/86400 + 25569 + (-5/24)</f>
        <v>41801.201631944445</v>
      </c>
    </row>
    <row r="3801" spans="1:20" ht="42.75" x14ac:dyDescent="0.45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>
        <f>E3801/D3801*100</f>
        <v>5.8333333333333341E-2</v>
      </c>
      <c r="P3801" s="10">
        <f>E3801/L3801</f>
        <v>17.5</v>
      </c>
      <c r="Q3801" t="str">
        <f>LEFT(N3801,SEARCH("/",N3801)-1)</f>
        <v>food</v>
      </c>
      <c r="R3801" t="str">
        <f>RIGHT(N3801, LEN(N3801)-SEARCH("/",N3801))</f>
        <v>food trucks</v>
      </c>
      <c r="S3801" s="11">
        <f>J3801/86400 + 25569 + (-5/24)</f>
        <v>41876.475277777776</v>
      </c>
      <c r="T3801" s="11">
        <f>I3801/86400 + 25569 + (-5/24)</f>
        <v>41907.475277777776</v>
      </c>
    </row>
    <row r="3802" spans="1:20" ht="42.75" x14ac:dyDescent="0.45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>
        <f>E3802/D3802*100</f>
        <v>1.6316666666666666</v>
      </c>
      <c r="P3802" s="10">
        <f>E3802/L3802</f>
        <v>61.1875</v>
      </c>
      <c r="Q3802" t="str">
        <f>LEFT(N3802,SEARCH("/",N3802)-1)</f>
        <v>food</v>
      </c>
      <c r="R3802" t="str">
        <f>RIGHT(N3802, LEN(N3802)-SEARCH("/",N3802))</f>
        <v>food trucks</v>
      </c>
      <c r="S3802" s="11">
        <f>J3802/86400 + 25569 + (-5/24)</f>
        <v>41863.526562499996</v>
      </c>
      <c r="T3802" s="11">
        <f>I3802/86400 + 25569 + (-5/24)</f>
        <v>41894.526562499996</v>
      </c>
    </row>
    <row r="3803" spans="1:20" ht="42.75" x14ac:dyDescent="0.45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>
        <f>E3803/D3803*100</f>
        <v>5.3333333333333339</v>
      </c>
      <c r="P3803" s="10">
        <f>E3803/L3803</f>
        <v>640</v>
      </c>
      <c r="Q3803" t="str">
        <f>LEFT(N3803,SEARCH("/",N3803)-1)</f>
        <v>food</v>
      </c>
      <c r="R3803" t="str">
        <f>RIGHT(N3803, LEN(N3803)-SEARCH("/",N3803))</f>
        <v>food trucks</v>
      </c>
      <c r="S3803" s="11">
        <f>J3803/86400 + 25569 + (-5/24)</f>
        <v>42275.511886574073</v>
      </c>
      <c r="T3803" s="11">
        <f>I3803/86400 + 25569 + (-5/24)</f>
        <v>42305.511886574073</v>
      </c>
    </row>
    <row r="3804" spans="1:20" x14ac:dyDescent="0.45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>
        <f>E3804/D3804*100</f>
        <v>1.7000000000000002</v>
      </c>
      <c r="P3804" s="10">
        <f>E3804/L3804</f>
        <v>510</v>
      </c>
      <c r="Q3804" t="str">
        <f>LEFT(N3804,SEARCH("/",N3804)-1)</f>
        <v>photography</v>
      </c>
      <c r="R3804" t="str">
        <f>RIGHT(N3804, LEN(N3804)-SEARCH("/",N3804))</f>
        <v>places</v>
      </c>
      <c r="S3804" s="11">
        <f>J3804/86400 + 25569 + (-5/24)</f>
        <v>42240.648888888885</v>
      </c>
      <c r="T3804" s="11">
        <f>I3804/86400 + 25569 + (-5/24)</f>
        <v>42270.648888888885</v>
      </c>
    </row>
    <row r="3805" spans="1:20" ht="42.75" x14ac:dyDescent="0.45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>
        <f>E3805/D3805*100</f>
        <v>294.0333333333333</v>
      </c>
      <c r="P3805" s="10">
        <f>E3805/L3805</f>
        <v>483.34246575342468</v>
      </c>
      <c r="Q3805" t="str">
        <f>LEFT(N3805,SEARCH("/",N3805)-1)</f>
        <v>technology</v>
      </c>
      <c r="R3805" t="str">
        <f>RIGHT(N3805, LEN(N3805)-SEARCH("/",N3805))</f>
        <v>hardware</v>
      </c>
      <c r="S3805" s="11">
        <f>J3805/86400 + 25569 + (-5/24)</f>
        <v>42067.71533564815</v>
      </c>
      <c r="T3805" s="11">
        <f>I3805/86400 + 25569 + (-5/24)</f>
        <v>42112.673668981479</v>
      </c>
    </row>
    <row r="3806" spans="1:20" ht="42.75" x14ac:dyDescent="0.45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>
        <f>E3806/D3806*100</f>
        <v>1.4200000000000002</v>
      </c>
      <c r="P3806" s="10">
        <f>E3806/L3806</f>
        <v>31.555555555555557</v>
      </c>
      <c r="Q3806" t="str">
        <f>LEFT(N3806,SEARCH("/",N3806)-1)</f>
        <v>games</v>
      </c>
      <c r="R3806" t="str">
        <f>RIGHT(N3806, LEN(N3806)-SEARCH("/",N3806))</f>
        <v>video games</v>
      </c>
      <c r="S3806" s="11">
        <f>J3806/86400 + 25569 + (-5/24)</f>
        <v>42190.815196759257</v>
      </c>
      <c r="T3806" s="11">
        <f>I3806/86400 + 25569 + (-5/24)</f>
        <v>42220.815196759257</v>
      </c>
    </row>
    <row r="3807" spans="1:20" ht="42.75" x14ac:dyDescent="0.45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>
        <f>E3807/D3807*100</f>
        <v>6.5000000000000002E-2</v>
      </c>
      <c r="P3807" s="10">
        <f>E3807/L3807</f>
        <v>13</v>
      </c>
      <c r="Q3807" t="str">
        <f>LEFT(N3807,SEARCH("/",N3807)-1)</f>
        <v>technology</v>
      </c>
      <c r="R3807" t="str">
        <f>RIGHT(N3807, LEN(N3807)-SEARCH("/",N3807))</f>
        <v>web</v>
      </c>
      <c r="S3807" s="11">
        <f>J3807/86400 + 25569 + (-5/24)</f>
        <v>42615.590636574074</v>
      </c>
      <c r="T3807" s="11">
        <f>I3807/86400 + 25569 + (-5/24)</f>
        <v>42660.590636574074</v>
      </c>
    </row>
    <row r="3808" spans="1:20" ht="42.75" x14ac:dyDescent="0.45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>
        <f>E3808/D3808*100</f>
        <v>0.55833333333333335</v>
      </c>
      <c r="P3808" s="10">
        <f>E3808/L3808</f>
        <v>55.833333333333336</v>
      </c>
      <c r="Q3808" t="str">
        <f>LEFT(N3808,SEARCH("/",N3808)-1)</f>
        <v>food</v>
      </c>
      <c r="R3808" t="str">
        <f>RIGHT(N3808, LEN(N3808)-SEARCH("/",N3808))</f>
        <v>food trucks</v>
      </c>
      <c r="S3808" s="11">
        <f>J3808/86400 + 25569 + (-5/24)</f>
        <v>42536.654467592591</v>
      </c>
      <c r="T3808" s="11">
        <f>I3808/86400 + 25569 + (-5/24)</f>
        <v>42566.654467592591</v>
      </c>
    </row>
    <row r="3809" spans="1:20" ht="42.75" x14ac:dyDescent="0.45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>
        <f>E3809/D3809*100</f>
        <v>1.3333333333333334E-2</v>
      </c>
      <c r="P3809" s="10">
        <f>E3809/L3809</f>
        <v>8</v>
      </c>
      <c r="Q3809" t="str">
        <f>LEFT(N3809,SEARCH("/",N3809)-1)</f>
        <v>food</v>
      </c>
      <c r="R3809" t="str">
        <f>RIGHT(N3809, LEN(N3809)-SEARCH("/",N3809))</f>
        <v>food trucks</v>
      </c>
      <c r="S3809" s="11">
        <f>J3809/86400 + 25569 + (-5/24)</f>
        <v>41974.496412037035</v>
      </c>
      <c r="T3809" s="11">
        <f>I3809/86400 + 25569 + (-5/24)</f>
        <v>42004.496412037035</v>
      </c>
    </row>
    <row r="3810" spans="1:20" ht="57" x14ac:dyDescent="0.45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>
        <f>E3810/D3810*100</f>
        <v>0.59666666666666668</v>
      </c>
      <c r="P3810" s="10">
        <f>E3810/L3810</f>
        <v>71.599999999999994</v>
      </c>
      <c r="Q3810" t="str">
        <f>LEFT(N3810,SEARCH("/",N3810)-1)</f>
        <v>technology</v>
      </c>
      <c r="R3810" t="str">
        <f>RIGHT(N3810, LEN(N3810)-SEARCH("/",N3810))</f>
        <v>space exploration</v>
      </c>
      <c r="S3810" s="11">
        <f>J3810/86400 + 25569 + (-5/24)</f>
        <v>42695.416006944441</v>
      </c>
      <c r="T3810" s="11">
        <f>I3810/86400 + 25569 + (-5/24)</f>
        <v>42725.416006944441</v>
      </c>
    </row>
    <row r="3811" spans="1:20" ht="42.75" x14ac:dyDescent="0.45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>
        <f>E3811/D3811*100</f>
        <v>5.65</v>
      </c>
      <c r="P3811" s="10">
        <f>E3811/L3811</f>
        <v>89.21052631578948</v>
      </c>
      <c r="Q3811" t="str">
        <f>LEFT(N3811,SEARCH("/",N3811)-1)</f>
        <v>food</v>
      </c>
      <c r="R3811" t="str">
        <f>RIGHT(N3811, LEN(N3811)-SEARCH("/",N3811))</f>
        <v>food trucks</v>
      </c>
      <c r="S3811" s="11">
        <f>J3811/86400 + 25569 + (-5/24)</f>
        <v>41964.636111111111</v>
      </c>
      <c r="T3811" s="11">
        <f>I3811/86400 + 25569 + (-5/24)</f>
        <v>41998.636111111111</v>
      </c>
    </row>
    <row r="3812" spans="1:20" ht="28.5" x14ac:dyDescent="0.45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>
        <f>E3812/D3812*100</f>
        <v>153.90035000000003</v>
      </c>
      <c r="P3812" s="10">
        <f>E3812/L3812</f>
        <v>84.871516544117654</v>
      </c>
      <c r="Q3812" t="str">
        <f>LEFT(N3812,SEARCH("/",N3812)-1)</f>
        <v>theater</v>
      </c>
      <c r="R3812" t="str">
        <f>RIGHT(N3812, LEN(N3812)-SEARCH("/",N3812))</f>
        <v>spaces</v>
      </c>
      <c r="S3812" s="11">
        <f>J3812/86400 + 25569 + (-5/24)</f>
        <v>41828.021157407406</v>
      </c>
      <c r="T3812" s="11">
        <f>I3812/86400 + 25569 + (-5/24)</f>
        <v>41859.875</v>
      </c>
    </row>
    <row r="3813" spans="1:20" ht="42.75" x14ac:dyDescent="0.45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>
        <f>E3813/D3813*100</f>
        <v>0.11833333333333333</v>
      </c>
      <c r="P3813" s="10">
        <f>E3813/L3813</f>
        <v>23.666666666666668</v>
      </c>
      <c r="Q3813" t="str">
        <f>LEFT(N3813,SEARCH("/",N3813)-1)</f>
        <v>theater</v>
      </c>
      <c r="R3813" t="str">
        <f>RIGHT(N3813, LEN(N3813)-SEARCH("/",N3813))</f>
        <v>spaces</v>
      </c>
      <c r="S3813" s="11">
        <f>J3813/86400 + 25569 + (-5/24)</f>
        <v>42030.930497685178</v>
      </c>
      <c r="T3813" s="11">
        <f>I3813/86400 + 25569 + (-5/24)</f>
        <v>42060.930497685178</v>
      </c>
    </row>
    <row r="3814" spans="1:20" ht="42.75" x14ac:dyDescent="0.45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>
        <f>E3814/D3814*100</f>
        <v>0.22499999999999998</v>
      </c>
      <c r="P3814" s="10">
        <f>E3814/L3814</f>
        <v>33.75</v>
      </c>
      <c r="Q3814" t="str">
        <f>LEFT(N3814,SEARCH("/",N3814)-1)</f>
        <v>theater</v>
      </c>
      <c r="R3814" t="str">
        <f>RIGHT(N3814, LEN(N3814)-SEARCH("/",N3814))</f>
        <v>plays</v>
      </c>
      <c r="S3814" s="11">
        <f>J3814/86400 + 25569 + (-5/24)</f>
        <v>41863.150949074072</v>
      </c>
      <c r="T3814" s="11">
        <f>I3814/86400 + 25569 + (-5/24)</f>
        <v>41893.150949074072</v>
      </c>
    </row>
    <row r="3815" spans="1:20" ht="42.75" x14ac:dyDescent="0.45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>
        <f>E3815/D3815*100</f>
        <v>0.2</v>
      </c>
      <c r="P3815" s="10">
        <f>E3815/L3815</f>
        <v>40</v>
      </c>
      <c r="Q3815" t="str">
        <f>LEFT(N3815,SEARCH("/",N3815)-1)</f>
        <v>theater</v>
      </c>
      <c r="R3815" t="str">
        <f>RIGHT(N3815, LEN(N3815)-SEARCH("/",N3815))</f>
        <v>plays</v>
      </c>
      <c r="S3815" s="11">
        <f>J3815/86400 + 25569 + (-5/24)</f>
        <v>41843.456284722219</v>
      </c>
      <c r="T3815" s="11">
        <f>I3815/86400 + 25569 + (-5/24)</f>
        <v>41855.458333333328</v>
      </c>
    </row>
    <row r="3816" spans="1:20" ht="42.75" x14ac:dyDescent="0.45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>
        <f>E3816/D3816*100</f>
        <v>110.38153846153847</v>
      </c>
      <c r="P3816" s="10">
        <f>E3816/L3816</f>
        <v>75.444794952681391</v>
      </c>
      <c r="Q3816" t="str">
        <f>LEFT(N3816,SEARCH("/",N3816)-1)</f>
        <v>film &amp; video</v>
      </c>
      <c r="R3816" t="str">
        <f>RIGHT(N3816, LEN(N3816)-SEARCH("/",N3816))</f>
        <v>documentary</v>
      </c>
      <c r="S3816" s="11">
        <f>J3816/86400 + 25569 + (-5/24)</f>
        <v>42117.68309027778</v>
      </c>
      <c r="T3816" s="11">
        <f>I3816/86400 + 25569 + (-5/24)</f>
        <v>42147.68309027778</v>
      </c>
    </row>
    <row r="3817" spans="1:20" ht="42.75" x14ac:dyDescent="0.45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>
        <f>E3817/D3817*100</f>
        <v>6.9230769230769221E-2</v>
      </c>
      <c r="P3817" s="10">
        <f>E3817/L3817</f>
        <v>22.5</v>
      </c>
      <c r="Q3817" t="str">
        <f>LEFT(N3817,SEARCH("/",N3817)-1)</f>
        <v>film &amp; video</v>
      </c>
      <c r="R3817" t="str">
        <f>RIGHT(N3817, LEN(N3817)-SEARCH("/",N3817))</f>
        <v>animation</v>
      </c>
      <c r="S3817" s="11">
        <f>J3817/86400 + 25569 + (-5/24)</f>
        <v>40970.794236111113</v>
      </c>
      <c r="T3817" s="11">
        <f>I3817/86400 + 25569 + (-5/24)</f>
        <v>41015.813194444439</v>
      </c>
    </row>
    <row r="3818" spans="1:20" ht="42.75" x14ac:dyDescent="0.45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>
        <f>E3818/D3818*100</f>
        <v>101.42212307692309</v>
      </c>
      <c r="P3818" s="10">
        <f>E3818/L3818</f>
        <v>74.575090497737563</v>
      </c>
      <c r="Q3818" t="str">
        <f>LEFT(N3818,SEARCH("/",N3818)-1)</f>
        <v>music</v>
      </c>
      <c r="R3818" t="str">
        <f>RIGHT(N3818, LEN(N3818)-SEARCH("/",N3818))</f>
        <v>faith</v>
      </c>
      <c r="S3818" s="11">
        <f>J3818/86400 + 25569 + (-5/24)</f>
        <v>42773.91300925926</v>
      </c>
      <c r="T3818" s="11">
        <f>I3818/86400 + 25569 + (-5/24)</f>
        <v>42822.874999999993</v>
      </c>
    </row>
    <row r="3819" spans="1:20" ht="42.75" x14ac:dyDescent="0.45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>
        <f>E3819/D3819*100</f>
        <v>102.24343076923077</v>
      </c>
      <c r="P3819" s="10">
        <f>E3819/L3819</f>
        <v>147.68495555555555</v>
      </c>
      <c r="Q3819" t="str">
        <f>LEFT(N3819,SEARCH("/",N3819)-1)</f>
        <v>technology</v>
      </c>
      <c r="R3819" t="str">
        <f>RIGHT(N3819, LEN(N3819)-SEARCH("/",N3819))</f>
        <v>hardware</v>
      </c>
      <c r="S3819" s="11">
        <f>J3819/86400 + 25569 + (-5/24)</f>
        <v>42199.157511574071</v>
      </c>
      <c r="T3819" s="11">
        <f>I3819/86400 + 25569 + (-5/24)</f>
        <v>42229.157511574071</v>
      </c>
    </row>
    <row r="3820" spans="1:20" ht="42.75" x14ac:dyDescent="0.45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>
        <f>E3820/D3820*100</f>
        <v>1.2123076923076923</v>
      </c>
      <c r="P3820" s="10">
        <f>E3820/L3820</f>
        <v>112.57142857142857</v>
      </c>
      <c r="Q3820" t="str">
        <f>LEFT(N3820,SEARCH("/",N3820)-1)</f>
        <v>technology</v>
      </c>
      <c r="R3820" t="str">
        <f>RIGHT(N3820, LEN(N3820)-SEARCH("/",N3820))</f>
        <v>web</v>
      </c>
      <c r="S3820" s="11">
        <f>J3820/86400 + 25569 + (-5/24)</f>
        <v>42191.493425925924</v>
      </c>
      <c r="T3820" s="11">
        <f>I3820/86400 + 25569 + (-5/24)</f>
        <v>42221.493425925924</v>
      </c>
    </row>
    <row r="3821" spans="1:20" ht="42.75" x14ac:dyDescent="0.45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>
        <f>E3821/D3821*100</f>
        <v>143.65230769230772</v>
      </c>
      <c r="P3821" s="10">
        <f>E3821/L3821</f>
        <v>74.639488409272587</v>
      </c>
      <c r="Q3821" t="str">
        <f>LEFT(N3821,SEARCH("/",N3821)-1)</f>
        <v>technology</v>
      </c>
      <c r="R3821" t="str">
        <f>RIGHT(N3821, LEN(N3821)-SEARCH("/",N3821))</f>
        <v>space exploration</v>
      </c>
      <c r="S3821" s="11">
        <f>J3821/86400 + 25569 + (-5/24)</f>
        <v>42250.958819444444</v>
      </c>
      <c r="T3821" s="11">
        <f>I3821/86400 + 25569 + (-5/24)</f>
        <v>42287.833333333336</v>
      </c>
    </row>
    <row r="3822" spans="1:20" ht="28.5" x14ac:dyDescent="0.45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>
        <f>E3822/D3822*100</f>
        <v>5.3846153846153842E-2</v>
      </c>
      <c r="P3822" s="10">
        <f>E3822/L3822</f>
        <v>17.5</v>
      </c>
      <c r="Q3822" t="str">
        <f>LEFT(N3822,SEARCH("/",N3822)-1)</f>
        <v>food</v>
      </c>
      <c r="R3822" t="str">
        <f>RIGHT(N3822, LEN(N3822)-SEARCH("/",N3822))</f>
        <v>food trucks</v>
      </c>
      <c r="S3822" s="11">
        <f>J3822/86400 + 25569 + (-5/24)</f>
        <v>42089.515706018516</v>
      </c>
      <c r="T3822" s="11">
        <f>I3822/86400 + 25569 + (-5/24)</f>
        <v>42134.515706018516</v>
      </c>
    </row>
    <row r="3823" spans="1:20" ht="42.75" x14ac:dyDescent="0.45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>
        <f>E3823/D3823*100</f>
        <v>0.19384615384615383</v>
      </c>
      <c r="P3823" s="10">
        <f>E3823/L3823</f>
        <v>42</v>
      </c>
      <c r="Q3823" t="str">
        <f>LEFT(N3823,SEARCH("/",N3823)-1)</f>
        <v>theater</v>
      </c>
      <c r="R3823" t="str">
        <f>RIGHT(N3823, LEN(N3823)-SEARCH("/",N3823))</f>
        <v>spaces</v>
      </c>
      <c r="S3823" s="11">
        <f>J3823/86400 + 25569 + (-5/24)</f>
        <v>41981.363969907405</v>
      </c>
      <c r="T3823" s="11">
        <f>I3823/86400 + 25569 + (-5/24)</f>
        <v>42012.361805555549</v>
      </c>
    </row>
    <row r="3824" spans="1:20" ht="42.75" x14ac:dyDescent="0.4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>
        <f>E3824/D3824*100</f>
        <v>4.5985132395404564</v>
      </c>
      <c r="P3824" s="10">
        <f>E3824/L3824</f>
        <v>136.09090909090909</v>
      </c>
      <c r="Q3824" t="str">
        <f>LEFT(N3824,SEARCH("/",N3824)-1)</f>
        <v>film &amp; video</v>
      </c>
      <c r="R3824" t="str">
        <f>RIGHT(N3824, LEN(N3824)-SEARCH("/",N3824))</f>
        <v>animation</v>
      </c>
      <c r="S3824" s="11">
        <f>J3824/86400 + 25569 + (-5/24)</f>
        <v>40858.553807870368</v>
      </c>
      <c r="T3824" s="11">
        <f>I3824/86400 + 25569 + (-5/24)</f>
        <v>40900.553807870368</v>
      </c>
    </row>
    <row r="3825" spans="1:20" ht="42.75" x14ac:dyDescent="0.45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>
        <f>E3825/D3825*100</f>
        <v>181.53547058823528</v>
      </c>
      <c r="P3825" s="10">
        <f>E3825/L3825</f>
        <v>81.75107284768211</v>
      </c>
      <c r="Q3825" t="str">
        <f>LEFT(N3825,SEARCH("/",N3825)-1)</f>
        <v>film &amp; video</v>
      </c>
      <c r="R3825" t="str">
        <f>RIGHT(N3825, LEN(N3825)-SEARCH("/",N3825))</f>
        <v>documentary</v>
      </c>
      <c r="S3825" s="11">
        <f>J3825/86400 + 25569 + (-5/24)</f>
        <v>41673.854745370372</v>
      </c>
      <c r="T3825" s="11">
        <f>I3825/86400 + 25569 + (-5/24)</f>
        <v>41705.749305555553</v>
      </c>
    </row>
    <row r="3826" spans="1:20" ht="42.75" x14ac:dyDescent="0.45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>
        <f>E3826/D3826*100</f>
        <v>78.927352941176466</v>
      </c>
      <c r="P3826" s="10">
        <f>E3826/L3826</f>
        <v>117.69868421052631</v>
      </c>
      <c r="Q3826" t="str">
        <f>LEFT(N3826,SEARCH("/",N3826)-1)</f>
        <v>technology</v>
      </c>
      <c r="R3826" t="str">
        <f>RIGHT(N3826, LEN(N3826)-SEARCH("/",N3826))</f>
        <v>wearables</v>
      </c>
      <c r="S3826" s="11">
        <f>J3826/86400 + 25569 + (-5/24)</f>
        <v>42696.45517361111</v>
      </c>
      <c r="T3826" s="11">
        <f>I3826/86400 + 25569 + (-5/24)</f>
        <v>42736.45517361111</v>
      </c>
    </row>
    <row r="3827" spans="1:20" ht="42.75" x14ac:dyDescent="0.45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>
        <f>E3827/D3827*100</f>
        <v>1.7647058823529412E-2</v>
      </c>
      <c r="P3827" s="10">
        <f>E3827/L3827</f>
        <v>3</v>
      </c>
      <c r="Q3827" t="str">
        <f>LEFT(N3827,SEARCH("/",N3827)-1)</f>
        <v>games</v>
      </c>
      <c r="R3827" t="str">
        <f>RIGHT(N3827, LEN(N3827)-SEARCH("/",N3827))</f>
        <v>video games</v>
      </c>
      <c r="S3827" s="11">
        <f>J3827/86400 + 25569 + (-5/24)</f>
        <v>42002.718657407408</v>
      </c>
      <c r="T3827" s="11">
        <f>I3827/86400 + 25569 + (-5/24)</f>
        <v>42032.718657407408</v>
      </c>
    </row>
    <row r="3828" spans="1:20" ht="42.75" x14ac:dyDescent="0.45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>
        <f>E3828/D3828*100</f>
        <v>1.4285714285714287E-2</v>
      </c>
      <c r="P3828" s="10">
        <f>E3828/L3828</f>
        <v>10</v>
      </c>
      <c r="Q3828" t="str">
        <f>LEFT(N3828,SEARCH("/",N3828)-1)</f>
        <v>film &amp; video</v>
      </c>
      <c r="R3828" t="str">
        <f>RIGHT(N3828, LEN(N3828)-SEARCH("/",N3828))</f>
        <v>science fiction</v>
      </c>
      <c r="S3828" s="11">
        <f>J3828/86400 + 25569 + (-5/24)</f>
        <v>42615.841516203705</v>
      </c>
      <c r="T3828" s="11">
        <f>I3828/86400 + 25569 + (-5/24)</f>
        <v>42645.841516203705</v>
      </c>
    </row>
    <row r="3829" spans="1:20" ht="42.75" x14ac:dyDescent="0.45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>
        <f>E3829/D3829*100</f>
        <v>0</v>
      </c>
      <c r="P3829" s="10" t="e">
        <f>E3829/L3829</f>
        <v>#DIV/0!</v>
      </c>
      <c r="Q3829" t="str">
        <f>LEFT(N3829,SEARCH("/",N3829)-1)</f>
        <v>technology</v>
      </c>
      <c r="R3829" t="str">
        <f>RIGHT(N3829, LEN(N3829)-SEARCH("/",N3829))</f>
        <v>web</v>
      </c>
      <c r="S3829" s="11">
        <f>J3829/86400 + 25569 + (-5/24)</f>
        <v>42143.585821759254</v>
      </c>
      <c r="T3829" s="11">
        <f>I3829/86400 + 25569 + (-5/24)</f>
        <v>42173.585821759254</v>
      </c>
    </row>
    <row r="3830" spans="1:20" ht="42.75" x14ac:dyDescent="0.45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>
        <f>E3830/D3830*100</f>
        <v>25.087142857142858</v>
      </c>
      <c r="P3830" s="10">
        <f>E3830/L3830</f>
        <v>89.59693877551021</v>
      </c>
      <c r="Q3830" t="str">
        <f>LEFT(N3830,SEARCH("/",N3830)-1)</f>
        <v>technology</v>
      </c>
      <c r="R3830" t="str">
        <f>RIGHT(N3830, LEN(N3830)-SEARCH("/",N3830))</f>
        <v>wearables</v>
      </c>
      <c r="S3830" s="11">
        <f>J3830/86400 + 25569 + (-5/24)</f>
        <v>42652.756574074076</v>
      </c>
      <c r="T3830" s="11">
        <f>I3830/86400 + 25569 + (-5/24)</f>
        <v>42685.999999999993</v>
      </c>
    </row>
    <row r="3831" spans="1:20" ht="28.5" x14ac:dyDescent="0.45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>
        <f>E3831/D3831*100</f>
        <v>109.92831428571431</v>
      </c>
      <c r="P3831" s="10">
        <f>E3831/L3831</f>
        <v>71.848571428571432</v>
      </c>
      <c r="Q3831" t="str">
        <f>LEFT(N3831,SEARCH("/",N3831)-1)</f>
        <v>music</v>
      </c>
      <c r="R3831" t="str">
        <f>RIGHT(N3831, LEN(N3831)-SEARCH("/",N3831))</f>
        <v>electronic music</v>
      </c>
      <c r="S3831" s="11">
        <f>J3831/86400 + 25569 + (-5/24)</f>
        <v>42049.625428240739</v>
      </c>
      <c r="T3831" s="11">
        <f>I3831/86400 + 25569 + (-5/24)</f>
        <v>42079.583761574067</v>
      </c>
    </row>
    <row r="3832" spans="1:20" ht="42.75" x14ac:dyDescent="0.45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>
        <f>E3832/D3832*100</f>
        <v>117.90285714285716</v>
      </c>
      <c r="P3832" s="10">
        <f>E3832/L3832</f>
        <v>2500.969696969697</v>
      </c>
      <c r="Q3832" t="str">
        <f>LEFT(N3832,SEARCH("/",N3832)-1)</f>
        <v>technology</v>
      </c>
      <c r="R3832" t="str">
        <f>RIGHT(N3832, LEN(N3832)-SEARCH("/",N3832))</f>
        <v>hardware</v>
      </c>
      <c r="S3832" s="11">
        <f>J3832/86400 + 25569 + (-5/24)</f>
        <v>41964.154409722221</v>
      </c>
      <c r="T3832" s="11">
        <f>I3832/86400 + 25569 + (-5/24)</f>
        <v>41994.154409722221</v>
      </c>
    </row>
    <row r="3833" spans="1:20" ht="42.75" x14ac:dyDescent="0.45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>
        <f>E3833/D3833*100</f>
        <v>0.38571428571428573</v>
      </c>
      <c r="P3833" s="10">
        <f>E3833/L3833</f>
        <v>54</v>
      </c>
      <c r="Q3833" t="str">
        <f>LEFT(N3833,SEARCH("/",N3833)-1)</f>
        <v>technology</v>
      </c>
      <c r="R3833" t="str">
        <f>RIGHT(N3833, LEN(N3833)-SEARCH("/",N3833))</f>
        <v>web</v>
      </c>
      <c r="S3833" s="11">
        <f>J3833/86400 + 25569 + (-5/24)</f>
        <v>42360.723819444444</v>
      </c>
      <c r="T3833" s="11">
        <f>I3833/86400 + 25569 + (-5/24)</f>
        <v>42420.723819444444</v>
      </c>
    </row>
    <row r="3834" spans="1:20" ht="42.75" x14ac:dyDescent="0.45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>
        <f>E3834/D3834*100</f>
        <v>1.1428571428571428</v>
      </c>
      <c r="P3834" s="10">
        <f>E3834/L3834</f>
        <v>200</v>
      </c>
      <c r="Q3834" t="str">
        <f>LEFT(N3834,SEARCH("/",N3834)-1)</f>
        <v>food</v>
      </c>
      <c r="R3834" t="str">
        <f>RIGHT(N3834, LEN(N3834)-SEARCH("/",N3834))</f>
        <v>food trucks</v>
      </c>
      <c r="S3834" s="11">
        <f>J3834/86400 + 25569 + (-5/24)</f>
        <v>41820.706307870372</v>
      </c>
      <c r="T3834" s="11">
        <f>I3834/86400 + 25569 + (-5/24)</f>
        <v>41860.706307870372</v>
      </c>
    </row>
    <row r="3835" spans="1:20" ht="42.75" x14ac:dyDescent="0.45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>
        <f>E3835/D3835*100</f>
        <v>1.4642857142857144</v>
      </c>
      <c r="P3835" s="10">
        <f>E3835/L3835</f>
        <v>205</v>
      </c>
      <c r="Q3835" t="str">
        <f>LEFT(N3835,SEARCH("/",N3835)-1)</f>
        <v>theater</v>
      </c>
      <c r="R3835" t="str">
        <f>RIGHT(N3835, LEN(N3835)-SEARCH("/",N3835))</f>
        <v>musical</v>
      </c>
      <c r="S3835" s="11">
        <f>J3835/86400 + 25569 + (-5/24)</f>
        <v>41831.514444444438</v>
      </c>
      <c r="T3835" s="11">
        <f>I3835/86400 + 25569 + (-5/24)</f>
        <v>41861.514444444438</v>
      </c>
    </row>
    <row r="3836" spans="1:20" ht="42.75" x14ac:dyDescent="0.4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>
        <f>E3836/D3836*100</f>
        <v>110.73146853146854</v>
      </c>
      <c r="P3836" s="10">
        <f>E3836/L3836</f>
        <v>226.20857142857142</v>
      </c>
      <c r="Q3836" t="str">
        <f>LEFT(N3836,SEARCH("/",N3836)-1)</f>
        <v>technology</v>
      </c>
      <c r="R3836" t="str">
        <f>RIGHT(N3836, LEN(N3836)-SEARCH("/",N3836))</f>
        <v>hardware</v>
      </c>
      <c r="S3836" s="11">
        <f>J3836/86400 + 25569 + (-5/24)</f>
        <v>42467.373055555552</v>
      </c>
      <c r="T3836" s="11">
        <f>I3836/86400 + 25569 + (-5/24)</f>
        <v>42497.373055555552</v>
      </c>
    </row>
    <row r="3837" spans="1:20" ht="28.5" x14ac:dyDescent="0.4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>
        <f>E3837/D3837*100</f>
        <v>0</v>
      </c>
      <c r="P3837" s="10" t="e">
        <f>E3837/L3837</f>
        <v>#DIV/0!</v>
      </c>
      <c r="Q3837" t="str">
        <f>LEFT(N3837,SEARCH("/",N3837)-1)</f>
        <v>film &amp; video</v>
      </c>
      <c r="R3837" t="str">
        <f>RIGHT(N3837, LEN(N3837)-SEARCH("/",N3837))</f>
        <v>science fiction</v>
      </c>
      <c r="S3837" s="11">
        <f>J3837/86400 + 25569 + (-5/24)</f>
        <v>42491.599351851844</v>
      </c>
      <c r="T3837" s="11">
        <f>I3837/86400 + 25569 + (-5/24)</f>
        <v>42521.521527777775</v>
      </c>
    </row>
    <row r="3838" spans="1:20" ht="42.75" x14ac:dyDescent="0.4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>
        <f>E3838/D3838*100</f>
        <v>0.28667813379201834</v>
      </c>
      <c r="P3838" s="10">
        <f>E3838/L3838</f>
        <v>71.666666666666671</v>
      </c>
      <c r="Q3838" t="str">
        <f>LEFT(N3838,SEARCH("/",N3838)-1)</f>
        <v>film &amp; video</v>
      </c>
      <c r="R3838" t="str">
        <f>RIGHT(N3838, LEN(N3838)-SEARCH("/",N3838))</f>
        <v>animation</v>
      </c>
      <c r="S3838" s="11">
        <f>J3838/86400 + 25569 + (-5/24)</f>
        <v>40882.273333333331</v>
      </c>
      <c r="T3838" s="11">
        <f>I3838/86400 + 25569 + (-5/24)</f>
        <v>40913.272916666661</v>
      </c>
    </row>
    <row r="3839" spans="1:20" ht="42.75" x14ac:dyDescent="0.45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>
        <f>E3839/D3839*100</f>
        <v>131.93789333333334</v>
      </c>
      <c r="P3839" s="10">
        <f>E3839/L3839</f>
        <v>105.04609341825902</v>
      </c>
      <c r="Q3839" t="str">
        <f>LEFT(N3839,SEARCH("/",N3839)-1)</f>
        <v>film &amp; video</v>
      </c>
      <c r="R3839" t="str">
        <f>RIGHT(N3839, LEN(N3839)-SEARCH("/",N3839))</f>
        <v>documentary</v>
      </c>
      <c r="S3839" s="11">
        <f>J3839/86400 + 25569 + (-5/24)</f>
        <v>42072.529733796291</v>
      </c>
      <c r="T3839" s="11">
        <f>I3839/86400 + 25569 + (-5/24)</f>
        <v>42102.529733796291</v>
      </c>
    </row>
    <row r="3840" spans="1:20" ht="42.75" x14ac:dyDescent="0.45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>
        <f>E3840/D3840*100</f>
        <v>156.14400000000001</v>
      </c>
      <c r="P3840" s="10">
        <f>E3840/L3840</f>
        <v>54.748948106591868</v>
      </c>
      <c r="Q3840" t="str">
        <f>LEFT(N3840,SEARCH("/",N3840)-1)</f>
        <v>film &amp; video</v>
      </c>
      <c r="R3840" t="str">
        <f>RIGHT(N3840, LEN(N3840)-SEARCH("/",N3840))</f>
        <v>documentary</v>
      </c>
      <c r="S3840" s="11">
        <f>J3840/86400 + 25569 + (-5/24)</f>
        <v>41744.382349537038</v>
      </c>
      <c r="T3840" s="11">
        <f>I3840/86400 + 25569 + (-5/24)</f>
        <v>41789.382349537038</v>
      </c>
    </row>
    <row r="3841" spans="1:20" ht="42.75" x14ac:dyDescent="0.45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>
        <f>E3841/D3841*100</f>
        <v>101.50693333333334</v>
      </c>
      <c r="P3841" s="10">
        <f>E3841/L3841</f>
        <v>154.42231237322514</v>
      </c>
      <c r="Q3841" t="str">
        <f>LEFT(N3841,SEARCH("/",N3841)-1)</f>
        <v>film &amp; video</v>
      </c>
      <c r="R3841" t="str">
        <f>RIGHT(N3841, LEN(N3841)-SEARCH("/",N3841))</f>
        <v>documentary</v>
      </c>
      <c r="S3841" s="11">
        <f>J3841/86400 + 25569 + (-5/24)</f>
        <v>40812.594895833332</v>
      </c>
      <c r="T3841" s="11">
        <f>I3841/86400 + 25569 + (-5/24)</f>
        <v>40844.957638888889</v>
      </c>
    </row>
    <row r="3842" spans="1:20" ht="42.75" x14ac:dyDescent="0.45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>
        <f>E3842/D3842*100</f>
        <v>103.61439999999999</v>
      </c>
      <c r="P3842" s="10">
        <f>E3842/L3842</f>
        <v>156.04578313253012</v>
      </c>
      <c r="Q3842" t="str">
        <f>LEFT(N3842,SEARCH("/",N3842)-1)</f>
        <v>film &amp; video</v>
      </c>
      <c r="R3842" t="str">
        <f>RIGHT(N3842, LEN(N3842)-SEARCH("/",N3842))</f>
        <v>documentary</v>
      </c>
      <c r="S3842" s="11">
        <f>J3842/86400 + 25569 + (-5/24)</f>
        <v>42278.738287037035</v>
      </c>
      <c r="T3842" s="11">
        <f>I3842/86400 + 25569 + (-5/24)</f>
        <v>42308.958333333336</v>
      </c>
    </row>
    <row r="3843" spans="1:20" ht="42.75" x14ac:dyDescent="0.45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>
        <f>E3843/D3843*100</f>
        <v>5.0413333333333332</v>
      </c>
      <c r="P3843" s="10">
        <f>E3843/L3843</f>
        <v>135.03571428571428</v>
      </c>
      <c r="Q3843" t="str">
        <f>LEFT(N3843,SEARCH("/",N3843)-1)</f>
        <v>technology</v>
      </c>
      <c r="R3843" t="str">
        <f>RIGHT(N3843, LEN(N3843)-SEARCH("/",N3843))</f>
        <v>web</v>
      </c>
      <c r="S3843" s="11">
        <f>J3843/86400 + 25569 + (-5/24)</f>
        <v>42173.067407407405</v>
      </c>
      <c r="T3843" s="11">
        <f>I3843/86400 + 25569 + (-5/24)</f>
        <v>42217.536805555552</v>
      </c>
    </row>
    <row r="3844" spans="1:20" ht="42.75" x14ac:dyDescent="0.45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>
        <f>E3844/D3844*100</f>
        <v>9.0666666666666659E-2</v>
      </c>
      <c r="P3844" s="10">
        <f>E3844/L3844</f>
        <v>34</v>
      </c>
      <c r="Q3844" t="str">
        <f>LEFT(N3844,SEARCH("/",N3844)-1)</f>
        <v>technology</v>
      </c>
      <c r="R3844" t="str">
        <f>RIGHT(N3844, LEN(N3844)-SEARCH("/",N3844))</f>
        <v>web</v>
      </c>
      <c r="S3844" s="11">
        <f>J3844/86400 + 25569 + (-5/24)</f>
        <v>42021.861655092587</v>
      </c>
      <c r="T3844" s="11">
        <f>I3844/86400 + 25569 + (-5/24)</f>
        <v>42051.861655092587</v>
      </c>
    </row>
    <row r="3845" spans="1:20" ht="57" x14ac:dyDescent="0.45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>
        <f>E3845/D3845*100</f>
        <v>0</v>
      </c>
      <c r="P3845" s="10" t="e">
        <f>E3845/L3845</f>
        <v>#DIV/0!</v>
      </c>
      <c r="Q3845" t="str">
        <f>LEFT(N3845,SEARCH("/",N3845)-1)</f>
        <v>technology</v>
      </c>
      <c r="R3845" t="str">
        <f>RIGHT(N3845, LEN(N3845)-SEARCH("/",N3845))</f>
        <v>web</v>
      </c>
      <c r="S3845" s="11">
        <f>J3845/86400 + 25569 + (-5/24)</f>
        <v>42121.800891203697</v>
      </c>
      <c r="T3845" s="11">
        <f>I3845/86400 + 25569 + (-5/24)</f>
        <v>42151.800891203697</v>
      </c>
    </row>
    <row r="3846" spans="1:20" ht="42.75" x14ac:dyDescent="0.45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>
        <f>E3846/D3846*100</f>
        <v>141.446</v>
      </c>
      <c r="P3846" s="10">
        <f>E3846/L3846</f>
        <v>95.830623306233065</v>
      </c>
      <c r="Q3846" t="str">
        <f>LEFT(N3846,SEARCH("/",N3846)-1)</f>
        <v>technology</v>
      </c>
      <c r="R3846" t="str">
        <f>RIGHT(N3846, LEN(N3846)-SEARCH("/",N3846))</f>
        <v>wearables</v>
      </c>
      <c r="S3846" s="11">
        <f>J3846/86400 + 25569 + (-5/24)</f>
        <v>42199.410185185181</v>
      </c>
      <c r="T3846" s="11">
        <f>I3846/86400 + 25569 + (-5/24)</f>
        <v>42236.410185185181</v>
      </c>
    </row>
    <row r="3847" spans="1:20" ht="42.75" x14ac:dyDescent="0.45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>
        <f>E3847/D3847*100</f>
        <v>25.912000000000003</v>
      </c>
      <c r="P3847" s="10">
        <f>E3847/L3847</f>
        <v>150.65116279069767</v>
      </c>
      <c r="Q3847" t="str">
        <f>LEFT(N3847,SEARCH("/",N3847)-1)</f>
        <v>technology</v>
      </c>
      <c r="R3847" t="str">
        <f>RIGHT(N3847, LEN(N3847)-SEARCH("/",N3847))</f>
        <v>wearables</v>
      </c>
      <c r="S3847" s="11">
        <f>J3847/86400 + 25569 + (-5/24)</f>
        <v>41864.293182870366</v>
      </c>
      <c r="T3847" s="11">
        <f>I3847/86400 + 25569 + (-5/24)</f>
        <v>41899.293182870366</v>
      </c>
    </row>
    <row r="3848" spans="1:20" ht="42.75" x14ac:dyDescent="0.45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>
        <f>E3848/D3848*100</f>
        <v>6.8000000000000005E-2</v>
      </c>
      <c r="P3848" s="10">
        <f>E3848/L3848</f>
        <v>12.75</v>
      </c>
      <c r="Q3848" t="str">
        <f>LEFT(N3848,SEARCH("/",N3848)-1)</f>
        <v>games</v>
      </c>
      <c r="R3848" t="str">
        <f>RIGHT(N3848, LEN(N3848)-SEARCH("/",N3848))</f>
        <v>video games</v>
      </c>
      <c r="S3848" s="11">
        <f>J3848/86400 + 25569 + (-5/24)</f>
        <v>41645.623807870368</v>
      </c>
      <c r="T3848" s="11">
        <f>I3848/86400 + 25569 + (-5/24)</f>
        <v>41675.623807870368</v>
      </c>
    </row>
    <row r="3849" spans="1:20" ht="42.75" x14ac:dyDescent="0.45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>
        <f>E3849/D3849*100</f>
        <v>62.765333333333331</v>
      </c>
      <c r="P3849" s="10">
        <f>E3849/L3849</f>
        <v>48.281025641025643</v>
      </c>
      <c r="Q3849" t="str">
        <f>LEFT(N3849,SEARCH("/",N3849)-1)</f>
        <v>games</v>
      </c>
      <c r="R3849" t="str">
        <f>RIGHT(N3849, LEN(N3849)-SEARCH("/",N3849))</f>
        <v>video games</v>
      </c>
      <c r="S3849" s="11">
        <f>J3849/86400 + 25569 + (-5/24)</f>
        <v>41838.169560185182</v>
      </c>
      <c r="T3849" s="11">
        <f>I3849/86400 + 25569 + (-5/24)</f>
        <v>41893.169560185182</v>
      </c>
    </row>
    <row r="3850" spans="1:20" ht="42.75" x14ac:dyDescent="0.45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>
        <f>E3850/D3850*100</f>
        <v>6.6666666666666671E-3</v>
      </c>
      <c r="P3850" s="10">
        <f>E3850/L3850</f>
        <v>5</v>
      </c>
      <c r="Q3850" t="str">
        <f>LEFT(N3850,SEARCH("/",N3850)-1)</f>
        <v>food</v>
      </c>
      <c r="R3850" t="str">
        <f>RIGHT(N3850, LEN(N3850)-SEARCH("/",N3850))</f>
        <v>food trucks</v>
      </c>
      <c r="S3850" s="11">
        <f>J3850/86400 + 25569 + (-5/24)</f>
        <v>41837.69736111111</v>
      </c>
      <c r="T3850" s="11">
        <f>I3850/86400 + 25569 + (-5/24)</f>
        <v>41867.69736111111</v>
      </c>
    </row>
    <row r="3851" spans="1:20" ht="42.75" x14ac:dyDescent="0.45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>
        <f>E3851/D3851*100</f>
        <v>1.3333333333333333E-3</v>
      </c>
      <c r="P3851" s="10">
        <f>E3851/L3851</f>
        <v>1</v>
      </c>
      <c r="Q3851" t="str">
        <f>LEFT(N3851,SEARCH("/",N3851)-1)</f>
        <v>technology</v>
      </c>
      <c r="R3851" t="str">
        <f>RIGHT(N3851, LEN(N3851)-SEARCH("/",N3851))</f>
        <v>wearables</v>
      </c>
      <c r="S3851" s="11">
        <f>J3851/86400 + 25569 + (-5/24)</f>
        <v>42393.753576388888</v>
      </c>
      <c r="T3851" s="11">
        <f>I3851/86400 + 25569 + (-5/24)</f>
        <v>42428.753576388888</v>
      </c>
    </row>
    <row r="3852" spans="1:20" ht="42.75" x14ac:dyDescent="0.45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>
        <f>E3852/D3852*100</f>
        <v>2.3306666666666667</v>
      </c>
      <c r="P3852" s="10">
        <f>E3852/L3852</f>
        <v>116.53333333333333</v>
      </c>
      <c r="Q3852" t="str">
        <f>LEFT(N3852,SEARCH("/",N3852)-1)</f>
        <v>technology</v>
      </c>
      <c r="R3852" t="str">
        <f>RIGHT(N3852, LEN(N3852)-SEARCH("/",N3852))</f>
        <v>wearables</v>
      </c>
      <c r="S3852" s="11">
        <f>J3852/86400 + 25569 + (-5/24)</f>
        <v>42612.434421296297</v>
      </c>
      <c r="T3852" s="11">
        <f>I3852/86400 + 25569 + (-5/24)</f>
        <v>42657.434421296297</v>
      </c>
    </row>
    <row r="3853" spans="1:20" ht="28.5" x14ac:dyDescent="0.45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>
        <f>E3853/D3853*100</f>
        <v>28.192</v>
      </c>
      <c r="P3853" s="10">
        <f>E3853/L3853</f>
        <v>370.94736842105266</v>
      </c>
      <c r="Q3853" t="str">
        <f>LEFT(N3853,SEARCH("/",N3853)-1)</f>
        <v>games</v>
      </c>
      <c r="R3853" t="str">
        <f>RIGHT(N3853, LEN(N3853)-SEARCH("/",N3853))</f>
        <v>video games</v>
      </c>
      <c r="S3853" s="11">
        <f>J3853/86400 + 25569 + (-5/24)</f>
        <v>42694.772951388884</v>
      </c>
      <c r="T3853" s="11">
        <f>I3853/86400 + 25569 + (-5/24)</f>
        <v>42727.124305555553</v>
      </c>
    </row>
    <row r="3854" spans="1:20" ht="28.5" x14ac:dyDescent="0.45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>
        <f>E3854/D3854*100</f>
        <v>11.294666666666666</v>
      </c>
      <c r="P3854" s="10">
        <f>E3854/L3854</f>
        <v>117.65277777777777</v>
      </c>
      <c r="Q3854" t="str">
        <f>LEFT(N3854,SEARCH("/",N3854)-1)</f>
        <v>theater</v>
      </c>
      <c r="R3854" t="str">
        <f>RIGHT(N3854, LEN(N3854)-SEARCH("/",N3854))</f>
        <v>spaces</v>
      </c>
      <c r="S3854" s="11">
        <f>J3854/86400 + 25569 + (-5/24)</f>
        <v>42298.9218287037</v>
      </c>
      <c r="T3854" s="11">
        <f>I3854/86400 + 25569 + (-5/24)</f>
        <v>42330.082638888889</v>
      </c>
    </row>
    <row r="3855" spans="1:20" ht="42.75" x14ac:dyDescent="0.45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>
        <f>E3855/D3855*100</f>
        <v>0</v>
      </c>
      <c r="P3855" s="10" t="e">
        <f>E3855/L3855</f>
        <v>#DIV/0!</v>
      </c>
      <c r="Q3855" t="str">
        <f>LEFT(N3855,SEARCH("/",N3855)-1)</f>
        <v>theater</v>
      </c>
      <c r="R3855" t="str">
        <f>RIGHT(N3855, LEN(N3855)-SEARCH("/",N3855))</f>
        <v>spaces</v>
      </c>
      <c r="S3855" s="11">
        <f>J3855/86400 + 25569 + (-5/24)</f>
        <v>41843.42418981481</v>
      </c>
      <c r="T3855" s="11">
        <f>I3855/86400 + 25569 + (-5/24)</f>
        <v>41903.42418981481</v>
      </c>
    </row>
    <row r="3856" spans="1:20" ht="42.75" x14ac:dyDescent="0.45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>
        <f>E3856/D3856*100</f>
        <v>4.246666666666667</v>
      </c>
      <c r="P3856" s="10">
        <f>E3856/L3856</f>
        <v>176.94444444444446</v>
      </c>
      <c r="Q3856" t="str">
        <f>LEFT(N3856,SEARCH("/",N3856)-1)</f>
        <v>theater</v>
      </c>
      <c r="R3856" t="str">
        <f>RIGHT(N3856, LEN(N3856)-SEARCH("/",N3856))</f>
        <v>musical</v>
      </c>
      <c r="S3856" s="11">
        <f>J3856/86400 + 25569 + (-5/24)</f>
        <v>42700.958032407405</v>
      </c>
      <c r="T3856" s="11">
        <f>I3856/86400 + 25569 + (-5/24)</f>
        <v>42748.957638888889</v>
      </c>
    </row>
    <row r="3857" spans="1:20" ht="71.25" x14ac:dyDescent="0.45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>
        <f>E3857/D3857*100</f>
        <v>0.66666666666666674</v>
      </c>
      <c r="P3857" s="10">
        <f>E3857/L3857</f>
        <v>500</v>
      </c>
      <c r="Q3857" t="str">
        <f>LEFT(N3857,SEARCH("/",N3857)-1)</f>
        <v>theater</v>
      </c>
      <c r="R3857" t="str">
        <f>RIGHT(N3857, LEN(N3857)-SEARCH("/",N3857))</f>
        <v>musical</v>
      </c>
      <c r="S3857" s="11">
        <f>J3857/86400 + 25569 + (-5/24)</f>
        <v>42333.487488425926</v>
      </c>
      <c r="T3857" s="11">
        <f>I3857/86400 + 25569 + (-5/24)</f>
        <v>42361.470833333333</v>
      </c>
    </row>
    <row r="3858" spans="1:20" ht="42.75" x14ac:dyDescent="0.45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>
        <f>E3858/D3858*100</f>
        <v>0</v>
      </c>
      <c r="P3858" s="10" t="e">
        <f>E3858/L3858</f>
        <v>#DIV/0!</v>
      </c>
      <c r="Q3858" t="str">
        <f>LEFT(N3858,SEARCH("/",N3858)-1)</f>
        <v>theater</v>
      </c>
      <c r="R3858" t="str">
        <f>RIGHT(N3858, LEN(N3858)-SEARCH("/",N3858))</f>
        <v>plays</v>
      </c>
      <c r="S3858" s="11">
        <f>J3858/86400 + 25569 + (-5/24)</f>
        <v>42495.51385416666</v>
      </c>
      <c r="T3858" s="11">
        <f>I3858/86400 + 25569 + (-5/24)</f>
        <v>42525.51385416666</v>
      </c>
    </row>
    <row r="3859" spans="1:20" ht="42.75" x14ac:dyDescent="0.4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>
        <f>E3859/D3859*100</f>
        <v>386.81998717948721</v>
      </c>
      <c r="P3859" s="10">
        <f>E3859/L3859</f>
        <v>593.93620078740162</v>
      </c>
      <c r="Q3859" t="str">
        <f>LEFT(N3859,SEARCH("/",N3859)-1)</f>
        <v>technology</v>
      </c>
      <c r="R3859" t="str">
        <f>RIGHT(N3859, LEN(N3859)-SEARCH("/",N3859))</f>
        <v>hardware</v>
      </c>
      <c r="S3859" s="11">
        <f>J3859/86400 + 25569 + (-5/24)</f>
        <v>42075.921678240738</v>
      </c>
      <c r="T3859" s="11">
        <f>I3859/86400 + 25569 + (-5/24)</f>
        <v>42131.081944444442</v>
      </c>
    </row>
    <row r="3860" spans="1:20" ht="42.75" x14ac:dyDescent="0.45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>
        <f>E3860/D3860*100</f>
        <v>9.5687499999999996</v>
      </c>
      <c r="P3860" s="10">
        <f>E3860/L3860</f>
        <v>94.506172839506178</v>
      </c>
      <c r="Q3860" t="str">
        <f>LEFT(N3860,SEARCH("/",N3860)-1)</f>
        <v>film &amp; video</v>
      </c>
      <c r="R3860" t="str">
        <f>RIGHT(N3860, LEN(N3860)-SEARCH("/",N3860))</f>
        <v>science fiction</v>
      </c>
      <c r="S3860" s="11">
        <f>J3860/86400 + 25569 + (-5/24)</f>
        <v>41905.60424768518</v>
      </c>
      <c r="T3860" s="11">
        <f>I3860/86400 + 25569 + (-5/24)</f>
        <v>41950.645914351851</v>
      </c>
    </row>
    <row r="3861" spans="1:20" ht="57" x14ac:dyDescent="0.45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>
        <f>E3861/D3861*100</f>
        <v>0.18625</v>
      </c>
      <c r="P3861" s="10">
        <f>E3861/L3861</f>
        <v>13.545454545454545</v>
      </c>
      <c r="Q3861" t="str">
        <f>LEFT(N3861,SEARCH("/",N3861)-1)</f>
        <v>film &amp; video</v>
      </c>
      <c r="R3861" t="str">
        <f>RIGHT(N3861, LEN(N3861)-SEARCH("/",N3861))</f>
        <v>animation</v>
      </c>
      <c r="S3861" s="11">
        <f>J3861/86400 + 25569 + (-5/24)</f>
        <v>42272.731157407405</v>
      </c>
      <c r="T3861" s="11">
        <f>I3861/86400 + 25569 + (-5/24)</f>
        <v>42313.772824074076</v>
      </c>
    </row>
    <row r="3862" spans="1:20" ht="42.75" x14ac:dyDescent="0.45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>
        <f>E3862/D3862*100</f>
        <v>1.25E-3</v>
      </c>
      <c r="P3862" s="10">
        <f>E3862/L3862</f>
        <v>1</v>
      </c>
      <c r="Q3862" t="str">
        <f>LEFT(N3862,SEARCH("/",N3862)-1)</f>
        <v>technology</v>
      </c>
      <c r="R3862" t="str">
        <f>RIGHT(N3862, LEN(N3862)-SEARCH("/",N3862))</f>
        <v>web</v>
      </c>
      <c r="S3862" s="11">
        <f>J3862/86400 + 25569 + (-5/24)</f>
        <v>42031.263333333329</v>
      </c>
      <c r="T3862" s="11">
        <f>I3862/86400 + 25569 + (-5/24)</f>
        <v>42091.221666666665</v>
      </c>
    </row>
    <row r="3863" spans="1:20" ht="42.75" x14ac:dyDescent="0.45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>
        <f>E3863/D3863*100</f>
        <v>0</v>
      </c>
      <c r="P3863" s="10" t="e">
        <f>E3863/L3863</f>
        <v>#DIV/0!</v>
      </c>
      <c r="Q3863" t="str">
        <f>LEFT(N3863,SEARCH("/",N3863)-1)</f>
        <v>technology</v>
      </c>
      <c r="R3863" t="str">
        <f>RIGHT(N3863, LEN(N3863)-SEARCH("/",N3863))</f>
        <v>web</v>
      </c>
      <c r="S3863" s="11">
        <f>J3863/86400 + 25569 + (-5/24)</f>
        <v>42328.352280092593</v>
      </c>
      <c r="T3863" s="11">
        <f>I3863/86400 + 25569 + (-5/24)</f>
        <v>42388.352280092593</v>
      </c>
    </row>
    <row r="3864" spans="1:20" ht="42.75" x14ac:dyDescent="0.45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>
        <f>E3864/D3864*100</f>
        <v>0.125</v>
      </c>
      <c r="P3864" s="10">
        <f>E3864/L3864</f>
        <v>100</v>
      </c>
      <c r="Q3864" t="str">
        <f>LEFT(N3864,SEARCH("/",N3864)-1)</f>
        <v>food</v>
      </c>
      <c r="R3864" t="str">
        <f>RIGHT(N3864, LEN(N3864)-SEARCH("/",N3864))</f>
        <v>food trucks</v>
      </c>
      <c r="S3864" s="11">
        <f>J3864/86400 + 25569 + (-5/24)</f>
        <v>41854.539259259254</v>
      </c>
      <c r="T3864" s="11">
        <f>I3864/86400 + 25569 + (-5/24)</f>
        <v>41914.539259259254</v>
      </c>
    </row>
    <row r="3865" spans="1:20" ht="42.75" x14ac:dyDescent="0.45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>
        <f>E3865/D3865*100</f>
        <v>201.14999999999998</v>
      </c>
      <c r="P3865" s="10">
        <f>E3865/L3865</f>
        <v>220.74074074074073</v>
      </c>
      <c r="Q3865" t="str">
        <f>LEFT(N3865,SEARCH("/",N3865)-1)</f>
        <v>technology</v>
      </c>
      <c r="R3865" t="str">
        <f>RIGHT(N3865, LEN(N3865)-SEARCH("/",N3865))</f>
        <v>hardware</v>
      </c>
      <c r="S3865" s="11">
        <f>J3865/86400 + 25569 + (-5/24)</f>
        <v>42135.976226851846</v>
      </c>
      <c r="T3865" s="11">
        <f>I3865/86400 + 25569 + (-5/24)</f>
        <v>42165.976226851846</v>
      </c>
    </row>
    <row r="3866" spans="1:20" ht="42.75" x14ac:dyDescent="0.45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>
        <f>E3866/D3866*100</f>
        <v>211.03642500000004</v>
      </c>
      <c r="P3866" s="10">
        <f>E3866/L3866</f>
        <v>262.15704968944101</v>
      </c>
      <c r="Q3866" t="str">
        <f>LEFT(N3866,SEARCH("/",N3866)-1)</f>
        <v>technology</v>
      </c>
      <c r="R3866" t="str">
        <f>RIGHT(N3866, LEN(N3866)-SEARCH("/",N3866))</f>
        <v>hardware</v>
      </c>
      <c r="S3866" s="11">
        <f>J3866/86400 + 25569 + (-5/24)</f>
        <v>42311.41674768518</v>
      </c>
      <c r="T3866" s="11">
        <f>I3866/86400 + 25569 + (-5/24)</f>
        <v>42356.833333333336</v>
      </c>
    </row>
    <row r="3867" spans="1:20" ht="42.75" x14ac:dyDescent="0.45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>
        <f>E3867/D3867*100</f>
        <v>0.38750000000000001</v>
      </c>
      <c r="P3867" s="10">
        <f>E3867/L3867</f>
        <v>103.33333333333333</v>
      </c>
      <c r="Q3867" t="str">
        <f>LEFT(N3867,SEARCH("/",N3867)-1)</f>
        <v>games</v>
      </c>
      <c r="R3867" t="str">
        <f>RIGHT(N3867, LEN(N3867)-SEARCH("/",N3867))</f>
        <v>video games</v>
      </c>
      <c r="S3867" s="11">
        <f>J3867/86400 + 25569 + (-5/24)</f>
        <v>42712.092233796291</v>
      </c>
      <c r="T3867" s="11">
        <f>I3867/86400 + 25569 + (-5/24)</f>
        <v>42742.092233796291</v>
      </c>
    </row>
    <row r="3868" spans="1:20" ht="42.75" x14ac:dyDescent="0.45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>
        <f>E3868/D3868*100</f>
        <v>5.9612499999999999E-2</v>
      </c>
      <c r="P3868" s="10">
        <f>E3868/L3868</f>
        <v>11.922499999999999</v>
      </c>
      <c r="Q3868" t="str">
        <f>LEFT(N3868,SEARCH("/",N3868)-1)</f>
        <v>games</v>
      </c>
      <c r="R3868" t="str">
        <f>RIGHT(N3868, LEN(N3868)-SEARCH("/",N3868))</f>
        <v>video games</v>
      </c>
      <c r="S3868" s="11">
        <f>J3868/86400 + 25569 + (-5/24)</f>
        <v>41536.300763888888</v>
      </c>
      <c r="T3868" s="11">
        <f>I3868/86400 + 25569 + (-5/24)</f>
        <v>41566.300763888888</v>
      </c>
    </row>
    <row r="3869" spans="1:20" ht="42.75" x14ac:dyDescent="0.45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>
        <f>E3869/D3869*100</f>
        <v>1.25E-3</v>
      </c>
      <c r="P3869" s="10">
        <f>E3869/L3869</f>
        <v>1</v>
      </c>
      <c r="Q3869" t="str">
        <f>LEFT(N3869,SEARCH("/",N3869)-1)</f>
        <v>food</v>
      </c>
      <c r="R3869" t="str">
        <f>RIGHT(N3869, LEN(N3869)-SEARCH("/",N3869))</f>
        <v>food trucks</v>
      </c>
      <c r="S3869" s="11">
        <f>J3869/86400 + 25569 + (-5/24)</f>
        <v>41828.759583333333</v>
      </c>
      <c r="T3869" s="11">
        <f>I3869/86400 + 25569 + (-5/24)</f>
        <v>41858.759583333333</v>
      </c>
    </row>
    <row r="3870" spans="1:20" ht="42.75" x14ac:dyDescent="0.45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>
        <f>E3870/D3870*100</f>
        <v>10.7325</v>
      </c>
      <c r="P3870" s="10">
        <f>E3870/L3870</f>
        <v>72.762711864406782</v>
      </c>
      <c r="Q3870" t="str">
        <f>LEFT(N3870,SEARCH("/",N3870)-1)</f>
        <v>food</v>
      </c>
      <c r="R3870" t="str">
        <f>RIGHT(N3870, LEN(N3870)-SEARCH("/",N3870))</f>
        <v>food trucks</v>
      </c>
      <c r="S3870" s="11">
        <f>J3870/86400 + 25569 + (-5/24)</f>
        <v>42112.89671296296</v>
      </c>
      <c r="T3870" s="11">
        <f>I3870/86400 + 25569 + (-5/24)</f>
        <v>42157.89671296296</v>
      </c>
    </row>
    <row r="3871" spans="1:20" ht="42.75" x14ac:dyDescent="0.45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>
        <f>E3871/D3871*100</f>
        <v>0</v>
      </c>
      <c r="P3871" s="10" t="e">
        <f>E3871/L3871</f>
        <v>#DIV/0!</v>
      </c>
      <c r="Q3871" t="str">
        <f>LEFT(N3871,SEARCH("/",N3871)-1)</f>
        <v>theater</v>
      </c>
      <c r="R3871" t="str">
        <f>RIGHT(N3871, LEN(N3871)-SEARCH("/",N3871))</f>
        <v>spaces</v>
      </c>
      <c r="S3871" s="11">
        <f>J3871/86400 + 25569 + (-5/24)</f>
        <v>42438.570798611108</v>
      </c>
      <c r="T3871" s="11">
        <f>I3871/86400 + 25569 + (-5/24)</f>
        <v>42498.529131944444</v>
      </c>
    </row>
    <row r="3872" spans="1:20" ht="42.75" x14ac:dyDescent="0.4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>
        <f>E3872/D3872*100</f>
        <v>9.9878048780487809</v>
      </c>
      <c r="P3872" s="10">
        <f>E3872/L3872</f>
        <v>744.5454545454545</v>
      </c>
      <c r="Q3872" t="str">
        <f>LEFT(N3872,SEARCH("/",N3872)-1)</f>
        <v>publishing</v>
      </c>
      <c r="R3872" t="str">
        <f>RIGHT(N3872, LEN(N3872)-SEARCH("/",N3872))</f>
        <v>translations</v>
      </c>
      <c r="S3872" s="11">
        <f>J3872/86400 + 25569 + (-5/24)</f>
        <v>42142.558773148143</v>
      </c>
      <c r="T3872" s="11">
        <f>I3872/86400 + 25569 + (-5/24)</f>
        <v>42163.416666666664</v>
      </c>
    </row>
    <row r="3873" spans="1:20" ht="42.75" x14ac:dyDescent="0.45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>
        <f>E3873/D3873*100</f>
        <v>101.33294117647058</v>
      </c>
      <c r="P3873" s="10">
        <f>E3873/L3873</f>
        <v>589.95205479452056</v>
      </c>
      <c r="Q3873" t="str">
        <f>LEFT(N3873,SEARCH("/",N3873)-1)</f>
        <v>film &amp; video</v>
      </c>
      <c r="R3873" t="str">
        <f>RIGHT(N3873, LEN(N3873)-SEARCH("/",N3873))</f>
        <v>documentary</v>
      </c>
      <c r="S3873" s="11">
        <f>J3873/86400 + 25569 + (-5/24)</f>
        <v>40870.566076388888</v>
      </c>
      <c r="T3873" s="11">
        <f>I3873/86400 + 25569 + (-5/24)</f>
        <v>40915.566076388888</v>
      </c>
    </row>
    <row r="3874" spans="1:20" ht="28.5" x14ac:dyDescent="0.45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>
        <f>E3874/D3874*100</f>
        <v>0.16705882352941176</v>
      </c>
      <c r="P3874" s="10">
        <f>E3874/L3874</f>
        <v>142</v>
      </c>
      <c r="Q3874" t="str">
        <f>LEFT(N3874,SEARCH("/",N3874)-1)</f>
        <v>technology</v>
      </c>
      <c r="R3874" t="str">
        <f>RIGHT(N3874, LEN(N3874)-SEARCH("/",N3874))</f>
        <v>web</v>
      </c>
      <c r="S3874" s="11">
        <f>J3874/86400 + 25569 + (-5/24)</f>
        <v>42388.589918981474</v>
      </c>
      <c r="T3874" s="11">
        <f>I3874/86400 + 25569 + (-5/24)</f>
        <v>42418.589918981474</v>
      </c>
    </row>
    <row r="3875" spans="1:20" ht="42.75" x14ac:dyDescent="0.45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>
        <f>E3875/D3875*100</f>
        <v>0.29411764705882354</v>
      </c>
      <c r="P3875" s="10">
        <f>E3875/L3875</f>
        <v>250</v>
      </c>
      <c r="Q3875" t="str">
        <f>LEFT(N3875,SEARCH("/",N3875)-1)</f>
        <v>journalism</v>
      </c>
      <c r="R3875" t="str">
        <f>RIGHT(N3875, LEN(N3875)-SEARCH("/",N3875))</f>
        <v>audio</v>
      </c>
      <c r="S3875" s="11">
        <f>J3875/86400 + 25569 + (-5/24)</f>
        <v>42579.500104166662</v>
      </c>
      <c r="T3875" s="11">
        <f>I3875/86400 + 25569 + (-5/24)</f>
        <v>42609.500104166662</v>
      </c>
    </row>
    <row r="3876" spans="1:20" ht="42.75" x14ac:dyDescent="0.45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>
        <f>E3876/D3876*100</f>
        <v>39.395294117647055</v>
      </c>
      <c r="P3876" s="10">
        <f>E3876/L3876</f>
        <v>117.49473684210527</v>
      </c>
      <c r="Q3876" t="str">
        <f>LEFT(N3876,SEARCH("/",N3876)-1)</f>
        <v>technology</v>
      </c>
      <c r="R3876" t="str">
        <f>RIGHT(N3876, LEN(N3876)-SEARCH("/",N3876))</f>
        <v>gadgets</v>
      </c>
      <c r="S3876" s="11">
        <f>J3876/86400 + 25569 + (-5/24)</f>
        <v>42264.754826388882</v>
      </c>
      <c r="T3876" s="11">
        <f>I3876/86400 + 25569 + (-5/24)</f>
        <v>42308.739583333336</v>
      </c>
    </row>
    <row r="3877" spans="1:20" ht="42.75" x14ac:dyDescent="0.45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>
        <f>E3877/D3877*100</f>
        <v>148.33229411764705</v>
      </c>
      <c r="P3877" s="10">
        <f>E3877/L3877</f>
        <v>91.82989803350327</v>
      </c>
      <c r="Q3877" t="str">
        <f>LEFT(N3877,SEARCH("/",N3877)-1)</f>
        <v>technology</v>
      </c>
      <c r="R3877" t="str">
        <f>RIGHT(N3877, LEN(N3877)-SEARCH("/",N3877))</f>
        <v>hardware</v>
      </c>
      <c r="S3877" s="11">
        <f>J3877/86400 + 25569 + (-5/24)</f>
        <v>41387.443182870367</v>
      </c>
      <c r="T3877" s="11">
        <f>I3877/86400 + 25569 + (-5/24)</f>
        <v>41417.443182870367</v>
      </c>
    </row>
    <row r="3878" spans="1:20" ht="42.75" x14ac:dyDescent="0.45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>
        <f>E3878/D3878*100</f>
        <v>0</v>
      </c>
      <c r="P3878" s="10" t="e">
        <f>E3878/L3878</f>
        <v>#DIV/0!</v>
      </c>
      <c r="Q3878" t="str">
        <f>LEFT(N3878,SEARCH("/",N3878)-1)</f>
        <v>food</v>
      </c>
      <c r="R3878" t="str">
        <f>RIGHT(N3878, LEN(N3878)-SEARCH("/",N3878))</f>
        <v>food trucks</v>
      </c>
      <c r="S3878" s="11">
        <f>J3878/86400 + 25569 + (-5/24)</f>
        <v>41985.900393518517</v>
      </c>
      <c r="T3878" s="11">
        <f>I3878/86400 + 25569 + (-5/24)</f>
        <v>42015.900393518517</v>
      </c>
    </row>
    <row r="3879" spans="1:20" ht="42.75" x14ac:dyDescent="0.4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>
        <f>E3879/D3879*100</f>
        <v>1.8193398957730169</v>
      </c>
      <c r="P3879" s="10">
        <f>E3879/L3879</f>
        <v>224.42857142857142</v>
      </c>
      <c r="Q3879" t="str">
        <f>LEFT(N3879,SEARCH("/",N3879)-1)</f>
        <v>technology</v>
      </c>
      <c r="R3879" t="str">
        <f>RIGHT(N3879, LEN(N3879)-SEARCH("/",N3879))</f>
        <v>web</v>
      </c>
      <c r="S3879" s="11">
        <f>J3879/86400 + 25569 + (-5/24)</f>
        <v>42074.727407407401</v>
      </c>
      <c r="T3879" s="11">
        <f>I3879/86400 + 25569 + (-5/24)</f>
        <v>42104.727407407401</v>
      </c>
    </row>
    <row r="3880" spans="1:20" ht="42.75" x14ac:dyDescent="0.4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>
        <f>E3880/D3880*100</f>
        <v>35.537409090909087</v>
      </c>
      <c r="P3880" s="10">
        <f>E3880/L3880</f>
        <v>100.23371794871794</v>
      </c>
      <c r="Q3880" t="str">
        <f>LEFT(N3880,SEARCH("/",N3880)-1)</f>
        <v>games</v>
      </c>
      <c r="R3880" t="str">
        <f>RIGHT(N3880, LEN(N3880)-SEARCH("/",N3880))</f>
        <v>video games</v>
      </c>
      <c r="S3880" s="11">
        <f>J3880/86400 + 25569 + (-5/24)</f>
        <v>41963.551053240742</v>
      </c>
      <c r="T3880" s="11">
        <f>I3880/86400 + 25569 + (-5/24)</f>
        <v>42023.145833333336</v>
      </c>
    </row>
    <row r="3881" spans="1:20" ht="42.75" x14ac:dyDescent="0.45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>
        <f>E3881/D3881*100</f>
        <v>0.38925389253892539</v>
      </c>
      <c r="P3881" s="10">
        <f>E3881/L3881</f>
        <v>38.444444444444443</v>
      </c>
      <c r="Q3881" t="str">
        <f>LEFT(N3881,SEARCH("/",N3881)-1)</f>
        <v>technology</v>
      </c>
      <c r="R3881" t="str">
        <f>RIGHT(N3881, LEN(N3881)-SEARCH("/",N3881))</f>
        <v>web</v>
      </c>
      <c r="S3881" s="11">
        <f>J3881/86400 + 25569 + (-5/24)</f>
        <v>41962.841793981475</v>
      </c>
      <c r="T3881" s="11">
        <f>I3881/86400 + 25569 + (-5/24)</f>
        <v>42021.841666666667</v>
      </c>
    </row>
    <row r="3882" spans="1:20" ht="42.75" x14ac:dyDescent="0.45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>
        <f>E3882/D3882*100</f>
        <v>1.2375123751237513E-2</v>
      </c>
      <c r="P3882" s="10">
        <f>E3882/L3882</f>
        <v>2.75</v>
      </c>
      <c r="Q3882" t="str">
        <f>LEFT(N3882,SEARCH("/",N3882)-1)</f>
        <v>technology</v>
      </c>
      <c r="R3882" t="str">
        <f>RIGHT(N3882, LEN(N3882)-SEARCH("/",N3882))</f>
        <v>wearables</v>
      </c>
      <c r="S3882" s="11">
        <f>J3882/86400 + 25569 + (-5/24)</f>
        <v>41830.738680555551</v>
      </c>
      <c r="T3882" s="11">
        <f>I3882/86400 + 25569 + (-5/24)</f>
        <v>41860.738680555551</v>
      </c>
    </row>
    <row r="3883" spans="1:20" ht="42.75" x14ac:dyDescent="0.4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>
        <f>E3883/D3883*100</f>
        <v>259.57748878923763</v>
      </c>
      <c r="P3883" s="10">
        <f>E3883/L3883</f>
        <v>180.75185011709601</v>
      </c>
      <c r="Q3883" t="str">
        <f>LEFT(N3883,SEARCH("/",N3883)-1)</f>
        <v>technology</v>
      </c>
      <c r="R3883" t="str">
        <f>RIGHT(N3883, LEN(N3883)-SEARCH("/",N3883))</f>
        <v>hardware</v>
      </c>
      <c r="S3883" s="11">
        <f>J3883/86400 + 25569 + (-5/24)</f>
        <v>42452.064490740733</v>
      </c>
      <c r="T3883" s="11">
        <f>I3883/86400 + 25569 + (-5/24)</f>
        <v>42482.064490740733</v>
      </c>
    </row>
    <row r="3884" spans="1:20" ht="42.75" x14ac:dyDescent="0.45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>
        <f>E3884/D3884*100</f>
        <v>29.276666666666667</v>
      </c>
      <c r="P3884" s="10">
        <f>E3884/L3884</f>
        <v>84.99677419354839</v>
      </c>
      <c r="Q3884" t="str">
        <f>LEFT(N3884,SEARCH("/",N3884)-1)</f>
        <v>technology</v>
      </c>
      <c r="R3884" t="str">
        <f>RIGHT(N3884, LEN(N3884)-SEARCH("/",N3884))</f>
        <v>wearables</v>
      </c>
      <c r="S3884" s="11">
        <f>J3884/86400 + 25569 + (-5/24)</f>
        <v>42506.501388888886</v>
      </c>
      <c r="T3884" s="11">
        <f>I3884/86400 + 25569 + (-5/24)</f>
        <v>42540.131944444445</v>
      </c>
    </row>
    <row r="3885" spans="1:20" ht="42.75" x14ac:dyDescent="0.45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>
        <f>E3885/D3885*100</f>
        <v>8.974444444444444</v>
      </c>
      <c r="P3885" s="10">
        <f>E3885/L3885</f>
        <v>65.666666666666671</v>
      </c>
      <c r="Q3885" t="str">
        <f>LEFT(N3885,SEARCH("/",N3885)-1)</f>
        <v>games</v>
      </c>
      <c r="R3885" t="str">
        <f>RIGHT(N3885, LEN(N3885)-SEARCH("/",N3885))</f>
        <v>video games</v>
      </c>
      <c r="S3885" s="11">
        <f>J3885/86400 + 25569 + (-5/24)</f>
        <v>41417.019710648143</v>
      </c>
      <c r="T3885" s="11">
        <f>I3885/86400 + 25569 + (-5/24)</f>
        <v>41462.019710648143</v>
      </c>
    </row>
    <row r="3886" spans="1:20" ht="42.75" x14ac:dyDescent="0.45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>
        <f>E3886/D3886*100</f>
        <v>0.47222222222222221</v>
      </c>
      <c r="P3886" s="10">
        <f>E3886/L3886</f>
        <v>60.714285714285715</v>
      </c>
      <c r="Q3886" t="str">
        <f>LEFT(N3886,SEARCH("/",N3886)-1)</f>
        <v>games</v>
      </c>
      <c r="R3886" t="str">
        <f>RIGHT(N3886, LEN(N3886)-SEARCH("/",N3886))</f>
        <v>mobile games</v>
      </c>
      <c r="S3886" s="11">
        <f>J3886/86400 + 25569 + (-5/24)</f>
        <v>42094.458923611113</v>
      </c>
      <c r="T3886" s="11">
        <f>I3886/86400 + 25569 + (-5/24)</f>
        <v>42124.458923611113</v>
      </c>
    </row>
    <row r="3887" spans="1:20" ht="28.5" x14ac:dyDescent="0.45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>
        <f>E3887/D3887*100</f>
        <v>1.1111111111111111E-3</v>
      </c>
      <c r="P3887" s="10">
        <f>E3887/L3887</f>
        <v>1</v>
      </c>
      <c r="Q3887" t="str">
        <f>LEFT(N3887,SEARCH("/",N3887)-1)</f>
        <v>food</v>
      </c>
      <c r="R3887" t="str">
        <f>RIGHT(N3887, LEN(N3887)-SEARCH("/",N3887))</f>
        <v>food trucks</v>
      </c>
      <c r="S3887" s="11">
        <f>J3887/86400 + 25569 + (-5/24)</f>
        <v>42642.780486111107</v>
      </c>
      <c r="T3887" s="11">
        <f>I3887/86400 + 25569 + (-5/24)</f>
        <v>42672.780486111107</v>
      </c>
    </row>
    <row r="3888" spans="1:20" ht="42.75" x14ac:dyDescent="0.45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>
        <f>E3888/D3888*100</f>
        <v>1.4500000000000002</v>
      </c>
      <c r="P3888" s="10">
        <f>E3888/L3888</f>
        <v>217.5</v>
      </c>
      <c r="Q3888" t="str">
        <f>LEFT(N3888,SEARCH("/",N3888)-1)</f>
        <v>theater</v>
      </c>
      <c r="R3888" t="str">
        <f>RIGHT(N3888, LEN(N3888)-SEARCH("/",N3888))</f>
        <v>plays</v>
      </c>
      <c r="S3888" s="11">
        <f>J3888/86400 + 25569 + (-5/24)</f>
        <v>42543.580231481479</v>
      </c>
      <c r="T3888" s="11">
        <f>I3888/86400 + 25569 + (-5/24)</f>
        <v>42573.580231481479</v>
      </c>
    </row>
    <row r="3889" spans="1:20" ht="42.75" x14ac:dyDescent="0.4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>
        <f>E3889/D3889*100</f>
        <v>0.26737967914438499</v>
      </c>
      <c r="P3889" s="10">
        <f>E3889/L3889</f>
        <v>250</v>
      </c>
      <c r="Q3889" t="str">
        <f>LEFT(N3889,SEARCH("/",N3889)-1)</f>
        <v>technology</v>
      </c>
      <c r="R3889" t="str">
        <f>RIGHT(N3889, LEN(N3889)-SEARCH("/",N3889))</f>
        <v>wearables</v>
      </c>
      <c r="S3889" s="11">
        <f>J3889/86400 + 25569 + (-5/24)</f>
        <v>42702.600868055553</v>
      </c>
      <c r="T3889" s="11">
        <f>I3889/86400 + 25569 + (-5/24)</f>
        <v>42732.600868055553</v>
      </c>
    </row>
    <row r="3890" spans="1:20" ht="42.75" x14ac:dyDescent="0.4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>
        <f>E3890/D3890*100</f>
        <v>2.7404479578392621E-2</v>
      </c>
      <c r="P3890" s="10">
        <f>E3890/L3890</f>
        <v>13</v>
      </c>
      <c r="Q3890" t="str">
        <f>LEFT(N3890,SEARCH("/",N3890)-1)</f>
        <v>film &amp; video</v>
      </c>
      <c r="R3890" t="str">
        <f>RIGHT(N3890, LEN(N3890)-SEARCH("/",N3890))</f>
        <v>animation</v>
      </c>
      <c r="S3890" s="11">
        <f>J3890/86400 + 25569 + (-5/24)</f>
        <v>42038.616655092592</v>
      </c>
      <c r="T3890" s="11">
        <f>I3890/86400 + 25569 + (-5/24)</f>
        <v>42054.616655092592</v>
      </c>
    </row>
    <row r="3891" spans="1:20" ht="42.75" x14ac:dyDescent="0.45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>
        <f>E3891/D3891*100</f>
        <v>0</v>
      </c>
      <c r="P3891" s="10" t="e">
        <f>E3891/L3891</f>
        <v>#DIV/0!</v>
      </c>
      <c r="Q3891" t="str">
        <f>LEFT(N3891,SEARCH("/",N3891)-1)</f>
        <v>film &amp; video</v>
      </c>
      <c r="R3891" t="str">
        <f>RIGHT(N3891, LEN(N3891)-SEARCH("/",N3891))</f>
        <v>drama</v>
      </c>
      <c r="S3891" s="11">
        <f>J3891/86400 + 25569 + (-5/24)</f>
        <v>42047.186608796292</v>
      </c>
      <c r="T3891" s="11">
        <f>I3891/86400 + 25569 + (-5/24)</f>
        <v>42082.144942129627</v>
      </c>
    </row>
    <row r="3892" spans="1:20" ht="42.75" x14ac:dyDescent="0.45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>
        <f>E3892/D3892*100</f>
        <v>42.188421052631583</v>
      </c>
      <c r="P3892" s="10">
        <f>E3892/L3892</f>
        <v>364.35454545454547</v>
      </c>
      <c r="Q3892" t="str">
        <f>LEFT(N3892,SEARCH("/",N3892)-1)</f>
        <v>technology</v>
      </c>
      <c r="R3892" t="str">
        <f>RIGHT(N3892, LEN(N3892)-SEARCH("/",N3892))</f>
        <v>wearables</v>
      </c>
      <c r="S3892" s="11">
        <f>J3892/86400 + 25569 + (-5/24)</f>
        <v>42740.485358796293</v>
      </c>
      <c r="T3892" s="11">
        <f>I3892/86400 + 25569 + (-5/24)</f>
        <v>42786.583333333336</v>
      </c>
    </row>
    <row r="3893" spans="1:20" ht="42.75" x14ac:dyDescent="0.45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>
        <f>E3893/D3893*100</f>
        <v>1.0526315789473684</v>
      </c>
      <c r="P3893" s="10">
        <f>E3893/L3893</f>
        <v>35.714285714285715</v>
      </c>
      <c r="Q3893" t="str">
        <f>LEFT(N3893,SEARCH("/",N3893)-1)</f>
        <v>food</v>
      </c>
      <c r="R3893" t="str">
        <f>RIGHT(N3893, LEN(N3893)-SEARCH("/",N3893))</f>
        <v>restaurants</v>
      </c>
      <c r="S3893" s="11">
        <f>J3893/86400 + 25569 + (-5/24)</f>
        <v>42058.601261574069</v>
      </c>
      <c r="T3893" s="11">
        <f>I3893/86400 + 25569 + (-5/24)</f>
        <v>42114.559594907405</v>
      </c>
    </row>
    <row r="3894" spans="1:20" ht="42.75" x14ac:dyDescent="0.4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>
        <f>E3894/D3894*100</f>
        <v>25.41340206185567</v>
      </c>
      <c r="P3894" s="10">
        <f>E3894/L3894</f>
        <v>725.02941176470586</v>
      </c>
      <c r="Q3894" t="str">
        <f>LEFT(N3894,SEARCH("/",N3894)-1)</f>
        <v>film &amp; video</v>
      </c>
      <c r="R3894" t="str">
        <f>RIGHT(N3894, LEN(N3894)-SEARCH("/",N3894))</f>
        <v>animation</v>
      </c>
      <c r="S3894" s="11">
        <f>J3894/86400 + 25569 + (-5/24)</f>
        <v>42327.282418981478</v>
      </c>
      <c r="T3894" s="11">
        <f>I3894/86400 + 25569 + (-5/24)</f>
        <v>42367.282418981478</v>
      </c>
    </row>
    <row r="3895" spans="1:20" ht="42.75" x14ac:dyDescent="0.45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>
        <f>E3895/D3895*100</f>
        <v>102.99897959183673</v>
      </c>
      <c r="P3895" s="10">
        <f>E3895/L3895</f>
        <v>227.85327313769753</v>
      </c>
      <c r="Q3895" t="str">
        <f>LEFT(N3895,SEARCH("/",N3895)-1)</f>
        <v>technology</v>
      </c>
      <c r="R3895" t="str">
        <f>RIGHT(N3895, LEN(N3895)-SEARCH("/",N3895))</f>
        <v>hardware</v>
      </c>
      <c r="S3895" s="11">
        <f>J3895/86400 + 25569 + (-5/24)</f>
        <v>42081.695254629631</v>
      </c>
      <c r="T3895" s="11">
        <f>I3895/86400 + 25569 + (-5/24)</f>
        <v>42110.791666666664</v>
      </c>
    </row>
    <row r="3896" spans="1:20" ht="42.75" x14ac:dyDescent="0.45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>
        <f>E3896/D3896*100</f>
        <v>9.285714285714286E-2</v>
      </c>
      <c r="P3896" s="10">
        <f>E3896/L3896</f>
        <v>22.75</v>
      </c>
      <c r="Q3896" t="str">
        <f>LEFT(N3896,SEARCH("/",N3896)-1)</f>
        <v>technology</v>
      </c>
      <c r="R3896" t="str">
        <f>RIGHT(N3896, LEN(N3896)-SEARCH("/",N3896))</f>
        <v>space exploration</v>
      </c>
      <c r="S3896" s="11">
        <f>J3896/86400 + 25569 + (-5/24)</f>
        <v>42551.675856481474</v>
      </c>
      <c r="T3896" s="11">
        <f>I3896/86400 + 25569 + (-5/24)</f>
        <v>42581.675856481474</v>
      </c>
    </row>
    <row r="3897" spans="1:20" ht="42.75" x14ac:dyDescent="0.4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>
        <f>E3897/D3897*100</f>
        <v>2.6969696969696968</v>
      </c>
      <c r="P3897" s="10">
        <f>E3897/L3897</f>
        <v>106.8</v>
      </c>
      <c r="Q3897" t="str">
        <f>LEFT(N3897,SEARCH("/",N3897)-1)</f>
        <v>technology</v>
      </c>
      <c r="R3897" t="str">
        <f>RIGHT(N3897, LEN(N3897)-SEARCH("/",N3897))</f>
        <v>gadgets</v>
      </c>
      <c r="S3897" s="11">
        <f>J3897/86400 + 25569 + (-5/24)</f>
        <v>42116.334826388884</v>
      </c>
      <c r="T3897" s="11">
        <f>I3897/86400 + 25569 + (-5/24)</f>
        <v>42146.333333333336</v>
      </c>
    </row>
    <row r="3898" spans="1:20" ht="28.5" x14ac:dyDescent="0.45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>
        <f>E3898/D3898*100</f>
        <v>1.867</v>
      </c>
      <c r="P3898" s="10">
        <f>E3898/L3898</f>
        <v>311.16666666666669</v>
      </c>
      <c r="Q3898" t="str">
        <f>LEFT(N3898,SEARCH("/",N3898)-1)</f>
        <v>film &amp; video</v>
      </c>
      <c r="R3898" t="str">
        <f>RIGHT(N3898, LEN(N3898)-SEARCH("/",N3898))</f>
        <v>science fiction</v>
      </c>
      <c r="S3898" s="11">
        <f>J3898/86400 + 25569 + (-5/24)</f>
        <v>42628.019594907404</v>
      </c>
      <c r="T3898" s="11">
        <f>I3898/86400 + 25569 + (-5/24)</f>
        <v>42663.019594907404</v>
      </c>
    </row>
    <row r="3899" spans="1:20" x14ac:dyDescent="0.45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>
        <f>E3899/D3899*100</f>
        <v>11.943</v>
      </c>
      <c r="P3899" s="10">
        <f>E3899/L3899</f>
        <v>314.28947368421052</v>
      </c>
      <c r="Q3899" t="str">
        <f>LEFT(N3899,SEARCH("/",N3899)-1)</f>
        <v>film &amp; video</v>
      </c>
      <c r="R3899" t="str">
        <f>RIGHT(N3899, LEN(N3899)-SEARCH("/",N3899))</f>
        <v>drama</v>
      </c>
      <c r="S3899" s="11">
        <f>J3899/86400 + 25569 + (-5/24)</f>
        <v>41970.432280092595</v>
      </c>
      <c r="T3899" s="11">
        <f>I3899/86400 + 25569 + (-5/24)</f>
        <v>42001.432280092595</v>
      </c>
    </row>
    <row r="3900" spans="1:20" ht="42.75" x14ac:dyDescent="0.45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>
        <f>E3900/D3900*100</f>
        <v>147.23376999999999</v>
      </c>
      <c r="P3900" s="10">
        <f>E3900/L3900</f>
        <v>92.251735588972423</v>
      </c>
      <c r="Q3900" t="str">
        <f>LEFT(N3900,SEARCH("/",N3900)-1)</f>
        <v>film &amp; video</v>
      </c>
      <c r="R3900" t="str">
        <f>RIGHT(N3900, LEN(N3900)-SEARCH("/",N3900))</f>
        <v>documentary</v>
      </c>
      <c r="S3900" s="11">
        <f>J3900/86400 + 25569 + (-5/24)</f>
        <v>42757.988680555551</v>
      </c>
      <c r="T3900" s="11">
        <f>I3900/86400 + 25569 + (-5/24)</f>
        <v>42787.988680555551</v>
      </c>
    </row>
    <row r="3901" spans="1:20" ht="42.75" x14ac:dyDescent="0.45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>
        <f>E3901/D3901*100</f>
        <v>113.015</v>
      </c>
      <c r="P3901" s="10">
        <f>E3901/L3901</f>
        <v>203.63063063063063</v>
      </c>
      <c r="Q3901" t="str">
        <f>LEFT(N3901,SEARCH("/",N3901)-1)</f>
        <v>film &amp; video</v>
      </c>
      <c r="R3901" t="str">
        <f>RIGHT(N3901, LEN(N3901)-SEARCH("/",N3901))</f>
        <v>documentary</v>
      </c>
      <c r="S3901" s="11">
        <f>J3901/86400 + 25569 + (-5/24)</f>
        <v>42263.471956018511</v>
      </c>
      <c r="T3901" s="11">
        <f>I3901/86400 + 25569 + (-5/24)</f>
        <v>42305.124999999993</v>
      </c>
    </row>
    <row r="3902" spans="1:20" ht="42.75" x14ac:dyDescent="0.45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>
        <f>E3902/D3902*100</f>
        <v>0</v>
      </c>
      <c r="P3902" s="10" t="e">
        <f>E3902/L3902</f>
        <v>#DIV/0!</v>
      </c>
      <c r="Q3902" t="str">
        <f>LEFT(N3902,SEARCH("/",N3902)-1)</f>
        <v>film &amp; video</v>
      </c>
      <c r="R3902" t="str">
        <f>RIGHT(N3902, LEN(N3902)-SEARCH("/",N3902))</f>
        <v>animation</v>
      </c>
      <c r="S3902" s="11">
        <f>J3902/86400 + 25569 + (-5/24)</f>
        <v>40704.918298611105</v>
      </c>
      <c r="T3902" s="11">
        <f>I3902/86400 + 25569 + (-5/24)</f>
        <v>40764.918298611105</v>
      </c>
    </row>
    <row r="3903" spans="1:20" ht="42.75" x14ac:dyDescent="0.45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>
        <f>E3903/D3903*100</f>
        <v>1.2E-2</v>
      </c>
      <c r="P3903" s="10">
        <f>E3903/L3903</f>
        <v>4</v>
      </c>
      <c r="Q3903" t="str">
        <f>LEFT(N3903,SEARCH("/",N3903)-1)</f>
        <v>technology</v>
      </c>
      <c r="R3903" t="str">
        <f>RIGHT(N3903, LEN(N3903)-SEARCH("/",N3903))</f>
        <v>web</v>
      </c>
      <c r="S3903" s="11">
        <f>J3903/86400 + 25569 + (-5/24)</f>
        <v>41960.563020833331</v>
      </c>
      <c r="T3903" s="11">
        <f>I3903/86400 + 25569 + (-5/24)</f>
        <v>41990.563020833331</v>
      </c>
    </row>
    <row r="3904" spans="1:20" ht="42.75" x14ac:dyDescent="0.45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>
        <f>E3904/D3904*100</f>
        <v>0</v>
      </c>
      <c r="P3904" s="10" t="e">
        <f>E3904/L3904</f>
        <v>#DIV/0!</v>
      </c>
      <c r="Q3904" t="str">
        <f>LEFT(N3904,SEARCH("/",N3904)-1)</f>
        <v>technology</v>
      </c>
      <c r="R3904" t="str">
        <f>RIGHT(N3904, LEN(N3904)-SEARCH("/",N3904))</f>
        <v>web</v>
      </c>
      <c r="S3904" s="11">
        <f>J3904/86400 + 25569 + (-5/24)</f>
        <v>42055.531469907401</v>
      </c>
      <c r="T3904" s="11">
        <f>I3904/86400 + 25569 + (-5/24)</f>
        <v>42078.541666666664</v>
      </c>
    </row>
    <row r="3905" spans="1:20" ht="42.75" x14ac:dyDescent="0.45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>
        <f>E3905/D3905*100</f>
        <v>6.0999999999999999E-2</v>
      </c>
      <c r="P3905" s="10">
        <f>E3905/L3905</f>
        <v>30.5</v>
      </c>
      <c r="Q3905" t="str">
        <f>LEFT(N3905,SEARCH("/",N3905)-1)</f>
        <v>technology</v>
      </c>
      <c r="R3905" t="str">
        <f>RIGHT(N3905, LEN(N3905)-SEARCH("/",N3905))</f>
        <v>web</v>
      </c>
      <c r="S3905" s="11">
        <f>J3905/86400 + 25569 + (-5/24)</f>
        <v>42177.334837962961</v>
      </c>
      <c r="T3905" s="11">
        <f>I3905/86400 + 25569 + (-5/24)</f>
        <v>42207.334837962961</v>
      </c>
    </row>
    <row r="3906" spans="1:20" ht="42.75" x14ac:dyDescent="0.45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>
        <f>E3906/D3906*100</f>
        <v>0.42599999999999999</v>
      </c>
      <c r="P3906" s="10">
        <f>E3906/L3906</f>
        <v>53.25</v>
      </c>
      <c r="Q3906" t="str">
        <f>LEFT(N3906,SEARCH("/",N3906)-1)</f>
        <v>technology</v>
      </c>
      <c r="R3906" t="str">
        <f>RIGHT(N3906, LEN(N3906)-SEARCH("/",N3906))</f>
        <v>web</v>
      </c>
      <c r="S3906" s="11">
        <f>J3906/86400 + 25569 + (-5/24)</f>
        <v>42082.861550925925</v>
      </c>
      <c r="T3906" s="11">
        <f>I3906/86400 + 25569 + (-5/24)</f>
        <v>42127.861550925925</v>
      </c>
    </row>
    <row r="3907" spans="1:20" ht="42.75" x14ac:dyDescent="0.45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>
        <f>E3907/D3907*100</f>
        <v>0</v>
      </c>
      <c r="P3907" s="10" t="e">
        <f>E3907/L3907</f>
        <v>#DIV/0!</v>
      </c>
      <c r="Q3907" t="str">
        <f>LEFT(N3907,SEARCH("/",N3907)-1)</f>
        <v>technology</v>
      </c>
      <c r="R3907" t="str">
        <f>RIGHT(N3907, LEN(N3907)-SEARCH("/",N3907))</f>
        <v>web</v>
      </c>
      <c r="S3907" s="11">
        <f>J3907/86400 + 25569 + (-5/24)</f>
        <v>42762.75368055555</v>
      </c>
      <c r="T3907" s="11">
        <f>I3907/86400 + 25569 + (-5/24)</f>
        <v>42791.75277777778</v>
      </c>
    </row>
    <row r="3908" spans="1:20" ht="42.75" x14ac:dyDescent="0.45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>
        <f>E3908/D3908*100</f>
        <v>0.20500000000000002</v>
      </c>
      <c r="P3908" s="10">
        <f>E3908/L3908</f>
        <v>68.333333333333329</v>
      </c>
      <c r="Q3908" t="str">
        <f>LEFT(N3908,SEARCH("/",N3908)-1)</f>
        <v>technology</v>
      </c>
      <c r="R3908" t="str">
        <f>RIGHT(N3908, LEN(N3908)-SEARCH("/",N3908))</f>
        <v>wearables</v>
      </c>
      <c r="S3908" s="11">
        <f>J3908/86400 + 25569 + (-5/24)</f>
        <v>41838.6321412037</v>
      </c>
      <c r="T3908" s="11">
        <f>I3908/86400 + 25569 + (-5/24)</f>
        <v>41883.6321412037</v>
      </c>
    </row>
    <row r="3909" spans="1:20" ht="57" x14ac:dyDescent="0.45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>
        <f>E3909/D3909*100</f>
        <v>1.4710000000000001</v>
      </c>
      <c r="P3909" s="10">
        <f>E3909/L3909</f>
        <v>61.291666666666664</v>
      </c>
      <c r="Q3909" t="str">
        <f>LEFT(N3909,SEARCH("/",N3909)-1)</f>
        <v>technology</v>
      </c>
      <c r="R3909" t="str">
        <f>RIGHT(N3909, LEN(N3909)-SEARCH("/",N3909))</f>
        <v>wearables</v>
      </c>
      <c r="S3909" s="11">
        <f>J3909/86400 + 25569 + (-5/24)</f>
        <v>42012.559965277775</v>
      </c>
      <c r="T3909" s="11">
        <f>I3909/86400 + 25569 + (-5/24)</f>
        <v>42042.559965277775</v>
      </c>
    </row>
    <row r="3910" spans="1:20" ht="42.75" x14ac:dyDescent="0.45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>
        <f>E3910/D3910*100</f>
        <v>3.55</v>
      </c>
      <c r="P3910" s="10">
        <f>E3910/L3910</f>
        <v>591.66666666666663</v>
      </c>
      <c r="Q3910" t="str">
        <f>LEFT(N3910,SEARCH("/",N3910)-1)</f>
        <v>technology</v>
      </c>
      <c r="R3910" t="str">
        <f>RIGHT(N3910, LEN(N3910)-SEARCH("/",N3910))</f>
        <v>wearables</v>
      </c>
      <c r="S3910" s="11">
        <f>J3910/86400 + 25569 + (-5/24)</f>
        <v>42711.542280092595</v>
      </c>
      <c r="T3910" s="11">
        <f>I3910/86400 + 25569 + (-5/24)</f>
        <v>42771.542280092595</v>
      </c>
    </row>
    <row r="3911" spans="1:20" ht="28.5" x14ac:dyDescent="0.45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>
        <f>E3911/D3911*100</f>
        <v>35.338000000000001</v>
      </c>
      <c r="P3911" s="10">
        <f>E3911/L3911</f>
        <v>119.38513513513513</v>
      </c>
      <c r="Q3911" t="str">
        <f>LEFT(N3911,SEARCH("/",N3911)-1)</f>
        <v>technology</v>
      </c>
      <c r="R3911" t="str">
        <f>RIGHT(N3911, LEN(N3911)-SEARCH("/",N3911))</f>
        <v>wearables</v>
      </c>
      <c r="S3911" s="11">
        <f>J3911/86400 + 25569 + (-5/24)</f>
        <v>42094.599849537037</v>
      </c>
      <c r="T3911" s="11">
        <f>I3911/86400 + 25569 + (-5/24)</f>
        <v>42124.599849537037</v>
      </c>
    </row>
    <row r="3912" spans="1:20" ht="42.75" x14ac:dyDescent="0.45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>
        <f>E3912/D3912*100</f>
        <v>15.39</v>
      </c>
      <c r="P3912" s="10">
        <f>E3912/L3912</f>
        <v>530.68965517241384</v>
      </c>
      <c r="Q3912" t="str">
        <f>LEFT(N3912,SEARCH("/",N3912)-1)</f>
        <v>technology</v>
      </c>
      <c r="R3912" t="str">
        <f>RIGHT(N3912, LEN(N3912)-SEARCH("/",N3912))</f>
        <v>wearables</v>
      </c>
      <c r="S3912" s="11">
        <f>J3912/86400 + 25569 + (-5/24)</f>
        <v>41866.722743055558</v>
      </c>
      <c r="T3912" s="11">
        <f>I3912/86400 + 25569 + (-5/24)</f>
        <v>41899.875</v>
      </c>
    </row>
    <row r="3913" spans="1:20" ht="28.5" x14ac:dyDescent="0.45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>
        <f>E3913/D3913*100</f>
        <v>0.97699999999999987</v>
      </c>
      <c r="P3913" s="10">
        <f>E3913/L3913</f>
        <v>195.4</v>
      </c>
      <c r="Q3913" t="str">
        <f>LEFT(N3913,SEARCH("/",N3913)-1)</f>
        <v>technology</v>
      </c>
      <c r="R3913" t="str">
        <f>RIGHT(N3913, LEN(N3913)-SEARCH("/",N3913))</f>
        <v>wearables</v>
      </c>
      <c r="S3913" s="11">
        <f>J3913/86400 + 25569 + (-5/24)</f>
        <v>42726.283310185179</v>
      </c>
      <c r="T3913" s="11">
        <f>I3913/86400 + 25569 + (-5/24)</f>
        <v>42756.283310185179</v>
      </c>
    </row>
    <row r="3914" spans="1:20" ht="42.75" x14ac:dyDescent="0.45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>
        <f>E3914/D3914*100</f>
        <v>0</v>
      </c>
      <c r="P3914" s="10" t="e">
        <f>E3914/L3914</f>
        <v>#DIV/0!</v>
      </c>
      <c r="Q3914" t="str">
        <f>LEFT(N3914,SEARCH("/",N3914)-1)</f>
        <v>technology</v>
      </c>
      <c r="R3914" t="str">
        <f>RIGHT(N3914, LEN(N3914)-SEARCH("/",N3914))</f>
        <v>wearables</v>
      </c>
      <c r="S3914" s="11">
        <f>J3914/86400 + 25569 + (-5/24)</f>
        <v>42676.786840277775</v>
      </c>
      <c r="T3914" s="11">
        <f>I3914/86400 + 25569 + (-5/24)</f>
        <v>42718.568749999999</v>
      </c>
    </row>
    <row r="3915" spans="1:20" ht="42.75" x14ac:dyDescent="0.45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>
        <f>E3915/D3915*100</f>
        <v>33.790999999999997</v>
      </c>
      <c r="P3915" s="10">
        <f>E3915/L3915</f>
        <v>99.973372781065095</v>
      </c>
      <c r="Q3915" t="str">
        <f>LEFT(N3915,SEARCH("/",N3915)-1)</f>
        <v>technology</v>
      </c>
      <c r="R3915" t="str">
        <f>RIGHT(N3915, LEN(N3915)-SEARCH("/",N3915))</f>
        <v>wearables</v>
      </c>
      <c r="S3915" s="11">
        <f>J3915/86400 + 25569 + (-5/24)</f>
        <v>42678.250787037039</v>
      </c>
      <c r="T3915" s="11">
        <f>I3915/86400 + 25569 + (-5/24)</f>
        <v>42718.292453703696</v>
      </c>
    </row>
    <row r="3916" spans="1:20" x14ac:dyDescent="0.45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>
        <f>E3916/D3916*100</f>
        <v>0.30499999999999999</v>
      </c>
      <c r="P3916" s="10">
        <f>E3916/L3916</f>
        <v>76.25</v>
      </c>
      <c r="Q3916" t="str">
        <f>LEFT(N3916,SEARCH("/",N3916)-1)</f>
        <v>technology</v>
      </c>
      <c r="R3916" t="str">
        <f>RIGHT(N3916, LEN(N3916)-SEARCH("/",N3916))</f>
        <v>wearables</v>
      </c>
      <c r="S3916" s="11">
        <f>J3916/86400 + 25569 + (-5/24)</f>
        <v>41857.645856481475</v>
      </c>
      <c r="T3916" s="11">
        <f>I3916/86400 + 25569 + (-5/24)</f>
        <v>41887.645856481475</v>
      </c>
    </row>
    <row r="3917" spans="1:20" ht="42.75" x14ac:dyDescent="0.45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>
        <f>E3917/D3917*100</f>
        <v>0</v>
      </c>
      <c r="P3917" s="10" t="e">
        <f>E3917/L3917</f>
        <v>#DIV/0!</v>
      </c>
      <c r="Q3917" t="str">
        <f>LEFT(N3917,SEARCH("/",N3917)-1)</f>
        <v>music</v>
      </c>
      <c r="R3917" t="str">
        <f>RIGHT(N3917, LEN(N3917)-SEARCH("/",N3917))</f>
        <v>jazz</v>
      </c>
      <c r="S3917" s="11">
        <f>J3917/86400 + 25569 + (-5/24)</f>
        <v>41641.796817129631</v>
      </c>
      <c r="T3917" s="11">
        <f>I3917/86400 + 25569 + (-5/24)</f>
        <v>41662.796817129631</v>
      </c>
    </row>
    <row r="3918" spans="1:20" ht="42.75" x14ac:dyDescent="0.45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>
        <f>E3918/D3918*100</f>
        <v>2.484</v>
      </c>
      <c r="P3918" s="10">
        <f>E3918/L3918</f>
        <v>155.25</v>
      </c>
      <c r="Q3918" t="str">
        <f>LEFT(N3918,SEARCH("/",N3918)-1)</f>
        <v>technology</v>
      </c>
      <c r="R3918" t="str">
        <f>RIGHT(N3918, LEN(N3918)-SEARCH("/",N3918))</f>
        <v>wearables</v>
      </c>
      <c r="S3918" s="11">
        <f>J3918/86400 + 25569 + (-5/24)</f>
        <v>42732.66465277777</v>
      </c>
      <c r="T3918" s="11">
        <f>I3918/86400 + 25569 + (-5/24)</f>
        <v>42784.790972222218</v>
      </c>
    </row>
    <row r="3919" spans="1:20" ht="42.75" x14ac:dyDescent="0.45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>
        <f>E3919/D3919*100</f>
        <v>0.22599999999999998</v>
      </c>
      <c r="P3919" s="10">
        <f>E3919/L3919</f>
        <v>45.2</v>
      </c>
      <c r="Q3919" t="str">
        <f>LEFT(N3919,SEARCH("/",N3919)-1)</f>
        <v>technology</v>
      </c>
      <c r="R3919" t="str">
        <f>RIGHT(N3919, LEN(N3919)-SEARCH("/",N3919))</f>
        <v>wearables</v>
      </c>
      <c r="S3919" s="11">
        <f>J3919/86400 + 25569 + (-5/24)</f>
        <v>42111.500694444439</v>
      </c>
      <c r="T3919" s="11">
        <f>I3919/86400 + 25569 + (-5/24)</f>
        <v>42156.500694444439</v>
      </c>
    </row>
    <row r="3920" spans="1:20" ht="42.75" x14ac:dyDescent="0.45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>
        <f>E3920/D3920*100</f>
        <v>2.6069999999999998</v>
      </c>
      <c r="P3920" s="10">
        <f>E3920/L3920</f>
        <v>108.625</v>
      </c>
      <c r="Q3920" t="str">
        <f>LEFT(N3920,SEARCH("/",N3920)-1)</f>
        <v>technology</v>
      </c>
      <c r="R3920" t="str">
        <f>RIGHT(N3920, LEN(N3920)-SEARCH("/",N3920))</f>
        <v>wearables</v>
      </c>
      <c r="S3920" s="11">
        <f>J3920/86400 + 25569 + (-5/24)</f>
        <v>42489.488252314812</v>
      </c>
      <c r="T3920" s="11">
        <f>I3920/86400 + 25569 + (-5/24)</f>
        <v>42549.488252314812</v>
      </c>
    </row>
    <row r="3921" spans="1:20" ht="42.75" x14ac:dyDescent="0.45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>
        <f>E3921/D3921*100</f>
        <v>0.46699999999999997</v>
      </c>
      <c r="P3921" s="10">
        <f>E3921/L3921</f>
        <v>116.75</v>
      </c>
      <c r="Q3921" t="str">
        <f>LEFT(N3921,SEARCH("/",N3921)-1)</f>
        <v>technology</v>
      </c>
      <c r="R3921" t="str">
        <f>RIGHT(N3921, LEN(N3921)-SEARCH("/",N3921))</f>
        <v>wearables</v>
      </c>
      <c r="S3921" s="11">
        <f>J3921/86400 + 25569 + (-5/24)</f>
        <v>42437.71665509259</v>
      </c>
      <c r="T3921" s="11">
        <f>I3921/86400 + 25569 + (-5/24)</f>
        <v>42497.674988425926</v>
      </c>
    </row>
    <row r="3922" spans="1:20" ht="42.75" x14ac:dyDescent="0.45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>
        <f>E3922/D3922*100</f>
        <v>2.8420000000000001</v>
      </c>
      <c r="P3922" s="10">
        <f>E3922/L3922</f>
        <v>74.78947368421052</v>
      </c>
      <c r="Q3922" t="str">
        <f>LEFT(N3922,SEARCH("/",N3922)-1)</f>
        <v>technology</v>
      </c>
      <c r="R3922" t="str">
        <f>RIGHT(N3922, LEN(N3922)-SEARCH("/",N3922))</f>
        <v>wearables</v>
      </c>
      <c r="S3922" s="11">
        <f>J3922/86400 + 25569 + (-5/24)</f>
        <v>42421.898796296293</v>
      </c>
      <c r="T3922" s="11">
        <f>I3922/86400 + 25569 + (-5/24)</f>
        <v>42466.857129629629</v>
      </c>
    </row>
    <row r="3923" spans="1:20" ht="42.75" x14ac:dyDescent="0.45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>
        <f>E3923/D3923*100</f>
        <v>8.5370000000000008</v>
      </c>
      <c r="P3923" s="10">
        <f>E3923/L3923</f>
        <v>29.236301369863014</v>
      </c>
      <c r="Q3923" t="str">
        <f>LEFT(N3923,SEARCH("/",N3923)-1)</f>
        <v>journalism</v>
      </c>
      <c r="R3923" t="str">
        <f>RIGHT(N3923, LEN(N3923)-SEARCH("/",N3923))</f>
        <v>audio</v>
      </c>
      <c r="S3923" s="11">
        <f>J3923/86400 + 25569 + (-5/24)</f>
        <v>42114.044618055552</v>
      </c>
      <c r="T3923" s="11">
        <f>I3923/86400 + 25569 + (-5/24)</f>
        <v>42144.044618055552</v>
      </c>
    </row>
    <row r="3924" spans="1:20" ht="42.75" x14ac:dyDescent="0.45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>
        <f>E3924/D3924*100</f>
        <v>4.7E-2</v>
      </c>
      <c r="P3924" s="10">
        <f>E3924/L3924</f>
        <v>6.7142857142857144</v>
      </c>
      <c r="Q3924" t="str">
        <f>LEFT(N3924,SEARCH("/",N3924)-1)</f>
        <v>games</v>
      </c>
      <c r="R3924" t="str">
        <f>RIGHT(N3924, LEN(N3924)-SEARCH("/",N3924))</f>
        <v>video games</v>
      </c>
      <c r="S3924" s="11">
        <f>J3924/86400 + 25569 + (-5/24)</f>
        <v>41660.584224537037</v>
      </c>
      <c r="T3924" s="11">
        <f>I3924/86400 + 25569 + (-5/24)</f>
        <v>41700.584224537037</v>
      </c>
    </row>
    <row r="3925" spans="1:20" ht="28.5" x14ac:dyDescent="0.45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>
        <f>E3925/D3925*100</f>
        <v>4.1000000000000002E-2</v>
      </c>
      <c r="P3925" s="10">
        <f>E3925/L3925</f>
        <v>6.833333333333333</v>
      </c>
      <c r="Q3925" t="str">
        <f>LEFT(N3925,SEARCH("/",N3925)-1)</f>
        <v>games</v>
      </c>
      <c r="R3925" t="str">
        <f>RIGHT(N3925, LEN(N3925)-SEARCH("/",N3925))</f>
        <v>video games</v>
      </c>
      <c r="S3925" s="11">
        <f>J3925/86400 + 25569 + (-5/24)</f>
        <v>42538.564097222225</v>
      </c>
      <c r="T3925" s="11">
        <f>I3925/86400 + 25569 + (-5/24)</f>
        <v>42565.549999999996</v>
      </c>
    </row>
    <row r="3926" spans="1:20" ht="28.5" x14ac:dyDescent="0.45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>
        <f>E3926/D3926*100</f>
        <v>40.404000000000003</v>
      </c>
      <c r="P3926" s="10">
        <f>E3926/L3926</f>
        <v>162.91935483870967</v>
      </c>
      <c r="Q3926" t="str">
        <f>LEFT(N3926,SEARCH("/",N3926)-1)</f>
        <v>technology</v>
      </c>
      <c r="R3926" t="str">
        <f>RIGHT(N3926, LEN(N3926)-SEARCH("/",N3926))</f>
        <v>wearables</v>
      </c>
      <c r="S3926" s="11">
        <f>J3926/86400 + 25569 + (-5/24)</f>
        <v>42278.289907407401</v>
      </c>
      <c r="T3926" s="11">
        <f>I3926/86400 + 25569 + (-5/24)</f>
        <v>42313.833333333336</v>
      </c>
    </row>
    <row r="3927" spans="1:20" ht="42.75" x14ac:dyDescent="0.45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>
        <f>E3927/D3927*100</f>
        <v>0.503</v>
      </c>
      <c r="P3927" s="10">
        <f>E3927/L3927</f>
        <v>167.66666666666666</v>
      </c>
      <c r="Q3927" t="str">
        <f>LEFT(N3927,SEARCH("/",N3927)-1)</f>
        <v>technology</v>
      </c>
      <c r="R3927" t="str">
        <f>RIGHT(N3927, LEN(N3927)-SEARCH("/",N3927))</f>
        <v>wearables</v>
      </c>
      <c r="S3927" s="11">
        <f>J3927/86400 + 25569 + (-5/24)</f>
        <v>42705.482013888883</v>
      </c>
      <c r="T3927" s="11">
        <f>I3927/86400 + 25569 + (-5/24)</f>
        <v>42734.749999999993</v>
      </c>
    </row>
    <row r="3928" spans="1:20" ht="42.75" x14ac:dyDescent="0.45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>
        <f>E3928/D3928*100</f>
        <v>1.1299999999999999</v>
      </c>
      <c r="P3928" s="10">
        <f>E3928/L3928</f>
        <v>102.72727272727273</v>
      </c>
      <c r="Q3928" t="str">
        <f>LEFT(N3928,SEARCH("/",N3928)-1)</f>
        <v>technology</v>
      </c>
      <c r="R3928" t="str">
        <f>RIGHT(N3928, LEN(N3928)-SEARCH("/",N3928))</f>
        <v>wearables</v>
      </c>
      <c r="S3928" s="11">
        <f>J3928/86400 + 25569 + (-5/24)</f>
        <v>41974.583657407406</v>
      </c>
      <c r="T3928" s="11">
        <f>I3928/86400 + 25569 + (-5/24)</f>
        <v>42019.583657407406</v>
      </c>
    </row>
    <row r="3929" spans="1:20" ht="42.75" x14ac:dyDescent="0.45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>
        <f>E3929/D3929*100</f>
        <v>84.946999999999989</v>
      </c>
      <c r="P3929" s="10">
        <f>E3929/L3929</f>
        <v>379.22767857142856</v>
      </c>
      <c r="Q3929" t="str">
        <f>LEFT(N3929,SEARCH("/",N3929)-1)</f>
        <v>technology</v>
      </c>
      <c r="R3929" t="str">
        <f>RIGHT(N3929, LEN(N3929)-SEARCH("/",N3929))</f>
        <v>wearables</v>
      </c>
      <c r="S3929" s="11">
        <f>J3929/86400 + 25569 + (-5/24)</f>
        <v>41955.655416666668</v>
      </c>
      <c r="T3929" s="11">
        <f>I3929/86400 + 25569 + (-5/24)</f>
        <v>41990.655416666668</v>
      </c>
    </row>
    <row r="3930" spans="1:20" ht="42.75" x14ac:dyDescent="0.45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>
        <f>E3930/D3930*100</f>
        <v>1E-3</v>
      </c>
      <c r="P3930" s="10">
        <f>E3930/L3930</f>
        <v>1</v>
      </c>
      <c r="Q3930" t="str">
        <f>LEFT(N3930,SEARCH("/",N3930)-1)</f>
        <v>publishing</v>
      </c>
      <c r="R3930" t="str">
        <f>RIGHT(N3930, LEN(N3930)-SEARCH("/",N3930))</f>
        <v>translations</v>
      </c>
      <c r="S3930" s="11">
        <f>J3930/86400 + 25569 + (-5/24)</f>
        <v>42389.962928240733</v>
      </c>
      <c r="T3930" s="11">
        <f>I3930/86400 + 25569 + (-5/24)</f>
        <v>42419.962928240733</v>
      </c>
    </row>
    <row r="3931" spans="1:20" ht="42.75" x14ac:dyDescent="0.45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>
        <f>E3931/D3931*100</f>
        <v>0.27999999999999997</v>
      </c>
      <c r="P3931" s="10">
        <f>E3931/L3931</f>
        <v>40</v>
      </c>
      <c r="Q3931" t="str">
        <f>LEFT(N3931,SEARCH("/",N3931)-1)</f>
        <v>photography</v>
      </c>
      <c r="R3931" t="str">
        <f>RIGHT(N3931, LEN(N3931)-SEARCH("/",N3931))</f>
        <v>places</v>
      </c>
      <c r="S3931" s="11">
        <f>J3931/86400 + 25569 + (-5/24)</f>
        <v>41779.84175925926</v>
      </c>
      <c r="T3931" s="11">
        <f>I3931/86400 + 25569 + (-5/24)</f>
        <v>41808.634027777771</v>
      </c>
    </row>
    <row r="3932" spans="1:20" ht="42.75" x14ac:dyDescent="0.45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>
        <f>E3932/D3932*100</f>
        <v>348.01799999999997</v>
      </c>
      <c r="P3932" s="10">
        <f>E3932/L3932</f>
        <v>511.79117647058825</v>
      </c>
      <c r="Q3932" t="str">
        <f>LEFT(N3932,SEARCH("/",N3932)-1)</f>
        <v>technology</v>
      </c>
      <c r="R3932" t="str">
        <f>RIGHT(N3932, LEN(N3932)-SEARCH("/",N3932))</f>
        <v>hardware</v>
      </c>
      <c r="S3932" s="11">
        <f>J3932/86400 + 25569 + (-5/24)</f>
        <v>42157.043495370366</v>
      </c>
      <c r="T3932" s="11">
        <f>I3932/86400 + 25569 + (-5/24)</f>
        <v>42197.043495370366</v>
      </c>
    </row>
    <row r="3933" spans="1:20" ht="28.5" x14ac:dyDescent="0.45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>
        <f>E3933/D3933*100</f>
        <v>800.21100000000001</v>
      </c>
      <c r="P3933" s="10">
        <f>E3933/L3933</f>
        <v>188.50671378091872</v>
      </c>
      <c r="Q3933" t="str">
        <f>LEFT(N3933,SEARCH("/",N3933)-1)</f>
        <v>technology</v>
      </c>
      <c r="R3933" t="str">
        <f>RIGHT(N3933, LEN(N3933)-SEARCH("/",N3933))</f>
        <v>hardware</v>
      </c>
      <c r="S3933" s="11">
        <f>J3933/86400 + 25569 + (-5/24)</f>
        <v>42473.395937499998</v>
      </c>
      <c r="T3933" s="11">
        <f>I3933/86400 + 25569 + (-5/24)</f>
        <v>42527.501388888886</v>
      </c>
    </row>
    <row r="3934" spans="1:20" ht="42.75" x14ac:dyDescent="0.45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>
        <f>E3934/D3934*100</f>
        <v>206.74309000000002</v>
      </c>
      <c r="P3934" s="10">
        <f>E3934/L3934</f>
        <v>136.6444745538665</v>
      </c>
      <c r="Q3934" t="str">
        <f>LEFT(N3934,SEARCH("/",N3934)-1)</f>
        <v>technology</v>
      </c>
      <c r="R3934" t="str">
        <f>RIGHT(N3934, LEN(N3934)-SEARCH("/",N3934))</f>
        <v>hardware</v>
      </c>
      <c r="S3934" s="11">
        <f>J3934/86400 + 25569 + (-5/24)</f>
        <v>41835.332152777773</v>
      </c>
      <c r="T3934" s="11">
        <f>I3934/86400 + 25569 + (-5/24)</f>
        <v>41865.332152777773</v>
      </c>
    </row>
    <row r="3935" spans="1:20" ht="42.75" x14ac:dyDescent="0.45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>
        <f>E3935/D3935*100</f>
        <v>125.13700000000001</v>
      </c>
      <c r="P3935" s="10">
        <f>E3935/L3935</f>
        <v>385.03692307692307</v>
      </c>
      <c r="Q3935" t="str">
        <f>LEFT(N3935,SEARCH("/",N3935)-1)</f>
        <v>technology</v>
      </c>
      <c r="R3935" t="str">
        <f>RIGHT(N3935, LEN(N3935)-SEARCH("/",N3935))</f>
        <v>hardware</v>
      </c>
      <c r="S3935" s="11">
        <f>J3935/86400 + 25569 + (-5/24)</f>
        <v>42502.36078703704</v>
      </c>
      <c r="T3935" s="11">
        <f>I3935/86400 + 25569 + (-5/24)</f>
        <v>42532.36078703704</v>
      </c>
    </row>
    <row r="3936" spans="1:20" ht="42.75" x14ac:dyDescent="0.45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>
        <f>E3936/D3936*100</f>
        <v>161.459</v>
      </c>
      <c r="P3936" s="10">
        <f>E3936/L3936</f>
        <v>457.39093484419266</v>
      </c>
      <c r="Q3936" t="str">
        <f>LEFT(N3936,SEARCH("/",N3936)-1)</f>
        <v>technology</v>
      </c>
      <c r="R3936" t="str">
        <f>RIGHT(N3936, LEN(N3936)-SEARCH("/",N3936))</f>
        <v>hardware</v>
      </c>
      <c r="S3936" s="11">
        <f>J3936/86400 + 25569 + (-5/24)</f>
        <v>42136.212418981479</v>
      </c>
      <c r="T3936" s="11">
        <f>I3936/86400 + 25569 + (-5/24)</f>
        <v>42166.212418981479</v>
      </c>
    </row>
    <row r="3937" spans="1:20" ht="42.75" x14ac:dyDescent="0.45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>
        <f>E3937/D3937*100</f>
        <v>120.24900000000001</v>
      </c>
      <c r="P3937" s="10">
        <f>E3937/L3937</f>
        <v>223.09647495361781</v>
      </c>
      <c r="Q3937" t="str">
        <f>LEFT(N3937,SEARCH("/",N3937)-1)</f>
        <v>technology</v>
      </c>
      <c r="R3937" t="str">
        <f>RIGHT(N3937, LEN(N3937)-SEARCH("/",N3937))</f>
        <v>hardware</v>
      </c>
      <c r="S3937" s="11">
        <f>J3937/86400 + 25569 + (-5/24)</f>
        <v>42048.605543981474</v>
      </c>
      <c r="T3937" s="11">
        <f>I3937/86400 + 25569 + (-5/24)</f>
        <v>42093.563877314817</v>
      </c>
    </row>
    <row r="3938" spans="1:20" ht="42.75" x14ac:dyDescent="0.45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>
        <f>E3938/D3938*100</f>
        <v>114.97699999999999</v>
      </c>
      <c r="P3938" s="10">
        <f>E3938/L3938</f>
        <v>566.38916256157631</v>
      </c>
      <c r="Q3938" t="str">
        <f>LEFT(N3938,SEARCH("/",N3938)-1)</f>
        <v>technology</v>
      </c>
      <c r="R3938" t="str">
        <f>RIGHT(N3938, LEN(N3938)-SEARCH("/",N3938))</f>
        <v>hardware</v>
      </c>
      <c r="S3938" s="11">
        <f>J3938/86400 + 25569 + (-5/24)</f>
        <v>42423.174745370365</v>
      </c>
      <c r="T3938" s="11">
        <f>I3938/86400 + 25569 + (-5/24)</f>
        <v>42453.1330787037</v>
      </c>
    </row>
    <row r="3939" spans="1:20" ht="42.75" x14ac:dyDescent="0.45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>
        <f>E3939/D3939*100</f>
        <v>152.60429999999999</v>
      </c>
      <c r="P3939" s="10">
        <f>E3939/L3939</f>
        <v>324.69</v>
      </c>
      <c r="Q3939" t="str">
        <f>LEFT(N3939,SEARCH("/",N3939)-1)</f>
        <v>technology</v>
      </c>
      <c r="R3939" t="str">
        <f>RIGHT(N3939, LEN(N3939)-SEARCH("/",N3939))</f>
        <v>hardware</v>
      </c>
      <c r="S3939" s="11">
        <f>J3939/86400 + 25569 + (-5/24)</f>
        <v>42087.459699074076</v>
      </c>
      <c r="T3939" s="11">
        <f>I3939/86400 + 25569 + (-5/24)</f>
        <v>42132.459699074076</v>
      </c>
    </row>
    <row r="3940" spans="1:20" ht="42.75" x14ac:dyDescent="0.45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>
        <f>E3940/D3940*100</f>
        <v>2.1129899999999995</v>
      </c>
      <c r="P3940" s="10">
        <f>E3940/L3940</f>
        <v>21.34333333333333</v>
      </c>
      <c r="Q3940" t="str">
        <f>LEFT(N3940,SEARCH("/",N3940)-1)</f>
        <v>games</v>
      </c>
      <c r="R3940" t="str">
        <f>RIGHT(N3940, LEN(N3940)-SEARCH("/",N3940))</f>
        <v>video games</v>
      </c>
      <c r="S3940" s="11">
        <f>J3940/86400 + 25569 + (-5/24)</f>
        <v>41643.27884259259</v>
      </c>
      <c r="T3940" s="11">
        <f>I3940/86400 + 25569 + (-5/24)</f>
        <v>41673.27884259259</v>
      </c>
    </row>
    <row r="3941" spans="1:20" ht="42.75" x14ac:dyDescent="0.45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>
        <f>E3941/D3941*100</f>
        <v>0.05</v>
      </c>
      <c r="P3941" s="10">
        <f>E3941/L3941</f>
        <v>50</v>
      </c>
      <c r="Q3941" t="str">
        <f>LEFT(N3941,SEARCH("/",N3941)-1)</f>
        <v>technology</v>
      </c>
      <c r="R3941" t="str">
        <f>RIGHT(N3941, LEN(N3941)-SEARCH("/",N3941))</f>
        <v>web</v>
      </c>
      <c r="S3941" s="11">
        <f>J3941/86400 + 25569 + (-5/24)</f>
        <v>42194.440011574072</v>
      </c>
      <c r="T3941" s="11">
        <f>I3941/86400 + 25569 + (-5/24)</f>
        <v>42224.440011574072</v>
      </c>
    </row>
    <row r="3942" spans="1:20" ht="28.5" x14ac:dyDescent="0.45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>
        <f>E3942/D3942*100</f>
        <v>2E-3</v>
      </c>
      <c r="P3942" s="10">
        <f>E3942/L3942</f>
        <v>1</v>
      </c>
      <c r="Q3942" t="str">
        <f>LEFT(N3942,SEARCH("/",N3942)-1)</f>
        <v>food</v>
      </c>
      <c r="R3942" t="str">
        <f>RIGHT(N3942, LEN(N3942)-SEARCH("/",N3942))</f>
        <v>food trucks</v>
      </c>
      <c r="S3942" s="11">
        <f>J3942/86400 + 25569 + (-5/24)</f>
        <v>42488.891354166662</v>
      </c>
      <c r="T3942" s="11">
        <f>I3942/86400 + 25569 + (-5/24)</f>
        <v>42548.891354166662</v>
      </c>
    </row>
    <row r="3943" spans="1:20" ht="42.75" x14ac:dyDescent="0.45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>
        <f>E3943/D3943*100</f>
        <v>0</v>
      </c>
      <c r="P3943" s="10" t="e">
        <f>E3943/L3943</f>
        <v>#DIV/0!</v>
      </c>
      <c r="Q3943" t="str">
        <f>LEFT(N3943,SEARCH("/",N3943)-1)</f>
        <v>food</v>
      </c>
      <c r="R3943" t="str">
        <f>RIGHT(N3943, LEN(N3943)-SEARCH("/",N3943))</f>
        <v>restaurants</v>
      </c>
      <c r="S3943" s="11">
        <f>J3943/86400 + 25569 + (-5/24)</f>
        <v>42371.238576388881</v>
      </c>
      <c r="T3943" s="11">
        <f>I3943/86400 + 25569 + (-5/24)</f>
        <v>42401.238576388881</v>
      </c>
    </row>
    <row r="3944" spans="1:20" ht="42.75" x14ac:dyDescent="0.45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>
        <f>E3944/D3944*100</f>
        <v>0</v>
      </c>
      <c r="P3944" s="10" t="e">
        <f>E3944/L3944</f>
        <v>#DIV/0!</v>
      </c>
      <c r="Q3944" t="str">
        <f>LEFT(N3944,SEARCH("/",N3944)-1)</f>
        <v>food</v>
      </c>
      <c r="R3944" t="str">
        <f>RIGHT(N3944, LEN(N3944)-SEARCH("/",N3944))</f>
        <v>restaurants</v>
      </c>
      <c r="S3944" s="11">
        <f>J3944/86400 + 25569 + (-5/24)</f>
        <v>42612.392187500001</v>
      </c>
      <c r="T3944" s="11">
        <f>I3944/86400 + 25569 + (-5/24)</f>
        <v>42658.597916666666</v>
      </c>
    </row>
    <row r="3945" spans="1:20" ht="42.75" x14ac:dyDescent="0.45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>
        <f>E3945/D3945*100</f>
        <v>0</v>
      </c>
      <c r="P3945" s="10" t="e">
        <f>E3945/L3945</f>
        <v>#DIV/0!</v>
      </c>
      <c r="Q3945" t="str">
        <f>LEFT(N3945,SEARCH("/",N3945)-1)</f>
        <v>food</v>
      </c>
      <c r="R3945" t="str">
        <f>RIGHT(N3945, LEN(N3945)-SEARCH("/",N3945))</f>
        <v>food trucks</v>
      </c>
      <c r="S3945" s="11">
        <f>J3945/86400 + 25569 + (-5/24)</f>
        <v>42260.320474537039</v>
      </c>
      <c r="T3945" s="11">
        <f>I3945/86400 + 25569 + (-5/24)</f>
        <v>42290.320474537039</v>
      </c>
    </row>
    <row r="3946" spans="1:20" ht="42.75" x14ac:dyDescent="0.45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>
        <f>E3946/D3946*100</f>
        <v>0.25</v>
      </c>
      <c r="P3946" s="10">
        <f>E3946/L3946</f>
        <v>62.5</v>
      </c>
      <c r="Q3946" t="str">
        <f>LEFT(N3946,SEARCH("/",N3946)-1)</f>
        <v>food</v>
      </c>
      <c r="R3946" t="str">
        <f>RIGHT(N3946, LEN(N3946)-SEARCH("/",N3946))</f>
        <v>food trucks</v>
      </c>
      <c r="S3946" s="11">
        <f>J3946/86400 + 25569 + (-5/24)</f>
        <v>42449.133344907408</v>
      </c>
      <c r="T3946" s="11">
        <f>I3946/86400 + 25569 + (-5/24)</f>
        <v>42509.133344907408</v>
      </c>
    </row>
    <row r="3947" spans="1:20" ht="42.75" x14ac:dyDescent="0.45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>
        <f>E3947/D3947*100</f>
        <v>107.42157000000002</v>
      </c>
      <c r="P3947" s="10">
        <f>E3947/L3947</f>
        <v>60.965703745743475</v>
      </c>
      <c r="Q3947" t="str">
        <f>LEFT(N3947,SEARCH("/",N3947)-1)</f>
        <v>technology</v>
      </c>
      <c r="R3947" t="str">
        <f>RIGHT(N3947, LEN(N3947)-SEARCH("/",N3947))</f>
        <v>space exploration</v>
      </c>
      <c r="S3947" s="11">
        <f>J3947/86400 + 25569 + (-5/24)</f>
        <v>42508.33321759259</v>
      </c>
      <c r="T3947" s="11">
        <f>I3947/86400 + 25569 + (-5/24)</f>
        <v>42538.33321759259</v>
      </c>
    </row>
    <row r="3948" spans="1:20" ht="42.75" x14ac:dyDescent="0.45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>
        <f>E3948/D3948*100</f>
        <v>2.0529999999999999</v>
      </c>
      <c r="P3948" s="10">
        <f>E3948/L3948</f>
        <v>39.480769230769234</v>
      </c>
      <c r="Q3948" t="str">
        <f>LEFT(N3948,SEARCH("/",N3948)-1)</f>
        <v>technology</v>
      </c>
      <c r="R3948" t="str">
        <f>RIGHT(N3948, LEN(N3948)-SEARCH("/",N3948))</f>
        <v>space exploration</v>
      </c>
      <c r="S3948" s="11">
        <f>J3948/86400 + 25569 + (-5/24)</f>
        <v>42774.583738425928</v>
      </c>
      <c r="T3948" s="11">
        <f>I3948/86400 + 25569 + (-5/24)</f>
        <v>42804.583738425928</v>
      </c>
    </row>
    <row r="3949" spans="1:20" ht="42.75" x14ac:dyDescent="0.45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>
        <f>E3949/D3949*100</f>
        <v>0.88500000000000001</v>
      </c>
      <c r="P3949" s="10">
        <f>E3949/L3949</f>
        <v>80.454545454545453</v>
      </c>
      <c r="Q3949" t="str">
        <f>LEFT(N3949,SEARCH("/",N3949)-1)</f>
        <v>technology</v>
      </c>
      <c r="R3949" t="str">
        <f>RIGHT(N3949, LEN(N3949)-SEARCH("/",N3949))</f>
        <v>space exploration</v>
      </c>
      <c r="S3949" s="11">
        <f>J3949/86400 + 25569 + (-5/24)</f>
        <v>41952.950520833336</v>
      </c>
      <c r="T3949" s="11">
        <f>I3949/86400 + 25569 + (-5/24)</f>
        <v>41982.950520833336</v>
      </c>
    </row>
    <row r="3950" spans="1:20" ht="42.75" x14ac:dyDescent="0.45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>
        <f>E3950/D3950*100</f>
        <v>5.1000000000000004E-2</v>
      </c>
      <c r="P3950" s="10">
        <f>E3950/L3950</f>
        <v>8.5</v>
      </c>
      <c r="Q3950" t="str">
        <f>LEFT(N3950,SEARCH("/",N3950)-1)</f>
        <v>technology</v>
      </c>
      <c r="R3950" t="str">
        <f>RIGHT(N3950, LEN(N3950)-SEARCH("/",N3950))</f>
        <v>space exploration</v>
      </c>
      <c r="S3950" s="11">
        <f>J3950/86400 + 25569 + (-5/24)</f>
        <v>42055.392662037033</v>
      </c>
      <c r="T3950" s="11">
        <f>I3950/86400 + 25569 + (-5/24)</f>
        <v>42115.350995370369</v>
      </c>
    </row>
    <row r="3951" spans="1:20" x14ac:dyDescent="0.45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>
        <f>E3951/D3951*100</f>
        <v>105.745</v>
      </c>
      <c r="P3951" s="10">
        <f>E3951/L3951</f>
        <v>261.74504950495049</v>
      </c>
      <c r="Q3951" t="str">
        <f>LEFT(N3951,SEARCH("/",N3951)-1)</f>
        <v>technology</v>
      </c>
      <c r="R3951" t="str">
        <f>RIGHT(N3951, LEN(N3951)-SEARCH("/",N3951))</f>
        <v>hardware</v>
      </c>
      <c r="S3951" s="11">
        <f>J3951/86400 + 25569 + (-5/24)</f>
        <v>42452.371655092589</v>
      </c>
      <c r="T3951" s="11">
        <f>I3951/86400 + 25569 + (-5/24)</f>
        <v>42482.371655092589</v>
      </c>
    </row>
    <row r="3952" spans="1:20" ht="28.5" x14ac:dyDescent="0.45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>
        <f>E3952/D3952*100</f>
        <v>0</v>
      </c>
      <c r="P3952" s="10" t="e">
        <f>E3952/L3952</f>
        <v>#DIV/0!</v>
      </c>
      <c r="Q3952" t="str">
        <f>LEFT(N3952,SEARCH("/",N3952)-1)</f>
        <v>publishing</v>
      </c>
      <c r="R3952" t="str">
        <f>RIGHT(N3952, LEN(N3952)-SEARCH("/",N3952))</f>
        <v>children's books</v>
      </c>
      <c r="S3952" s="11">
        <f>J3952/86400 + 25569 + (-5/24)</f>
        <v>42774.239444444444</v>
      </c>
      <c r="T3952" s="11">
        <f>I3952/86400 + 25569 + (-5/24)</f>
        <v>42804.239444444444</v>
      </c>
    </row>
    <row r="3953" spans="1:20" ht="57" x14ac:dyDescent="0.45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>
        <f>E3953/D3953*100</f>
        <v>112.53599999999999</v>
      </c>
      <c r="P3953" s="10">
        <f>E3953/L3953</f>
        <v>89.314285714285717</v>
      </c>
      <c r="Q3953" t="str">
        <f>LEFT(N3953,SEARCH("/",N3953)-1)</f>
        <v>theater</v>
      </c>
      <c r="R3953" t="str">
        <f>RIGHT(N3953, LEN(N3953)-SEARCH("/",N3953))</f>
        <v>spaces</v>
      </c>
      <c r="S3953" s="11">
        <f>J3953/86400 + 25569 + (-5/24)</f>
        <v>42644.327025462961</v>
      </c>
      <c r="T3953" s="11">
        <f>I3953/86400 + 25569 + (-5/24)</f>
        <v>42674.957638888889</v>
      </c>
    </row>
    <row r="3954" spans="1:20" ht="42.75" x14ac:dyDescent="0.45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>
        <f>E3954/D3954*100</f>
        <v>1.1831900000000002</v>
      </c>
      <c r="P3954" s="10">
        <f>E3954/L3954</f>
        <v>56.342380952380957</v>
      </c>
      <c r="Q3954" t="str">
        <f>LEFT(N3954,SEARCH("/",N3954)-1)</f>
        <v>theater</v>
      </c>
      <c r="R3954" t="str">
        <f>RIGHT(N3954, LEN(N3954)-SEARCH("/",N3954))</f>
        <v>spaces</v>
      </c>
      <c r="S3954" s="11">
        <f>J3954/86400 + 25569 + (-5/24)</f>
        <v>42255.41101851852</v>
      </c>
      <c r="T3954" s="11">
        <f>I3954/86400 + 25569 + (-5/24)</f>
        <v>42292.708333333336</v>
      </c>
    </row>
    <row r="3955" spans="1:20" ht="42.75" x14ac:dyDescent="0.45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>
        <f>E3955/D3955*100</f>
        <v>2.5000000000000001E-2</v>
      </c>
      <c r="P3955" s="10">
        <f>E3955/L3955</f>
        <v>25</v>
      </c>
      <c r="Q3955" t="str">
        <f>LEFT(N3955,SEARCH("/",N3955)-1)</f>
        <v>theater</v>
      </c>
      <c r="R3955" t="str">
        <f>RIGHT(N3955, LEN(N3955)-SEARCH("/",N3955))</f>
        <v>spaces</v>
      </c>
      <c r="S3955" s="11">
        <f>J3955/86400 + 25569 + (-5/24)</f>
        <v>42207.587453703702</v>
      </c>
      <c r="T3955" s="11">
        <f>I3955/86400 + 25569 + (-5/24)</f>
        <v>42267.587453703702</v>
      </c>
    </row>
    <row r="3956" spans="1:20" ht="42.75" x14ac:dyDescent="0.45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>
        <f>E3956/D3956*100</f>
        <v>0</v>
      </c>
      <c r="P3956" s="10" t="e">
        <f>E3956/L3956</f>
        <v>#DIV/0!</v>
      </c>
      <c r="Q3956" t="str">
        <f>LEFT(N3956,SEARCH("/",N3956)-1)</f>
        <v>theater</v>
      </c>
      <c r="R3956" t="str">
        <f>RIGHT(N3956, LEN(N3956)-SEARCH("/",N3956))</f>
        <v>spaces</v>
      </c>
      <c r="S3956" s="11">
        <f>J3956/86400 + 25569 + (-5/24)</f>
        <v>42034.648483796293</v>
      </c>
      <c r="T3956" s="11">
        <f>I3956/86400 + 25569 + (-5/24)</f>
        <v>42064.648483796293</v>
      </c>
    </row>
    <row r="3957" spans="1:20" ht="42.75" x14ac:dyDescent="0.45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>
        <f>E3957/D3957*100</f>
        <v>100.03599999999999</v>
      </c>
      <c r="P3957" s="10">
        <f>E3957/L3957</f>
        <v>179.27598566308242</v>
      </c>
      <c r="Q3957" t="str">
        <f>LEFT(N3957,SEARCH("/",N3957)-1)</f>
        <v>theater</v>
      </c>
      <c r="R3957" t="str">
        <f>RIGHT(N3957, LEN(N3957)-SEARCH("/",N3957))</f>
        <v>plays</v>
      </c>
      <c r="S3957" s="11">
        <f>J3957/86400 + 25569 + (-5/24)</f>
        <v>41730.068414351852</v>
      </c>
      <c r="T3957" s="11">
        <f>I3957/86400 + 25569 + (-5/24)</f>
        <v>41764.068414351852</v>
      </c>
    </row>
    <row r="3958" spans="1:20" ht="42.75" x14ac:dyDescent="0.45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>
        <f>E3958/D3958*100</f>
        <v>0</v>
      </c>
      <c r="P3958" s="10" t="e">
        <f>E3958/L3958</f>
        <v>#DIV/0!</v>
      </c>
      <c r="Q3958" t="str">
        <f>LEFT(N3958,SEARCH("/",N3958)-1)</f>
        <v>theater</v>
      </c>
      <c r="R3958" t="str">
        <f>RIGHT(N3958, LEN(N3958)-SEARCH("/",N3958))</f>
        <v>musical</v>
      </c>
      <c r="S3958" s="11">
        <f>J3958/86400 + 25569 + (-5/24)</f>
        <v>42291.6249537037</v>
      </c>
      <c r="T3958" s="11">
        <f>I3958/86400 + 25569 + (-5/24)</f>
        <v>42351.666620370372</v>
      </c>
    </row>
    <row r="3959" spans="1:20" ht="57" x14ac:dyDescent="0.45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>
        <f>E3959/D3959*100</f>
        <v>100.824</v>
      </c>
      <c r="P3959" s="10">
        <f>E3959/L3959</f>
        <v>1008.24</v>
      </c>
      <c r="Q3959" t="str">
        <f>LEFT(N3959,SEARCH("/",N3959)-1)</f>
        <v>theater</v>
      </c>
      <c r="R3959" t="str">
        <f>RIGHT(N3959, LEN(N3959)-SEARCH("/",N3959))</f>
        <v>plays</v>
      </c>
      <c r="S3959" s="11">
        <f>J3959/86400 + 25569 + (-5/24)</f>
        <v>42116.502418981479</v>
      </c>
      <c r="T3959" s="11">
        <f>I3959/86400 + 25569 + (-5/24)</f>
        <v>42146.502418981479</v>
      </c>
    </row>
    <row r="3960" spans="1:20" ht="28.5" x14ac:dyDescent="0.45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>
        <f>E3960/D3960*100</f>
        <v>2.5999999999999999E-2</v>
      </c>
      <c r="P3960" s="10">
        <f>E3960/L3960</f>
        <v>13</v>
      </c>
      <c r="Q3960" t="str">
        <f>LEFT(N3960,SEARCH("/",N3960)-1)</f>
        <v>theater</v>
      </c>
      <c r="R3960" t="str">
        <f>RIGHT(N3960, LEN(N3960)-SEARCH("/",N3960))</f>
        <v>plays</v>
      </c>
      <c r="S3960" s="11">
        <f>J3960/86400 + 25569 + (-5/24)</f>
        <v>41848.631689814814</v>
      </c>
      <c r="T3960" s="11">
        <f>I3960/86400 + 25569 + (-5/24)</f>
        <v>41883.631689814814</v>
      </c>
    </row>
    <row r="3961" spans="1:20" ht="57" x14ac:dyDescent="0.4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>
        <f>E3961/D3961*100</f>
        <v>29.506136117214709</v>
      </c>
      <c r="P3961" s="10">
        <f>E3961/L3961</f>
        <v>171.79329608938548</v>
      </c>
      <c r="Q3961" t="str">
        <f>LEFT(N3961,SEARCH("/",N3961)-1)</f>
        <v>technology</v>
      </c>
      <c r="R3961" t="str">
        <f>RIGHT(N3961, LEN(N3961)-SEARCH("/",N3961))</f>
        <v>wearables</v>
      </c>
      <c r="S3961" s="11">
        <f>J3961/86400 + 25569 + (-5/24)</f>
        <v>42574.459317129622</v>
      </c>
      <c r="T3961" s="11">
        <f>I3961/86400 + 25569 + (-5/24)</f>
        <v>42605.662499999999</v>
      </c>
    </row>
    <row r="3962" spans="1:20" ht="42.75" x14ac:dyDescent="0.4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>
        <f>E3962/D3962*100</f>
        <v>4.2435339894712749</v>
      </c>
      <c r="P3962" s="10">
        <f>E3962/L3962</f>
        <v>125.27027027027027</v>
      </c>
      <c r="Q3962" t="str">
        <f>LEFT(N3962,SEARCH("/",N3962)-1)</f>
        <v>theater</v>
      </c>
      <c r="R3962" t="str">
        <f>RIGHT(N3962, LEN(N3962)-SEARCH("/",N3962))</f>
        <v>spaces</v>
      </c>
      <c r="S3962" s="11">
        <f>J3962/86400 + 25569 + (-5/24)</f>
        <v>42081.522939814815</v>
      </c>
      <c r="T3962" s="11">
        <f>I3962/86400 + 25569 + (-5/24)</f>
        <v>42111.522939814815</v>
      </c>
    </row>
    <row r="3963" spans="1:20" ht="42.75" x14ac:dyDescent="0.45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>
        <f>E3963/D3963*100</f>
        <v>0.01</v>
      </c>
      <c r="P3963" s="10">
        <f>E3963/L3963</f>
        <v>5.5</v>
      </c>
      <c r="Q3963" t="str">
        <f>LEFT(N3963,SEARCH("/",N3963)-1)</f>
        <v>film &amp; video</v>
      </c>
      <c r="R3963" t="str">
        <f>RIGHT(N3963, LEN(N3963)-SEARCH("/",N3963))</f>
        <v>drama</v>
      </c>
      <c r="S3963" s="11">
        <f>J3963/86400 + 25569 + (-5/24)</f>
        <v>42160.719155092585</v>
      </c>
      <c r="T3963" s="11">
        <f>I3963/86400 + 25569 + (-5/24)</f>
        <v>42220.719155092585</v>
      </c>
    </row>
    <row r="3964" spans="1:20" ht="42.75" x14ac:dyDescent="0.45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>
        <f>E3964/D3964*100</f>
        <v>2.7272727272727275E-3</v>
      </c>
      <c r="P3964" s="10">
        <f>E3964/L3964</f>
        <v>1</v>
      </c>
      <c r="Q3964" t="str">
        <f>LEFT(N3964,SEARCH("/",N3964)-1)</f>
        <v>film &amp; video</v>
      </c>
      <c r="R3964" t="str">
        <f>RIGHT(N3964, LEN(N3964)-SEARCH("/",N3964))</f>
        <v>animation</v>
      </c>
      <c r="S3964" s="11">
        <f>J3964/86400 + 25569 + (-5/24)</f>
        <v>41500.539120370369</v>
      </c>
      <c r="T3964" s="11">
        <f>I3964/86400 + 25569 + (-5/24)</f>
        <v>41530.539120370369</v>
      </c>
    </row>
    <row r="3965" spans="1:20" ht="42.75" x14ac:dyDescent="0.45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>
        <f>E3965/D3965*100</f>
        <v>0.79909090909090907</v>
      </c>
      <c r="P3965" s="10">
        <f>E3965/L3965</f>
        <v>30.310344827586206</v>
      </c>
      <c r="Q3965" t="str">
        <f>LEFT(N3965,SEARCH("/",N3965)-1)</f>
        <v>technology</v>
      </c>
      <c r="R3965" t="str">
        <f>RIGHT(N3965, LEN(N3965)-SEARCH("/",N3965))</f>
        <v>wearables</v>
      </c>
      <c r="S3965" s="11">
        <f>J3965/86400 + 25569 + (-5/24)</f>
        <v>42208.420358796291</v>
      </c>
      <c r="T3965" s="11">
        <f>I3965/86400 + 25569 + (-5/24)</f>
        <v>42248.420358796291</v>
      </c>
    </row>
    <row r="3966" spans="1:20" ht="57" x14ac:dyDescent="0.45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>
        <f>E3966/D3966*100</f>
        <v>65.24636363636364</v>
      </c>
      <c r="P3966" s="10">
        <f>E3966/L3966</f>
        <v>201.60393258426967</v>
      </c>
      <c r="Q3966" t="str">
        <f>LEFT(N3966,SEARCH("/",N3966)-1)</f>
        <v>technology</v>
      </c>
      <c r="R3966" t="str">
        <f>RIGHT(N3966, LEN(N3966)-SEARCH("/",N3966))</f>
        <v>wearables</v>
      </c>
      <c r="S3966" s="11">
        <f>J3966/86400 + 25569 + (-5/24)</f>
        <v>41947.249236111107</v>
      </c>
      <c r="T3966" s="11">
        <f>I3966/86400 + 25569 + (-5/24)</f>
        <v>41977.249236111107</v>
      </c>
    </row>
    <row r="3967" spans="1:20" ht="42.75" x14ac:dyDescent="0.45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>
        <f>E3967/D3967*100</f>
        <v>3.6363636363636364E-3</v>
      </c>
      <c r="P3967" s="10">
        <f>E3967/L3967</f>
        <v>2</v>
      </c>
      <c r="Q3967" t="str">
        <f>LEFT(N3967,SEARCH("/",N3967)-1)</f>
        <v>games</v>
      </c>
      <c r="R3967" t="str">
        <f>RIGHT(N3967, LEN(N3967)-SEARCH("/",N3967))</f>
        <v>mobile games</v>
      </c>
      <c r="S3967" s="11">
        <f>J3967/86400 + 25569 + (-5/24)</f>
        <v>42645.159108796295</v>
      </c>
      <c r="T3967" s="11">
        <f>I3967/86400 + 25569 + (-5/24)</f>
        <v>42680.200775462959</v>
      </c>
    </row>
    <row r="3968" spans="1:20" ht="28.5" x14ac:dyDescent="0.45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>
        <f>E3968/D3968*100</f>
        <v>0</v>
      </c>
      <c r="P3968" s="10" t="e">
        <f>E3968/L3968</f>
        <v>#DIV/0!</v>
      </c>
      <c r="Q3968" t="str">
        <f>LEFT(N3968,SEARCH("/",N3968)-1)</f>
        <v>technology</v>
      </c>
      <c r="R3968" t="str">
        <f>RIGHT(N3968, LEN(N3968)-SEARCH("/",N3968))</f>
        <v>web</v>
      </c>
      <c r="S3968" s="11">
        <f>J3968/86400 + 25569 + (-5/24)</f>
        <v>42212.804745370369</v>
      </c>
      <c r="T3968" s="11">
        <f>I3968/86400 + 25569 + (-5/24)</f>
        <v>42241.804745370369</v>
      </c>
    </row>
    <row r="3969" spans="1:20" ht="42.75" x14ac:dyDescent="0.45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>
        <f>E3969/D3969*100</f>
        <v>7.8181818181818186E-2</v>
      </c>
      <c r="P3969" s="10">
        <f>E3969/L3969</f>
        <v>17.2</v>
      </c>
      <c r="Q3969" t="str">
        <f>LEFT(N3969,SEARCH("/",N3969)-1)</f>
        <v>food</v>
      </c>
      <c r="R3969" t="str">
        <f>RIGHT(N3969, LEN(N3969)-SEARCH("/",N3969))</f>
        <v>restaurants</v>
      </c>
      <c r="S3969" s="11">
        <f>J3969/86400 + 25569 + (-5/24)</f>
        <v>41858.617106481477</v>
      </c>
      <c r="T3969" s="11">
        <f>I3969/86400 + 25569 + (-5/24)</f>
        <v>41903.617106481477</v>
      </c>
    </row>
    <row r="3970" spans="1:20" ht="42.75" x14ac:dyDescent="0.45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>
        <f>E3970/D3970*100</f>
        <v>1.8181818181818181E-2</v>
      </c>
      <c r="P3970" s="10">
        <f>E3970/L3970</f>
        <v>20</v>
      </c>
      <c r="Q3970" t="str">
        <f>LEFT(N3970,SEARCH("/",N3970)-1)</f>
        <v>theater</v>
      </c>
      <c r="R3970" t="str">
        <f>RIGHT(N3970, LEN(N3970)-SEARCH("/",N3970))</f>
        <v>plays</v>
      </c>
      <c r="S3970" s="11">
        <f>J3970/86400 + 25569 + (-5/24)</f>
        <v>42038.986655092587</v>
      </c>
      <c r="T3970" s="11">
        <f>I3970/86400 + 25569 + (-5/24)</f>
        <v>42098.944988425923</v>
      </c>
    </row>
    <row r="3971" spans="1:20" ht="42.75" x14ac:dyDescent="0.4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>
        <f>E3971/D3971*100</f>
        <v>0.19088937093275488</v>
      </c>
      <c r="P3971" s="10">
        <f>E3971/L3971</f>
        <v>55</v>
      </c>
      <c r="Q3971" t="str">
        <f>LEFT(N3971,SEARCH("/",N3971)-1)</f>
        <v>technology</v>
      </c>
      <c r="R3971" t="str">
        <f>RIGHT(N3971, LEN(N3971)-SEARCH("/",N3971))</f>
        <v>wearables</v>
      </c>
      <c r="S3971" s="11">
        <f>J3971/86400 + 25569 + (-5/24)</f>
        <v>42561.621087962958</v>
      </c>
      <c r="T3971" s="11">
        <f>I3971/86400 + 25569 + (-5/24)</f>
        <v>42617.915972222218</v>
      </c>
    </row>
    <row r="3972" spans="1:20" ht="42.75" x14ac:dyDescent="0.4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>
        <f>E3972/D3972*100</f>
        <v>146.53957758620692</v>
      </c>
      <c r="P3972" s="10">
        <f>E3972/L3972</f>
        <v>155.23827397260274</v>
      </c>
      <c r="Q3972" t="str">
        <f>LEFT(N3972,SEARCH("/",N3972)-1)</f>
        <v>theater</v>
      </c>
      <c r="R3972" t="str">
        <f>RIGHT(N3972, LEN(N3972)-SEARCH("/",N3972))</f>
        <v>spaces</v>
      </c>
      <c r="S3972" s="11">
        <f>J3972/86400 + 25569 + (-5/24)</f>
        <v>41894.424027777779</v>
      </c>
      <c r="T3972" s="11">
        <f>I3972/86400 + 25569 + (-5/24)</f>
        <v>41954.465694444443</v>
      </c>
    </row>
    <row r="3973" spans="1:20" ht="42.75" x14ac:dyDescent="0.4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>
        <f>E3973/D3973*100</f>
        <v>3.8461538461538464E-2</v>
      </c>
      <c r="P3973" s="10">
        <f>E3973/L3973</f>
        <v>22.5</v>
      </c>
      <c r="Q3973" t="str">
        <f>LEFT(N3973,SEARCH("/",N3973)-1)</f>
        <v>food</v>
      </c>
      <c r="R3973" t="str">
        <f>RIGHT(N3973, LEN(N3973)-SEARCH("/",N3973))</f>
        <v>food trucks</v>
      </c>
      <c r="S3973" s="11">
        <f>J3973/86400 + 25569 + (-5/24)</f>
        <v>42338.407060185178</v>
      </c>
      <c r="T3973" s="11">
        <f>I3973/86400 + 25569 + (-5/24)</f>
        <v>42398.407060185178</v>
      </c>
    </row>
    <row r="3974" spans="1:20" ht="42.75" x14ac:dyDescent="0.4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>
        <f>E3974/D3974*100</f>
        <v>0.53333333333333333</v>
      </c>
      <c r="P3974" s="10">
        <f>E3974/L3974</f>
        <v>91.428571428571431</v>
      </c>
      <c r="Q3974" t="str">
        <f>LEFT(N3974,SEARCH("/",N3974)-1)</f>
        <v>film &amp; video</v>
      </c>
      <c r="R3974" t="str">
        <f>RIGHT(N3974, LEN(N3974)-SEARCH("/",N3974))</f>
        <v>drama</v>
      </c>
      <c r="S3974" s="11">
        <f>J3974/86400 + 25569 + (-5/24)</f>
        <v>41841.554409722223</v>
      </c>
      <c r="T3974" s="11">
        <f>I3974/86400 + 25569 + (-5/24)</f>
        <v>41901.554409722223</v>
      </c>
    </row>
    <row r="3975" spans="1:20" ht="42.75" x14ac:dyDescent="0.4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>
        <f>E3975/D3975*100</f>
        <v>0</v>
      </c>
      <c r="P3975" s="10" t="e">
        <f>E3975/L3975</f>
        <v>#DIV/0!</v>
      </c>
      <c r="Q3975" t="str">
        <f>LEFT(N3975,SEARCH("/",N3975)-1)</f>
        <v>technology</v>
      </c>
      <c r="R3975" t="str">
        <f>RIGHT(N3975, LEN(N3975)-SEARCH("/",N3975))</f>
        <v>web</v>
      </c>
      <c r="S3975" s="11">
        <f>J3975/86400 + 25569 + (-5/24)</f>
        <v>41976.676574074074</v>
      </c>
      <c r="T3975" s="11">
        <f>I3975/86400 + 25569 + (-5/24)</f>
        <v>42006.676574074074</v>
      </c>
    </row>
    <row r="3976" spans="1:20" ht="28.5" x14ac:dyDescent="0.45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>
        <f>E3976/D3976*100</f>
        <v>1.12E-2</v>
      </c>
      <c r="P3976" s="10">
        <f>E3976/L3976</f>
        <v>2</v>
      </c>
      <c r="Q3976" t="str">
        <f>LEFT(N3976,SEARCH("/",N3976)-1)</f>
        <v>technology</v>
      </c>
      <c r="R3976" t="str">
        <f>RIGHT(N3976, LEN(N3976)-SEARCH("/",N3976))</f>
        <v>web</v>
      </c>
      <c r="S3976" s="11">
        <f>J3976/86400 + 25569 + (-5/24)</f>
        <v>42230.370289351849</v>
      </c>
      <c r="T3976" s="11">
        <f>I3976/86400 + 25569 + (-5/24)</f>
        <v>42254.370289351849</v>
      </c>
    </row>
    <row r="3977" spans="1:20" ht="42.75" x14ac:dyDescent="0.45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>
        <f>E3977/D3977*100</f>
        <v>2.4E-2</v>
      </c>
      <c r="P3977" s="10">
        <f>E3977/L3977</f>
        <v>30</v>
      </c>
      <c r="Q3977" t="str">
        <f>LEFT(N3977,SEARCH("/",N3977)-1)</f>
        <v>food</v>
      </c>
      <c r="R3977" t="str">
        <f>RIGHT(N3977, LEN(N3977)-SEARCH("/",N3977))</f>
        <v>food trucks</v>
      </c>
      <c r="S3977" s="11">
        <f>J3977/86400 + 25569 + (-5/24)</f>
        <v>42183.97751157407</v>
      </c>
      <c r="T3977" s="11">
        <f>I3977/86400 + 25569 + (-5/24)</f>
        <v>42218.97751157407</v>
      </c>
    </row>
    <row r="3978" spans="1:20" ht="71.25" x14ac:dyDescent="0.45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>
        <f>E3978/D3978*100</f>
        <v>0</v>
      </c>
      <c r="P3978" s="10" t="e">
        <f>E3978/L3978</f>
        <v>#DIV/0!</v>
      </c>
      <c r="Q3978" t="str">
        <f>LEFT(N3978,SEARCH("/",N3978)-1)</f>
        <v>music</v>
      </c>
      <c r="R3978" t="str">
        <f>RIGHT(N3978, LEN(N3978)-SEARCH("/",N3978))</f>
        <v>faith</v>
      </c>
      <c r="S3978" s="11">
        <f>J3978/86400 + 25569 + (-5/24)</f>
        <v>42795.999537037038</v>
      </c>
      <c r="T3978" s="11">
        <f>I3978/86400 + 25569 + (-5/24)</f>
        <v>42819.939583333333</v>
      </c>
    </row>
    <row r="3979" spans="1:20" ht="28.5" x14ac:dyDescent="0.45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>
        <f>E3979/D3979*100</f>
        <v>136.21680000000001</v>
      </c>
      <c r="P3979" s="10">
        <f>E3979/L3979</f>
        <v>449.26385224274406</v>
      </c>
      <c r="Q3979" t="str">
        <f>LEFT(N3979,SEARCH("/",N3979)-1)</f>
        <v>technology</v>
      </c>
      <c r="R3979" t="str">
        <f>RIGHT(N3979, LEN(N3979)-SEARCH("/",N3979))</f>
        <v>hardware</v>
      </c>
      <c r="S3979" s="11">
        <f>J3979/86400 + 25569 + (-5/24)</f>
        <v>42675.23061342592</v>
      </c>
      <c r="T3979" s="11">
        <f>I3979/86400 + 25569 + (-5/24)</f>
        <v>42704.999305555553</v>
      </c>
    </row>
    <row r="3980" spans="1:20" ht="42.75" x14ac:dyDescent="0.45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>
        <f>E3980/D3980*100</f>
        <v>317.3272</v>
      </c>
      <c r="P3980" s="10">
        <f>E3980/L3980</f>
        <v>259.25424836601309</v>
      </c>
      <c r="Q3980" t="str">
        <f>LEFT(N3980,SEARCH("/",N3980)-1)</f>
        <v>technology</v>
      </c>
      <c r="R3980" t="str">
        <f>RIGHT(N3980, LEN(N3980)-SEARCH("/",N3980))</f>
        <v>hardware</v>
      </c>
      <c r="S3980" s="11">
        <f>J3980/86400 + 25569 + (-5/24)</f>
        <v>42519.448182870365</v>
      </c>
      <c r="T3980" s="11">
        <f>I3980/86400 + 25569 + (-5/24)</f>
        <v>42549.448182870365</v>
      </c>
    </row>
    <row r="3981" spans="1:20" ht="28.5" x14ac:dyDescent="0.45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>
        <f>E3981/D3981*100</f>
        <v>9.920000000000001E-2</v>
      </c>
      <c r="P3981" s="10">
        <f>E3981/L3981</f>
        <v>41.333333333333336</v>
      </c>
      <c r="Q3981" t="str">
        <f>LEFT(N3981,SEARCH("/",N3981)-1)</f>
        <v>technology</v>
      </c>
      <c r="R3981" t="str">
        <f>RIGHT(N3981, LEN(N3981)-SEARCH("/",N3981))</f>
        <v>space exploration</v>
      </c>
      <c r="S3981" s="11">
        <f>J3981/86400 + 25569 + (-5/24)</f>
        <v>42341.788668981484</v>
      </c>
      <c r="T3981" s="11">
        <f>I3981/86400 + 25569 + (-5/24)</f>
        <v>42401.788668981484</v>
      </c>
    </row>
    <row r="3982" spans="1:20" ht="42.75" x14ac:dyDescent="0.45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>
        <f>E3982/D3982*100</f>
        <v>68.153599999999997</v>
      </c>
      <c r="P3982" s="10">
        <f>E3982/L3982</f>
        <v>244.80459770114942</v>
      </c>
      <c r="Q3982" t="str">
        <f>LEFT(N3982,SEARCH("/",N3982)-1)</f>
        <v>theater</v>
      </c>
      <c r="R3982" t="str">
        <f>RIGHT(N3982, LEN(N3982)-SEARCH("/",N3982))</f>
        <v>spaces</v>
      </c>
      <c r="S3982" s="11">
        <f>J3982/86400 + 25569 + (-5/24)</f>
        <v>42530.784699074073</v>
      </c>
      <c r="T3982" s="11">
        <f>I3982/86400 + 25569 + (-5/24)</f>
        <v>42560.784699074073</v>
      </c>
    </row>
    <row r="3983" spans="1:20" ht="28.5" x14ac:dyDescent="0.4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>
        <f>E3983/D3983*100</f>
        <v>108.93241269841269</v>
      </c>
      <c r="P3983" s="10">
        <f>E3983/L3983</f>
        <v>56.344351395730705</v>
      </c>
      <c r="Q3983" t="str">
        <f>LEFT(N3983,SEARCH("/",N3983)-1)</f>
        <v>film &amp; video</v>
      </c>
      <c r="R3983" t="str">
        <f>RIGHT(N3983, LEN(N3983)-SEARCH("/",N3983))</f>
        <v>documentary</v>
      </c>
      <c r="S3983" s="11">
        <f>J3983/86400 + 25569 + (-5/24)</f>
        <v>41709.255185185182</v>
      </c>
      <c r="T3983" s="11">
        <f>I3983/86400 + 25569 + (-5/24)</f>
        <v>41768.666666666664</v>
      </c>
    </row>
    <row r="3984" spans="1:20" ht="42.75" x14ac:dyDescent="0.45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>
        <f>E3984/D3984*100</f>
        <v>23.163076923076922</v>
      </c>
      <c r="P3984" s="10">
        <f>E3984/L3984</f>
        <v>449.43283582089555</v>
      </c>
      <c r="Q3984" t="str">
        <f>LEFT(N3984,SEARCH("/",N3984)-1)</f>
        <v>film &amp; video</v>
      </c>
      <c r="R3984" t="str">
        <f>RIGHT(N3984, LEN(N3984)-SEARCH("/",N3984))</f>
        <v>science fiction</v>
      </c>
      <c r="S3984" s="11">
        <f>J3984/86400 + 25569 + (-5/24)</f>
        <v>42089.95349537037</v>
      </c>
      <c r="T3984" s="11">
        <f>I3984/86400 + 25569 + (-5/24)</f>
        <v>42149.95349537037</v>
      </c>
    </row>
    <row r="3985" spans="1:20" ht="42.75" x14ac:dyDescent="0.45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>
        <f>E3985/D3985*100</f>
        <v>82.422107692307705</v>
      </c>
      <c r="P3985" s="10">
        <f>E3985/L3985</f>
        <v>120.39184269662923</v>
      </c>
      <c r="Q3985" t="str">
        <f>LEFT(N3985,SEARCH("/",N3985)-1)</f>
        <v>technology</v>
      </c>
      <c r="R3985" t="str">
        <f>RIGHT(N3985, LEN(N3985)-SEARCH("/",N3985))</f>
        <v>wearables</v>
      </c>
      <c r="S3985" s="11">
        <f>J3985/86400 + 25569 + (-5/24)</f>
        <v>41563.277175925927</v>
      </c>
      <c r="T3985" s="11">
        <f>I3985/86400 + 25569 + (-5/24)</f>
        <v>41600.458333333328</v>
      </c>
    </row>
    <row r="3986" spans="1:20" ht="42.75" x14ac:dyDescent="0.45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>
        <f>E3986/D3986*100</f>
        <v>0</v>
      </c>
      <c r="P3986" s="10" t="e">
        <f>E3986/L3986</f>
        <v>#DIV/0!</v>
      </c>
      <c r="Q3986" t="str">
        <f>LEFT(N3986,SEARCH("/",N3986)-1)</f>
        <v>publishing</v>
      </c>
      <c r="R3986" t="str">
        <f>RIGHT(N3986, LEN(N3986)-SEARCH("/",N3986))</f>
        <v>translations</v>
      </c>
      <c r="S3986" s="11">
        <f>J3986/86400 + 25569 + (-5/24)</f>
        <v>42139.333969907406</v>
      </c>
      <c r="T3986" s="11">
        <f>I3986/86400 + 25569 + (-5/24)</f>
        <v>42169.333969907406</v>
      </c>
    </row>
    <row r="3987" spans="1:20" ht="42.75" x14ac:dyDescent="0.4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>
        <f>E3987/D3987*100</f>
        <v>10.754135338345865</v>
      </c>
      <c r="P3987" s="10">
        <f>E3987/L3987</f>
        <v>51.822463768115945</v>
      </c>
      <c r="Q3987" t="str">
        <f>LEFT(N3987,SEARCH("/",N3987)-1)</f>
        <v>technology</v>
      </c>
      <c r="R3987" t="str">
        <f>RIGHT(N3987, LEN(N3987)-SEARCH("/",N3987))</f>
        <v>wearables</v>
      </c>
      <c r="S3987" s="11">
        <f>J3987/86400 + 25569 + (-5/24)</f>
        <v>42410.565821759257</v>
      </c>
      <c r="T3987" s="11">
        <f>I3987/86400 + 25569 + (-5/24)</f>
        <v>42440.565821759257</v>
      </c>
    </row>
    <row r="3988" spans="1:20" ht="42.75" x14ac:dyDescent="0.4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>
        <f>E3988/D3988*100</f>
        <v>0</v>
      </c>
      <c r="P3988" s="10" t="e">
        <f>E3988/L3988</f>
        <v>#DIV/0!</v>
      </c>
      <c r="Q3988" t="str">
        <f>LEFT(N3988,SEARCH("/",N3988)-1)</f>
        <v>photography</v>
      </c>
      <c r="R3988" t="str">
        <f>RIGHT(N3988, LEN(N3988)-SEARCH("/",N3988))</f>
        <v>people</v>
      </c>
      <c r="S3988" s="11">
        <f>J3988/86400 + 25569 + (-5/24)</f>
        <v>41800.611238425925</v>
      </c>
      <c r="T3988" s="11">
        <f>I3988/86400 + 25569 + (-5/24)</f>
        <v>41830.611238425925</v>
      </c>
    </row>
    <row r="3989" spans="1:20" ht="42.75" x14ac:dyDescent="0.4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>
        <f>E3989/D3989*100</f>
        <v>1.4321428571428572</v>
      </c>
      <c r="P3989" s="10">
        <f>E3989/L3989</f>
        <v>501.25</v>
      </c>
      <c r="Q3989" t="str">
        <f>LEFT(N3989,SEARCH("/",N3989)-1)</f>
        <v>food</v>
      </c>
      <c r="R3989" t="str">
        <f>RIGHT(N3989, LEN(N3989)-SEARCH("/",N3989))</f>
        <v>food trucks</v>
      </c>
      <c r="S3989" s="11">
        <f>J3989/86400 + 25569 + (-5/24)</f>
        <v>42734.670902777776</v>
      </c>
      <c r="T3989" s="11">
        <f>I3989/86400 + 25569 + (-5/24)</f>
        <v>42771.488888888889</v>
      </c>
    </row>
    <row r="3990" spans="1:20" ht="42.75" x14ac:dyDescent="0.45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>
        <f>E3990/D3990*100</f>
        <v>3.1413333333333333</v>
      </c>
      <c r="P3990" s="10">
        <f>E3990/L3990</f>
        <v>81.241379310344826</v>
      </c>
      <c r="Q3990" t="str">
        <f>LEFT(N3990,SEARCH("/",N3990)-1)</f>
        <v>film &amp; video</v>
      </c>
      <c r="R3990" t="str">
        <f>RIGHT(N3990, LEN(N3990)-SEARCH("/",N3990))</f>
        <v>science fiction</v>
      </c>
      <c r="S3990" s="11">
        <f>J3990/86400 + 25569 + (-5/24)</f>
        <v>42186.049085648141</v>
      </c>
      <c r="T3990" s="11">
        <f>I3990/86400 + 25569 + (-5/24)</f>
        <v>42216.999305555553</v>
      </c>
    </row>
    <row r="3991" spans="1:20" ht="42.75" x14ac:dyDescent="0.45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>
        <f>E3991/D3991*100</f>
        <v>0</v>
      </c>
      <c r="P3991" s="10" t="e">
        <f>E3991/L3991</f>
        <v>#DIV/0!</v>
      </c>
      <c r="Q3991" t="str">
        <f>LEFT(N3991,SEARCH("/",N3991)-1)</f>
        <v>film &amp; video</v>
      </c>
      <c r="R3991" t="str">
        <f>RIGHT(N3991, LEN(N3991)-SEARCH("/",N3991))</f>
        <v>drama</v>
      </c>
      <c r="S3991" s="11">
        <f>J3991/86400 + 25569 + (-5/24)</f>
        <v>42320.876145833332</v>
      </c>
      <c r="T3991" s="11">
        <f>I3991/86400 + 25569 + (-5/24)</f>
        <v>42373.791666666664</v>
      </c>
    </row>
    <row r="3992" spans="1:20" ht="42.75" x14ac:dyDescent="0.45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>
        <f>E3992/D3992*100</f>
        <v>112.92973333333333</v>
      </c>
      <c r="P3992" s="10">
        <f>E3992/L3992</f>
        <v>147.17167680278018</v>
      </c>
      <c r="Q3992" t="str">
        <f>LEFT(N3992,SEARCH("/",N3992)-1)</f>
        <v>film &amp; video</v>
      </c>
      <c r="R3992" t="str">
        <f>RIGHT(N3992, LEN(N3992)-SEARCH("/",N3992))</f>
        <v>documentary</v>
      </c>
      <c r="S3992" s="11">
        <f>J3992/86400 + 25569 + (-5/24)</f>
        <v>42775.106550925928</v>
      </c>
      <c r="T3992" s="11">
        <f>I3992/86400 + 25569 + (-5/24)</f>
        <v>42808.747916666667</v>
      </c>
    </row>
    <row r="3993" spans="1:20" ht="42.75" x14ac:dyDescent="0.45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>
        <f>E3993/D3993*100</f>
        <v>114.16866666666667</v>
      </c>
      <c r="P3993" s="10">
        <f>E3993/L3993</f>
        <v>161.25517890772127</v>
      </c>
      <c r="Q3993" t="str">
        <f>LEFT(N3993,SEARCH("/",N3993)-1)</f>
        <v>film &amp; video</v>
      </c>
      <c r="R3993" t="str">
        <f>RIGHT(N3993, LEN(N3993)-SEARCH("/",N3993))</f>
        <v>documentary</v>
      </c>
      <c r="S3993" s="11">
        <f>J3993/86400 + 25569 + (-5/24)</f>
        <v>41261.559479166666</v>
      </c>
      <c r="T3993" s="11">
        <f>I3993/86400 + 25569 + (-5/24)</f>
        <v>41306.559479166666</v>
      </c>
    </row>
    <row r="3994" spans="1:20" ht="42.75" x14ac:dyDescent="0.45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>
        <f>E3994/D3994*100</f>
        <v>0.91066666666666674</v>
      </c>
      <c r="P3994" s="10">
        <f>E3994/L3994</f>
        <v>68.3</v>
      </c>
      <c r="Q3994" t="str">
        <f>LEFT(N3994,SEARCH("/",N3994)-1)</f>
        <v>technology</v>
      </c>
      <c r="R3994" t="str">
        <f>RIGHT(N3994, LEN(N3994)-SEARCH("/",N3994))</f>
        <v>web</v>
      </c>
      <c r="S3994" s="11">
        <f>J3994/86400 + 25569 + (-5/24)</f>
        <v>42676.733831018515</v>
      </c>
      <c r="T3994" s="11">
        <f>I3994/86400 + 25569 + (-5/24)</f>
        <v>42706.775497685179</v>
      </c>
    </row>
    <row r="3995" spans="1:20" ht="42.75" x14ac:dyDescent="0.45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>
        <f>E3995/D3995*100</f>
        <v>0.97400000000000009</v>
      </c>
      <c r="P3995" s="10">
        <f>E3995/L3995</f>
        <v>292.2</v>
      </c>
      <c r="Q3995" t="str">
        <f>LEFT(N3995,SEARCH("/",N3995)-1)</f>
        <v>technology</v>
      </c>
      <c r="R3995" t="str">
        <f>RIGHT(N3995, LEN(N3995)-SEARCH("/",N3995))</f>
        <v>web</v>
      </c>
      <c r="S3995" s="11">
        <f>J3995/86400 + 25569 + (-5/24)</f>
        <v>42140.712731481479</v>
      </c>
      <c r="T3995" s="11">
        <f>I3995/86400 + 25569 + (-5/24)</f>
        <v>42170.712731481479</v>
      </c>
    </row>
    <row r="3996" spans="1:20" ht="42.75" x14ac:dyDescent="0.45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>
        <f>E3996/D3996*100</f>
        <v>0.39333333333333331</v>
      </c>
      <c r="P3996" s="10">
        <f>E3996/L3996</f>
        <v>84.285714285714292</v>
      </c>
      <c r="Q3996" t="str">
        <f>LEFT(N3996,SEARCH("/",N3996)-1)</f>
        <v>technology</v>
      </c>
      <c r="R3996" t="str">
        <f>RIGHT(N3996, LEN(N3996)-SEARCH("/",N3996))</f>
        <v>wearables</v>
      </c>
      <c r="S3996" s="11">
        <f>J3996/86400 + 25569 + (-5/24)</f>
        <v>42737.455543981479</v>
      </c>
      <c r="T3996" s="11">
        <f>I3996/86400 + 25569 + (-5/24)</f>
        <v>42767.455543981479</v>
      </c>
    </row>
    <row r="3997" spans="1:20" ht="42.75" x14ac:dyDescent="0.45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>
        <f>E3997/D3997*100</f>
        <v>1.9259999999999999</v>
      </c>
      <c r="P3997" s="10">
        <f>E3997/L3997</f>
        <v>160.5</v>
      </c>
      <c r="Q3997" t="str">
        <f>LEFT(N3997,SEARCH("/",N3997)-1)</f>
        <v>technology</v>
      </c>
      <c r="R3997" t="str">
        <f>RIGHT(N3997, LEN(N3997)-SEARCH("/",N3997))</f>
        <v>wearables</v>
      </c>
      <c r="S3997" s="11">
        <f>J3997/86400 + 25569 + (-5/24)</f>
        <v>42184.850659722222</v>
      </c>
      <c r="T3997" s="11">
        <f>I3997/86400 + 25569 + (-5/24)</f>
        <v>42229.850659722222</v>
      </c>
    </row>
    <row r="3998" spans="1:20" ht="42.75" x14ac:dyDescent="0.45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>
        <f>E3998/D3998*100</f>
        <v>7.7886666666666677</v>
      </c>
      <c r="P3998" s="10">
        <f>E3998/L3998</f>
        <v>292.07499999999999</v>
      </c>
      <c r="Q3998" t="str">
        <f>LEFT(N3998,SEARCH("/",N3998)-1)</f>
        <v>technology</v>
      </c>
      <c r="R3998" t="str">
        <f>RIGHT(N3998, LEN(N3998)-SEARCH("/",N3998))</f>
        <v>wearables</v>
      </c>
      <c r="S3998" s="11">
        <f>J3998/86400 + 25569 + (-5/24)</f>
        <v>41926.091319444444</v>
      </c>
      <c r="T3998" s="11">
        <f>I3998/86400 + 25569 + (-5/24)</f>
        <v>41956.126388888886</v>
      </c>
    </row>
    <row r="3999" spans="1:20" ht="42.75" x14ac:dyDescent="0.45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>
        <f>E3999/D3999*100</f>
        <v>3.3673333333333333</v>
      </c>
      <c r="P3999" s="10">
        <f>E3999/L3999</f>
        <v>34.128378378378379</v>
      </c>
      <c r="Q3999" t="str">
        <f>LEFT(N3999,SEARCH("/",N3999)-1)</f>
        <v>games</v>
      </c>
      <c r="R3999" t="str">
        <f>RIGHT(N3999, LEN(N3999)-SEARCH("/",N3999))</f>
        <v>video games</v>
      </c>
      <c r="S3999" s="11">
        <f>J3999/86400 + 25569 + (-5/24)</f>
        <v>41445.754421296289</v>
      </c>
      <c r="T3999" s="11">
        <f>I3999/86400 + 25569 + (-5/24)</f>
        <v>41490.754421296289</v>
      </c>
    </row>
    <row r="4000" spans="1:20" ht="42.75" x14ac:dyDescent="0.45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>
        <f>E4000/D4000*100</f>
        <v>0.68399999999999994</v>
      </c>
      <c r="P4000" s="10">
        <f>E4000/L4000</f>
        <v>342</v>
      </c>
      <c r="Q4000" t="str">
        <f>LEFT(N4000,SEARCH("/",N4000)-1)</f>
        <v>technology</v>
      </c>
      <c r="R4000" t="str">
        <f>RIGHT(N4000, LEN(N4000)-SEARCH("/",N4000))</f>
        <v>web</v>
      </c>
      <c r="S4000" s="11">
        <f>J4000/86400 + 25569 + (-5/24)</f>
        <v>42528.418287037035</v>
      </c>
      <c r="T4000" s="11">
        <f>I4000/86400 + 25569 + (-5/24)</f>
        <v>42573.418287037035</v>
      </c>
    </row>
    <row r="4001" spans="1:20" ht="28.5" x14ac:dyDescent="0.45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>
        <f>E4001/D4001*100</f>
        <v>4.3333333333333335E-2</v>
      </c>
      <c r="P4001" s="10">
        <f>E4001/L4001</f>
        <v>16.25</v>
      </c>
      <c r="Q4001" t="str">
        <f>LEFT(N4001,SEARCH("/",N4001)-1)</f>
        <v>food</v>
      </c>
      <c r="R4001" t="str">
        <f>RIGHT(N4001, LEN(N4001)-SEARCH("/",N4001))</f>
        <v>restaurants</v>
      </c>
      <c r="S4001" s="11">
        <f>J4001/86400 + 25569 + (-5/24)</f>
        <v>41808.946805555555</v>
      </c>
      <c r="T4001" s="11">
        <f>I4001/86400 + 25569 + (-5/24)</f>
        <v>41838.946805555555</v>
      </c>
    </row>
    <row r="4002" spans="1:20" ht="28.5" x14ac:dyDescent="0.45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>
        <f>E4002/D4002*100</f>
        <v>11.436666666666667</v>
      </c>
      <c r="P4002" s="10">
        <f>E4002/L4002</f>
        <v>112.86184210526316</v>
      </c>
      <c r="Q4002" t="str">
        <f>LEFT(N4002,SEARCH("/",N4002)-1)</f>
        <v>technology</v>
      </c>
      <c r="R4002" t="str">
        <f>RIGHT(N4002, LEN(N4002)-SEARCH("/",N4002))</f>
        <v>space exploration</v>
      </c>
      <c r="S4002" s="11">
        <f>J4002/86400 + 25569 + (-5/24)</f>
        <v>42767.480185185188</v>
      </c>
      <c r="T4002" s="11">
        <f>I4002/86400 + 25569 + (-5/24)</f>
        <v>42806.583333333336</v>
      </c>
    </row>
    <row r="4003" spans="1:20" ht="42.75" x14ac:dyDescent="0.45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>
        <f>E4003/D4003*100</f>
        <v>102.24133333333334</v>
      </c>
      <c r="P4003" s="10">
        <f>E4003/L4003</f>
        <v>108.00140845070422</v>
      </c>
      <c r="Q4003" t="str">
        <f>LEFT(N4003,SEARCH("/",N4003)-1)</f>
        <v>theater</v>
      </c>
      <c r="R4003" t="str">
        <f>RIGHT(N4003, LEN(N4003)-SEARCH("/",N4003))</f>
        <v>spaces</v>
      </c>
      <c r="S4003" s="11">
        <f>J4003/86400 + 25569 + (-5/24)</f>
        <v>42322.445416666662</v>
      </c>
      <c r="T4003" s="11">
        <f>I4003/86400 + 25569 + (-5/24)</f>
        <v>42362.445416666662</v>
      </c>
    </row>
    <row r="4004" spans="1:20" ht="42.75" x14ac:dyDescent="0.45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>
        <f>E4004/D4004*100</f>
        <v>0</v>
      </c>
      <c r="P4004" s="10" t="e">
        <f>E4004/L4004</f>
        <v>#DIV/0!</v>
      </c>
      <c r="Q4004" t="str">
        <f>LEFT(N4004,SEARCH("/",N4004)-1)</f>
        <v>theater</v>
      </c>
      <c r="R4004" t="str">
        <f>RIGHT(N4004, LEN(N4004)-SEARCH("/",N4004))</f>
        <v>plays</v>
      </c>
      <c r="S4004" s="11">
        <f>J4004/86400 + 25569 + (-5/24)</f>
        <v>42171.535636574066</v>
      </c>
      <c r="T4004" s="11">
        <f>I4004/86400 + 25569 + (-5/24)</f>
        <v>42201.535636574066</v>
      </c>
    </row>
    <row r="4005" spans="1:20" ht="42.75" x14ac:dyDescent="0.45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>
        <f>E4005/D4005*100</f>
        <v>1.6666666666666666E-2</v>
      </c>
      <c r="P4005" s="10">
        <f>E4005/L4005</f>
        <v>25</v>
      </c>
      <c r="Q4005" t="str">
        <f>LEFT(N4005,SEARCH("/",N4005)-1)</f>
        <v>theater</v>
      </c>
      <c r="R4005" t="str">
        <f>RIGHT(N4005, LEN(N4005)-SEARCH("/",N4005))</f>
        <v>plays</v>
      </c>
      <c r="S4005" s="11">
        <f>J4005/86400 + 25569 + (-5/24)</f>
        <v>42210.231435185182</v>
      </c>
      <c r="T4005" s="11">
        <f>I4005/86400 + 25569 + (-5/24)</f>
        <v>42240.231435185182</v>
      </c>
    </row>
    <row r="4006" spans="1:20" ht="42.75" x14ac:dyDescent="0.45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>
        <f>E4006/D4006*100</f>
        <v>0</v>
      </c>
      <c r="P4006" s="10" t="e">
        <f>E4006/L4006</f>
        <v>#DIV/0!</v>
      </c>
      <c r="Q4006" t="str">
        <f>LEFT(N4006,SEARCH("/",N4006)-1)</f>
        <v>theater</v>
      </c>
      <c r="R4006" t="str">
        <f>RIGHT(N4006, LEN(N4006)-SEARCH("/",N4006))</f>
        <v>musical</v>
      </c>
      <c r="S4006" s="11">
        <f>J4006/86400 + 25569 + (-5/24)</f>
        <v>42226.486446759256</v>
      </c>
      <c r="T4006" s="11">
        <f>I4006/86400 + 25569 + (-5/24)</f>
        <v>42261.486446759256</v>
      </c>
    </row>
    <row r="4007" spans="1:20" ht="42.75" x14ac:dyDescent="0.45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>
        <f>E4007/D4007*100</f>
        <v>2E-3</v>
      </c>
      <c r="P4007" s="10">
        <f>E4007/L4007</f>
        <v>1.5</v>
      </c>
      <c r="Q4007" t="str">
        <f>LEFT(N4007,SEARCH("/",N4007)-1)</f>
        <v>theater</v>
      </c>
      <c r="R4007" t="str">
        <f>RIGHT(N4007, LEN(N4007)-SEARCH("/",N4007))</f>
        <v>musical</v>
      </c>
      <c r="S4007" s="11">
        <f>J4007/86400 + 25569 + (-5/24)</f>
        <v>41849.678703703699</v>
      </c>
      <c r="T4007" s="11">
        <f>I4007/86400 + 25569 + (-5/24)</f>
        <v>41909.678703703699</v>
      </c>
    </row>
    <row r="4008" spans="1:20" ht="57" x14ac:dyDescent="0.45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>
        <f>E4008/D4008*100</f>
        <v>1.6250000000000001E-2</v>
      </c>
      <c r="P4008" s="10">
        <f>E4008/L4008</f>
        <v>13</v>
      </c>
      <c r="Q4008" t="str">
        <f>LEFT(N4008,SEARCH("/",N4008)-1)</f>
        <v>games</v>
      </c>
      <c r="R4008" t="str">
        <f>RIGHT(N4008, LEN(N4008)-SEARCH("/",N4008))</f>
        <v>mobile games</v>
      </c>
      <c r="S4008" s="11">
        <f>J4008/86400 + 25569 + (-5/24)</f>
        <v>42529.760798611103</v>
      </c>
      <c r="T4008" s="11">
        <f>I4008/86400 + 25569 + (-5/24)</f>
        <v>42549.760798611103</v>
      </c>
    </row>
    <row r="4009" spans="1:20" ht="42.75" x14ac:dyDescent="0.45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>
        <f>E4009/D4009*100</f>
        <v>494.91374999999999</v>
      </c>
      <c r="P4009" s="10">
        <f>E4009/L4009</f>
        <v>173.57781674704077</v>
      </c>
      <c r="Q4009" t="str">
        <f>LEFT(N4009,SEARCH("/",N4009)-1)</f>
        <v>technology</v>
      </c>
      <c r="R4009" t="str">
        <f>RIGHT(N4009, LEN(N4009)-SEARCH("/",N4009))</f>
        <v>hardware</v>
      </c>
      <c r="S4009" s="11">
        <f>J4009/86400 + 25569 + (-5/24)</f>
        <v>42499.752476851849</v>
      </c>
      <c r="T4009" s="11">
        <f>I4009/86400 + 25569 + (-5/24)</f>
        <v>42559.752476851849</v>
      </c>
    </row>
    <row r="4010" spans="1:20" ht="42.75" x14ac:dyDescent="0.4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>
        <f>E4010/D4010*100</f>
        <v>56.263267182990241</v>
      </c>
      <c r="P4010" s="10">
        <f>E4010/L4010</f>
        <v>790.83739837398377</v>
      </c>
      <c r="Q4010" t="str">
        <f>LEFT(N4010,SEARCH("/",N4010)-1)</f>
        <v>technology</v>
      </c>
      <c r="R4010" t="str">
        <f>RIGHT(N4010, LEN(N4010)-SEARCH("/",N4010))</f>
        <v>wearables</v>
      </c>
      <c r="S4010" s="11">
        <f>J4010/86400 + 25569 + (-5/24)</f>
        <v>42395.100706018515</v>
      </c>
      <c r="T4010" s="11">
        <f>I4010/86400 + 25569 + (-5/24)</f>
        <v>42425.100706018515</v>
      </c>
    </row>
    <row r="4011" spans="1:20" ht="28.5" x14ac:dyDescent="0.45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>
        <f>E4011/D4011*100</f>
        <v>5.7142857142857147E-4</v>
      </c>
      <c r="P4011" s="10">
        <f>E4011/L4011</f>
        <v>1</v>
      </c>
      <c r="Q4011" t="str">
        <f>LEFT(N4011,SEARCH("/",N4011)-1)</f>
        <v>technology</v>
      </c>
      <c r="R4011" t="str">
        <f>RIGHT(N4011, LEN(N4011)-SEARCH("/",N4011))</f>
        <v>wearables</v>
      </c>
      <c r="S4011" s="11">
        <f>J4011/86400 + 25569 + (-5/24)</f>
        <v>41815.718773148146</v>
      </c>
      <c r="T4011" s="11">
        <f>I4011/86400 + 25569 + (-5/24)</f>
        <v>41845.718773148146</v>
      </c>
    </row>
    <row r="4012" spans="1:20" ht="57" x14ac:dyDescent="0.45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>
        <f>E4012/D4012*100</f>
        <v>5.7142857142857143E-3</v>
      </c>
      <c r="P4012" s="10">
        <f>E4012/L4012</f>
        <v>10</v>
      </c>
      <c r="Q4012" t="str">
        <f>LEFT(N4012,SEARCH("/",N4012)-1)</f>
        <v>food</v>
      </c>
      <c r="R4012" t="str">
        <f>RIGHT(N4012, LEN(N4012)-SEARCH("/",N4012))</f>
        <v>food trucks</v>
      </c>
      <c r="S4012" s="11">
        <f>J4012/86400 + 25569 + (-5/24)</f>
        <v>42745.811319444438</v>
      </c>
      <c r="T4012" s="11">
        <f>I4012/86400 + 25569 + (-5/24)</f>
        <v>42800.333333333336</v>
      </c>
    </row>
    <row r="4013" spans="1:20" ht="42.75" x14ac:dyDescent="0.45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>
        <f>E4013/D4013*100</f>
        <v>0</v>
      </c>
      <c r="P4013" s="10" t="e">
        <f>E4013/L4013</f>
        <v>#DIV/0!</v>
      </c>
      <c r="Q4013" t="str">
        <f>LEFT(N4013,SEARCH("/",N4013)-1)</f>
        <v>technology</v>
      </c>
      <c r="R4013" t="str">
        <f>RIGHT(N4013, LEN(N4013)-SEARCH("/",N4013))</f>
        <v>web</v>
      </c>
      <c r="S4013" s="11">
        <f>J4013/86400 + 25569 + (-5/24)</f>
        <v>42321.803240740737</v>
      </c>
      <c r="T4013" s="11">
        <f>I4013/86400 + 25569 + (-5/24)</f>
        <v>42366.803240740737</v>
      </c>
    </row>
    <row r="4014" spans="1:20" ht="28.5" x14ac:dyDescent="0.4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>
        <f>E4014/D4014*100</f>
        <v>543.349156424581</v>
      </c>
      <c r="P4014" s="10">
        <f>E4014/L4014</f>
        <v>116.35303146309367</v>
      </c>
      <c r="Q4014" t="str">
        <f>LEFT(N4014,SEARCH("/",N4014)-1)</f>
        <v>technology</v>
      </c>
      <c r="R4014" t="str">
        <f>RIGHT(N4014, LEN(N4014)-SEARCH("/",N4014))</f>
        <v>hardware</v>
      </c>
      <c r="S4014" s="11">
        <f>J4014/86400 + 25569 + (-5/24)</f>
        <v>41803.672326388885</v>
      </c>
      <c r="T4014" s="11">
        <f>I4014/86400 + 25569 + (-5/24)</f>
        <v>41843.672326388885</v>
      </c>
    </row>
    <row r="4015" spans="1:20" ht="42.75" x14ac:dyDescent="0.45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>
        <f>E4015/D4015*100</f>
        <v>1.1266666666666667</v>
      </c>
      <c r="P4015" s="10">
        <f>E4015/L4015</f>
        <v>184.36363636363637</v>
      </c>
      <c r="Q4015" t="str">
        <f>LEFT(N4015,SEARCH("/",N4015)-1)</f>
        <v>technology</v>
      </c>
      <c r="R4015" t="str">
        <f>RIGHT(N4015, LEN(N4015)-SEARCH("/",N4015))</f>
        <v>wearables</v>
      </c>
      <c r="S4015" s="11">
        <f>J4015/86400 + 25569 + (-5/24)</f>
        <v>42604.461342592585</v>
      </c>
      <c r="T4015" s="11">
        <f>I4015/86400 + 25569 + (-5/24)</f>
        <v>42664.461342592585</v>
      </c>
    </row>
    <row r="4016" spans="1:20" ht="42.75" x14ac:dyDescent="0.45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>
        <f>E4016/D4016*100</f>
        <v>1.1222222222222222</v>
      </c>
      <c r="P4016" s="10">
        <f>E4016/L4016</f>
        <v>673.33333333333337</v>
      </c>
      <c r="Q4016" t="str">
        <f>LEFT(N4016,SEARCH("/",N4016)-1)</f>
        <v>publishing</v>
      </c>
      <c r="R4016" t="str">
        <f>RIGHT(N4016, LEN(N4016)-SEARCH("/",N4016))</f>
        <v>translations</v>
      </c>
      <c r="S4016" s="11">
        <f>J4016/86400 + 25569 + (-5/24)</f>
        <v>42198.557511574072</v>
      </c>
      <c r="T4016" s="11">
        <f>I4016/86400 + 25569 + (-5/24)</f>
        <v>42258.557511574072</v>
      </c>
    </row>
    <row r="4017" spans="1:20" ht="42.75" x14ac:dyDescent="0.45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>
        <f>E4017/D4017*100</f>
        <v>0</v>
      </c>
      <c r="P4017" s="10" t="e">
        <f>E4017/L4017</f>
        <v>#DIV/0!</v>
      </c>
      <c r="Q4017" t="str">
        <f>LEFT(N4017,SEARCH("/",N4017)-1)</f>
        <v>photography</v>
      </c>
      <c r="R4017" t="str">
        <f>RIGHT(N4017, LEN(N4017)-SEARCH("/",N4017))</f>
        <v>people</v>
      </c>
      <c r="S4017" s="11">
        <f>J4017/86400 + 25569 + (-5/24)</f>
        <v>42678.378321759257</v>
      </c>
      <c r="T4017" s="11">
        <f>I4017/86400 + 25569 + (-5/24)</f>
        <v>42708.419988425921</v>
      </c>
    </row>
    <row r="4018" spans="1:20" ht="42.75" x14ac:dyDescent="0.45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>
        <f>E4018/D4018*100</f>
        <v>0</v>
      </c>
      <c r="P4018" s="10" t="e">
        <f>E4018/L4018</f>
        <v>#DIV/0!</v>
      </c>
      <c r="Q4018" t="str">
        <f>LEFT(N4018,SEARCH("/",N4018)-1)</f>
        <v>food</v>
      </c>
      <c r="R4018" t="str">
        <f>RIGHT(N4018, LEN(N4018)-SEARCH("/",N4018))</f>
        <v>restaurants</v>
      </c>
      <c r="S4018" s="11">
        <f>J4018/86400 + 25569 + (-5/24)</f>
        <v>42731.798483796294</v>
      </c>
      <c r="T4018" s="11">
        <f>I4018/86400 + 25569 + (-5/24)</f>
        <v>42791.798483796294</v>
      </c>
    </row>
    <row r="4019" spans="1:20" ht="42.75" x14ac:dyDescent="0.45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>
        <f>E4019/D4019*100</f>
        <v>1.1111111111111112E-2</v>
      </c>
      <c r="P4019" s="10">
        <f>E4019/L4019</f>
        <v>20</v>
      </c>
      <c r="Q4019" t="str">
        <f>LEFT(N4019,SEARCH("/",N4019)-1)</f>
        <v>theater</v>
      </c>
      <c r="R4019" t="str">
        <f>RIGHT(N4019, LEN(N4019)-SEARCH("/",N4019))</f>
        <v>plays</v>
      </c>
      <c r="S4019" s="11">
        <f>J4019/86400 + 25569 + (-5/24)</f>
        <v>41929.057881944442</v>
      </c>
      <c r="T4019" s="11">
        <f>I4019/86400 + 25569 + (-5/24)</f>
        <v>41968.615277777775</v>
      </c>
    </row>
    <row r="4020" spans="1:20" ht="42.75" x14ac:dyDescent="0.4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>
        <f>E4020/D4020*100</f>
        <v>256.83081313131316</v>
      </c>
      <c r="P4020" s="10">
        <f>E4020/L4020</f>
        <v>247.94003412969283</v>
      </c>
      <c r="Q4020" t="str">
        <f>LEFT(N4020,SEARCH("/",N4020)-1)</f>
        <v>technology</v>
      </c>
      <c r="R4020" t="str">
        <f>RIGHT(N4020, LEN(N4020)-SEARCH("/",N4020))</f>
        <v>hardware</v>
      </c>
      <c r="S4020" s="11">
        <f>J4020/86400 + 25569 + (-5/24)</f>
        <v>42549.514629629623</v>
      </c>
      <c r="T4020" s="11">
        <f>I4020/86400 + 25569 + (-5/24)</f>
        <v>42588.083333333336</v>
      </c>
    </row>
    <row r="4021" spans="1:20" ht="42.75" x14ac:dyDescent="0.45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>
        <f>E4021/D4021*100</f>
        <v>0</v>
      </c>
      <c r="P4021" s="10" t="e">
        <f>E4021/L4021</f>
        <v>#DIV/0!</v>
      </c>
      <c r="Q4021" t="str">
        <f>LEFT(N4021,SEARCH("/",N4021)-1)</f>
        <v>film &amp; video</v>
      </c>
      <c r="R4021" t="str">
        <f>RIGHT(N4021, LEN(N4021)-SEARCH("/",N4021))</f>
        <v>science fiction</v>
      </c>
      <c r="S4021" s="11">
        <f>J4021/86400 + 25569 + (-5/24)</f>
        <v>42052.989953703705</v>
      </c>
      <c r="T4021" s="11">
        <f>I4021/86400 + 25569 + (-5/24)</f>
        <v>42082.948287037034</v>
      </c>
    </row>
    <row r="4022" spans="1:20" ht="42.75" x14ac:dyDescent="0.45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>
        <f>E4022/D4022*100</f>
        <v>0.125</v>
      </c>
      <c r="P4022" s="10">
        <f>E4022/L4022</f>
        <v>250</v>
      </c>
      <c r="Q4022" t="str">
        <f>LEFT(N4022,SEARCH("/",N4022)-1)</f>
        <v>film &amp; video</v>
      </c>
      <c r="R4022" t="str">
        <f>RIGHT(N4022, LEN(N4022)-SEARCH("/",N4022))</f>
        <v>animation</v>
      </c>
      <c r="S4022" s="11">
        <f>J4022/86400 + 25569 + (-5/24)</f>
        <v>41466.343981481477</v>
      </c>
      <c r="T4022" s="11">
        <f>I4022/86400 + 25569 + (-5/24)</f>
        <v>41496.343981481477</v>
      </c>
    </row>
    <row r="4023" spans="1:20" ht="42.75" x14ac:dyDescent="0.45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>
        <f>E4023/D4023*100</f>
        <v>0.17500000000000002</v>
      </c>
      <c r="P4023" s="10">
        <f>E4023/L4023</f>
        <v>116.66666666666667</v>
      </c>
      <c r="Q4023" t="str">
        <f>LEFT(N4023,SEARCH("/",N4023)-1)</f>
        <v>technology</v>
      </c>
      <c r="R4023" t="str">
        <f>RIGHT(N4023, LEN(N4023)-SEARCH("/",N4023))</f>
        <v>web</v>
      </c>
      <c r="S4023" s="11">
        <f>J4023/86400 + 25569 + (-5/24)</f>
        <v>42474.429490740738</v>
      </c>
      <c r="T4023" s="11">
        <f>I4023/86400 + 25569 + (-5/24)</f>
        <v>42504.429490740738</v>
      </c>
    </row>
    <row r="4024" spans="1:20" x14ac:dyDescent="0.45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>
        <f>E4024/D4024*100</f>
        <v>9.0000000000000011E-3</v>
      </c>
      <c r="P4024" s="10">
        <f>E4024/L4024</f>
        <v>3</v>
      </c>
      <c r="Q4024" t="str">
        <f>LEFT(N4024,SEARCH("/",N4024)-1)</f>
        <v>technology</v>
      </c>
      <c r="R4024" t="str">
        <f>RIGHT(N4024, LEN(N4024)-SEARCH("/",N4024))</f>
        <v>web</v>
      </c>
      <c r="S4024" s="11">
        <f>J4024/86400 + 25569 + (-5/24)</f>
        <v>42759.384976851848</v>
      </c>
      <c r="T4024" s="11">
        <f>I4024/86400 + 25569 + (-5/24)</f>
        <v>42819.343310185184</v>
      </c>
    </row>
    <row r="4025" spans="1:20" ht="42.75" x14ac:dyDescent="0.45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>
        <f>E4025/D4025*100</f>
        <v>0.35000000000000003</v>
      </c>
      <c r="P4025" s="10">
        <f>E4025/L4025</f>
        <v>100</v>
      </c>
      <c r="Q4025" t="str">
        <f>LEFT(N4025,SEARCH("/",N4025)-1)</f>
        <v>technology</v>
      </c>
      <c r="R4025" t="str">
        <f>RIGHT(N4025, LEN(N4025)-SEARCH("/",N4025))</f>
        <v>wearables</v>
      </c>
      <c r="S4025" s="11">
        <f>J4025/86400 + 25569 + (-5/24)</f>
        <v>42173.634907407402</v>
      </c>
      <c r="T4025" s="11">
        <f>I4025/86400 + 25569 + (-5/24)</f>
        <v>42203.634907407402</v>
      </c>
    </row>
    <row r="4026" spans="1:20" ht="42.75" x14ac:dyDescent="0.45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>
        <f>E4026/D4026*100</f>
        <v>4.0000000000000001E-3</v>
      </c>
      <c r="P4026" s="10">
        <f>E4026/L4026</f>
        <v>2</v>
      </c>
      <c r="Q4026" t="str">
        <f>LEFT(N4026,SEARCH("/",N4026)-1)</f>
        <v>technology</v>
      </c>
      <c r="R4026" t="str">
        <f>RIGHT(N4026, LEN(N4026)-SEARCH("/",N4026))</f>
        <v>wearables</v>
      </c>
      <c r="S4026" s="11">
        <f>J4026/86400 + 25569 + (-5/24)</f>
        <v>41838.623819444438</v>
      </c>
      <c r="T4026" s="11">
        <f>I4026/86400 + 25569 + (-5/24)</f>
        <v>41868.623819444438</v>
      </c>
    </row>
    <row r="4027" spans="1:20" ht="57" x14ac:dyDescent="0.45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>
        <f>E4027/D4027*100</f>
        <v>21.5075</v>
      </c>
      <c r="P4027" s="10">
        <f>E4027/L4027</f>
        <v>1536.25</v>
      </c>
      <c r="Q4027" t="str">
        <f>LEFT(N4027,SEARCH("/",N4027)-1)</f>
        <v>technology</v>
      </c>
      <c r="R4027" t="str">
        <f>RIGHT(N4027, LEN(N4027)-SEARCH("/",N4027))</f>
        <v>wearables</v>
      </c>
      <c r="S4027" s="11">
        <f>J4027/86400 + 25569 + (-5/24)</f>
        <v>42527.417337962957</v>
      </c>
      <c r="T4027" s="11">
        <f>I4027/86400 + 25569 + (-5/24)</f>
        <v>42557.417337962957</v>
      </c>
    </row>
    <row r="4028" spans="1:20" ht="42.75" x14ac:dyDescent="0.45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>
        <f>E4028/D4028*100</f>
        <v>57.648750000000007</v>
      </c>
      <c r="P4028" s="10">
        <f>E4028/L4028</f>
        <v>343.14732142857144</v>
      </c>
      <c r="Q4028" t="str">
        <f>LEFT(N4028,SEARCH("/",N4028)-1)</f>
        <v>technology</v>
      </c>
      <c r="R4028" t="str">
        <f>RIGHT(N4028, LEN(N4028)-SEARCH("/",N4028))</f>
        <v>wearables</v>
      </c>
      <c r="S4028" s="11">
        <f>J4028/86400 + 25569 + (-5/24)</f>
        <v>42675.459456018514</v>
      </c>
      <c r="T4028" s="11">
        <f>I4028/86400 + 25569 + (-5/24)</f>
        <v>42711.999305555553</v>
      </c>
    </row>
    <row r="4029" spans="1:20" ht="57" x14ac:dyDescent="0.45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>
        <f>E4029/D4029*100</f>
        <v>2.3345000000000002</v>
      </c>
      <c r="P4029" s="10">
        <f>E4029/L4029</f>
        <v>424.45454545454544</v>
      </c>
      <c r="Q4029" t="str">
        <f>LEFT(N4029,SEARCH("/",N4029)-1)</f>
        <v>technology</v>
      </c>
      <c r="R4029" t="str">
        <f>RIGHT(N4029, LEN(N4029)-SEARCH("/",N4029))</f>
        <v>wearables</v>
      </c>
      <c r="S4029" s="11">
        <f>J4029/86400 + 25569 + (-5/24)</f>
        <v>41921.054745370369</v>
      </c>
      <c r="T4029" s="11">
        <f>I4029/86400 + 25569 + (-5/24)</f>
        <v>41973.749305555553</v>
      </c>
    </row>
    <row r="4030" spans="1:20" ht="28.5" x14ac:dyDescent="0.45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>
        <f>E4030/D4030*100</f>
        <v>75.051000000000002</v>
      </c>
      <c r="P4030" s="10">
        <f>E4030/L4030</f>
        <v>932.31055900621118</v>
      </c>
      <c r="Q4030" t="str">
        <f>LEFT(N4030,SEARCH("/",N4030)-1)</f>
        <v>technology</v>
      </c>
      <c r="R4030" t="str">
        <f>RIGHT(N4030, LEN(N4030)-SEARCH("/",N4030))</f>
        <v>wearables</v>
      </c>
      <c r="S4030" s="11">
        <f>J4030/86400 + 25569 + (-5/24)</f>
        <v>42276.41646990741</v>
      </c>
      <c r="T4030" s="11">
        <f>I4030/86400 + 25569 + (-5/24)</f>
        <v>42307.41646990741</v>
      </c>
    </row>
    <row r="4031" spans="1:20" ht="57" x14ac:dyDescent="0.45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>
        <f>E4031/D4031*100</f>
        <v>5.7334999999999994</v>
      </c>
      <c r="P4031" s="10">
        <f>E4031/L4031</f>
        <v>603.52631578947364</v>
      </c>
      <c r="Q4031" t="str">
        <f>LEFT(N4031,SEARCH("/",N4031)-1)</f>
        <v>technology</v>
      </c>
      <c r="R4031" t="str">
        <f>RIGHT(N4031, LEN(N4031)-SEARCH("/",N4031))</f>
        <v>wearables</v>
      </c>
      <c r="S4031" s="11">
        <f>J4031/86400 + 25569 + (-5/24)</f>
        <v>42520.027152777773</v>
      </c>
      <c r="T4031" s="11">
        <f>I4031/86400 + 25569 + (-5/24)</f>
        <v>42572.374999999993</v>
      </c>
    </row>
    <row r="4032" spans="1:20" ht="42.75" x14ac:dyDescent="0.45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>
        <f>E4032/D4032*100</f>
        <v>0.1</v>
      </c>
      <c r="P4032" s="10">
        <f>E4032/L4032</f>
        <v>100</v>
      </c>
      <c r="Q4032" t="str">
        <f>LEFT(N4032,SEARCH("/",N4032)-1)</f>
        <v>publishing</v>
      </c>
      <c r="R4032" t="str">
        <f>RIGHT(N4032, LEN(N4032)-SEARCH("/",N4032))</f>
        <v>translations</v>
      </c>
      <c r="S4032" s="11">
        <f>J4032/86400 + 25569 + (-5/24)</f>
        <v>42013.707280092589</v>
      </c>
      <c r="T4032" s="11">
        <f>I4032/86400 + 25569 + (-5/24)</f>
        <v>42043.707280092589</v>
      </c>
    </row>
    <row r="4033" spans="1:20" ht="42.75" x14ac:dyDescent="0.45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>
        <f>E4033/D4033*100</f>
        <v>0</v>
      </c>
      <c r="P4033" s="10" t="e">
        <f>E4033/L4033</f>
        <v>#DIV/0!</v>
      </c>
      <c r="Q4033" t="str">
        <f>LEFT(N4033,SEARCH("/",N4033)-1)</f>
        <v>publishing</v>
      </c>
      <c r="R4033" t="str">
        <f>RIGHT(N4033, LEN(N4033)-SEARCH("/",N4033))</f>
        <v>translations</v>
      </c>
      <c r="S4033" s="11">
        <f>J4033/86400 + 25569 + (-5/24)</f>
        <v>42115.728217592587</v>
      </c>
      <c r="T4033" s="11">
        <f>I4033/86400 + 25569 + (-5/24)</f>
        <v>42146.017361111109</v>
      </c>
    </row>
    <row r="4034" spans="1:20" ht="42.75" x14ac:dyDescent="0.45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>
        <f>E4034/D4034*100</f>
        <v>114.901155</v>
      </c>
      <c r="P4034" s="10">
        <f>E4034/L4034</f>
        <v>282.65966789667897</v>
      </c>
      <c r="Q4034" t="str">
        <f>LEFT(N4034,SEARCH("/",N4034)-1)</f>
        <v>technology</v>
      </c>
      <c r="R4034" t="str">
        <f>RIGHT(N4034, LEN(N4034)-SEARCH("/",N4034))</f>
        <v>hardware</v>
      </c>
      <c r="S4034" s="11">
        <f>J4034/86400 + 25569 + (-5/24)</f>
        <v>42290.25168981481</v>
      </c>
      <c r="T4034" s="11">
        <f>I4034/86400 + 25569 + (-5/24)</f>
        <v>42326.999305555553</v>
      </c>
    </row>
    <row r="4035" spans="1:20" ht="42.75" x14ac:dyDescent="0.45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>
        <f>E4035/D4035*100</f>
        <v>0.13849999999999998</v>
      </c>
      <c r="P4035" s="10">
        <f>E4035/L4035</f>
        <v>23.083333333333332</v>
      </c>
      <c r="Q4035" t="str">
        <f>LEFT(N4035,SEARCH("/",N4035)-1)</f>
        <v>food</v>
      </c>
      <c r="R4035" t="str">
        <f>RIGHT(N4035, LEN(N4035)-SEARCH("/",N4035))</f>
        <v>food trucks</v>
      </c>
      <c r="S4035" s="11">
        <f>J4035/86400 + 25569 + (-5/24)</f>
        <v>41837.621562499997</v>
      </c>
      <c r="T4035" s="11">
        <f>I4035/86400 + 25569 + (-5/24)</f>
        <v>41897.621562499997</v>
      </c>
    </row>
    <row r="4036" spans="1:20" ht="42.75" x14ac:dyDescent="0.45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>
        <f>E4036/D4036*100</f>
        <v>20.424999999999997</v>
      </c>
      <c r="P4036" s="10">
        <f>E4036/L4036</f>
        <v>202.22772277227722</v>
      </c>
      <c r="Q4036" t="str">
        <f>LEFT(N4036,SEARCH("/",N4036)-1)</f>
        <v>theater</v>
      </c>
      <c r="R4036" t="str">
        <f>RIGHT(N4036, LEN(N4036)-SEARCH("/",N4036))</f>
        <v>spaces</v>
      </c>
      <c r="S4036" s="11">
        <f>J4036/86400 + 25569 + (-5/24)</f>
        <v>42334.595590277771</v>
      </c>
      <c r="T4036" s="11">
        <f>I4036/86400 + 25569 + (-5/24)</f>
        <v>42354.637499999997</v>
      </c>
    </row>
    <row r="4037" spans="1:20" ht="42.75" x14ac:dyDescent="0.45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>
        <f>E4037/D4037*100</f>
        <v>5.0000000000000001E-4</v>
      </c>
      <c r="P4037" s="10">
        <f>E4037/L4037</f>
        <v>1</v>
      </c>
      <c r="Q4037" t="str">
        <f>LEFT(N4037,SEARCH("/",N4037)-1)</f>
        <v>theater</v>
      </c>
      <c r="R4037" t="str">
        <f>RIGHT(N4037, LEN(N4037)-SEARCH("/",N4037))</f>
        <v>plays</v>
      </c>
      <c r="S4037" s="11">
        <f>J4037/86400 + 25569 + (-5/24)</f>
        <v>42433.617384259262</v>
      </c>
      <c r="T4037" s="11">
        <f>I4037/86400 + 25569 + (-5/24)</f>
        <v>42493.57571759259</v>
      </c>
    </row>
    <row r="4038" spans="1:20" ht="28.5" x14ac:dyDescent="0.45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>
        <f>E4038/D4038*100</f>
        <v>2.230268181818182</v>
      </c>
      <c r="P4038" s="10">
        <f>E4038/L4038</f>
        <v>39.569274193548388</v>
      </c>
      <c r="Q4038" t="str">
        <f>LEFT(N4038,SEARCH("/",N4038)-1)</f>
        <v>film &amp; video</v>
      </c>
      <c r="R4038" t="str">
        <f>RIGHT(N4038, LEN(N4038)-SEARCH("/",N4038))</f>
        <v>animation</v>
      </c>
      <c r="S4038" s="11">
        <f>J4038/86400 + 25569 + (-5/24)</f>
        <v>41757.76667824074</v>
      </c>
      <c r="T4038" s="11">
        <f>I4038/86400 + 25569 + (-5/24)</f>
        <v>41792.957638888889</v>
      </c>
    </row>
    <row r="4039" spans="1:20" ht="28.5" x14ac:dyDescent="0.45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>
        <f>E4039/D4039*100</f>
        <v>0.15227272727272728</v>
      </c>
      <c r="P4039" s="10">
        <f>E4039/L4039</f>
        <v>55.833333333333336</v>
      </c>
      <c r="Q4039" t="str">
        <f>LEFT(N4039,SEARCH("/",N4039)-1)</f>
        <v>theater</v>
      </c>
      <c r="R4039" t="str">
        <f>RIGHT(N4039, LEN(N4039)-SEARCH("/",N4039))</f>
        <v>spaces</v>
      </c>
      <c r="S4039" s="11">
        <f>J4039/86400 + 25569 + (-5/24)</f>
        <v>42245.066365740735</v>
      </c>
      <c r="T4039" s="11">
        <f>I4039/86400 + 25569 + (-5/24)</f>
        <v>42275.066365740735</v>
      </c>
    </row>
    <row r="4040" spans="1:20" ht="42.75" x14ac:dyDescent="0.4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>
        <f>E4040/D4040*100</f>
        <v>5.0808888888888886</v>
      </c>
      <c r="P4040" s="10">
        <f>E4040/L4040</f>
        <v>1270.2222222222222</v>
      </c>
      <c r="Q4040" t="str">
        <f>LEFT(N4040,SEARCH("/",N4040)-1)</f>
        <v>theater</v>
      </c>
      <c r="R4040" t="str">
        <f>RIGHT(N4040, LEN(N4040)-SEARCH("/",N4040))</f>
        <v>spaces</v>
      </c>
      <c r="S4040" s="11">
        <f>J4040/86400 + 25569 + (-5/24)</f>
        <v>42065.610474537032</v>
      </c>
      <c r="T4040" s="11">
        <f>I4040/86400 + 25569 + (-5/24)</f>
        <v>42125.568807870368</v>
      </c>
    </row>
    <row r="4041" spans="1:20" ht="42.75" x14ac:dyDescent="0.4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>
        <f>E4041/D4041*100</f>
        <v>2.0833333333333336E-2</v>
      </c>
      <c r="P4041" s="10">
        <f>E4041/L4041</f>
        <v>50</v>
      </c>
      <c r="Q4041" t="str">
        <f>LEFT(N4041,SEARCH("/",N4041)-1)</f>
        <v>technology</v>
      </c>
      <c r="R4041" t="str">
        <f>RIGHT(N4041, LEN(N4041)-SEARCH("/",N4041))</f>
        <v>web</v>
      </c>
      <c r="S4041" s="11">
        <f>J4041/86400 + 25569 + (-5/24)</f>
        <v>42321.074768518512</v>
      </c>
      <c r="T4041" s="11">
        <f>I4041/86400 + 25569 + (-5/24)</f>
        <v>42351.074768518512</v>
      </c>
    </row>
    <row r="4042" spans="1:20" ht="42.75" x14ac:dyDescent="0.45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>
        <f>E4042/D4042*100</f>
        <v>5.5999999999999994E-2</v>
      </c>
      <c r="P4042" s="10">
        <f>E4042/L4042</f>
        <v>28</v>
      </c>
      <c r="Q4042" t="str">
        <f>LEFT(N4042,SEARCH("/",N4042)-1)</f>
        <v>film &amp; video</v>
      </c>
      <c r="R4042" t="str">
        <f>RIGHT(N4042, LEN(N4042)-SEARCH("/",N4042))</f>
        <v>science fiction</v>
      </c>
      <c r="S4042" s="11">
        <f>J4042/86400 + 25569 + (-5/24)</f>
        <v>42113.342488425922</v>
      </c>
      <c r="T4042" s="11">
        <f>I4042/86400 + 25569 + (-5/24)</f>
        <v>42173.342488425922</v>
      </c>
    </row>
    <row r="4043" spans="1:20" ht="42.75" x14ac:dyDescent="0.45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>
        <f>E4043/D4043*100</f>
        <v>3.9999999999999996E-4</v>
      </c>
      <c r="P4043" s="10">
        <f>E4043/L4043</f>
        <v>1</v>
      </c>
      <c r="Q4043" t="str">
        <f>LEFT(N4043,SEARCH("/",N4043)-1)</f>
        <v>technology</v>
      </c>
      <c r="R4043" t="str">
        <f>RIGHT(N4043, LEN(N4043)-SEARCH("/",N4043))</f>
        <v>web</v>
      </c>
      <c r="S4043" s="11">
        <f>J4043/86400 + 25569 + (-5/24)</f>
        <v>42433.529120370367</v>
      </c>
      <c r="T4043" s="11">
        <f>I4043/86400 + 25569 + (-5/24)</f>
        <v>42493.487453703703</v>
      </c>
    </row>
    <row r="4044" spans="1:20" ht="42.75" x14ac:dyDescent="0.45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>
        <f>E4044/D4044*100</f>
        <v>22.878799999999998</v>
      </c>
      <c r="P4044" s="10">
        <f>E4044/L4044</f>
        <v>161.11830985915492</v>
      </c>
      <c r="Q4044" t="str">
        <f>LEFT(N4044,SEARCH("/",N4044)-1)</f>
        <v>technology</v>
      </c>
      <c r="R4044" t="str">
        <f>RIGHT(N4044, LEN(N4044)-SEARCH("/",N4044))</f>
        <v>wearables</v>
      </c>
      <c r="S4044" s="11">
        <f>J4044/86400 + 25569 + (-5/24)</f>
        <v>42289.466840277775</v>
      </c>
      <c r="T4044" s="11">
        <f>I4044/86400 + 25569 + (-5/24)</f>
        <v>42329.508506944439</v>
      </c>
    </row>
    <row r="4045" spans="1:20" ht="42.75" x14ac:dyDescent="0.45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>
        <f>E4045/D4045*100</f>
        <v>1.1599999999999999E-2</v>
      </c>
      <c r="P4045" s="10">
        <f>E4045/L4045</f>
        <v>5.8</v>
      </c>
      <c r="Q4045" t="str">
        <f>LEFT(N4045,SEARCH("/",N4045)-1)</f>
        <v>games</v>
      </c>
      <c r="R4045" t="str">
        <f>RIGHT(N4045, LEN(N4045)-SEARCH("/",N4045))</f>
        <v>video games</v>
      </c>
      <c r="S4045" s="11">
        <f>J4045/86400 + 25569 + (-5/24)</f>
        <v>42412.72587962963</v>
      </c>
      <c r="T4045" s="11">
        <f>I4045/86400 + 25569 + (-5/24)</f>
        <v>42442.684212962959</v>
      </c>
    </row>
    <row r="4046" spans="1:20" ht="42.75" x14ac:dyDescent="0.45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>
        <f>E4046/D4046*100</f>
        <v>32.027999999999999</v>
      </c>
      <c r="P4046" s="10">
        <f>E4046/L4046</f>
        <v>800.7</v>
      </c>
      <c r="Q4046" t="str">
        <f>LEFT(N4046,SEARCH("/",N4046)-1)</f>
        <v>technology</v>
      </c>
      <c r="R4046" t="str">
        <f>RIGHT(N4046, LEN(N4046)-SEARCH("/",N4046))</f>
        <v>wearables</v>
      </c>
      <c r="S4046" s="11">
        <f>J4046/86400 + 25569 + (-5/24)</f>
        <v>42669.593969907401</v>
      </c>
      <c r="T4046" s="11">
        <f>I4046/86400 + 25569 + (-5/24)</f>
        <v>42704.635636574072</v>
      </c>
    </row>
    <row r="4047" spans="1:20" ht="42.75" x14ac:dyDescent="0.45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>
        <f>E4047/D4047*100</f>
        <v>1.3668</v>
      </c>
      <c r="P4047" s="10">
        <f>E4047/L4047</f>
        <v>100.5</v>
      </c>
      <c r="Q4047" t="str">
        <f>LEFT(N4047,SEARCH("/",N4047)-1)</f>
        <v>technology</v>
      </c>
      <c r="R4047" t="str">
        <f>RIGHT(N4047, LEN(N4047)-SEARCH("/",N4047))</f>
        <v>wearables</v>
      </c>
      <c r="S4047" s="11">
        <f>J4047/86400 + 25569 + (-5/24)</f>
        <v>42569.295763888884</v>
      </c>
      <c r="T4047" s="11">
        <f>I4047/86400 + 25569 + (-5/24)</f>
        <v>42599.295763888884</v>
      </c>
    </row>
    <row r="4048" spans="1:20" ht="42.75" x14ac:dyDescent="0.45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>
        <f>E4048/D4048*100</f>
        <v>0</v>
      </c>
      <c r="P4048" s="10" t="e">
        <f>E4048/L4048</f>
        <v>#DIV/0!</v>
      </c>
      <c r="Q4048" t="str">
        <f>LEFT(N4048,SEARCH("/",N4048)-1)</f>
        <v>games</v>
      </c>
      <c r="R4048" t="str">
        <f>RIGHT(N4048, LEN(N4048)-SEARCH("/",N4048))</f>
        <v>mobile games</v>
      </c>
      <c r="S4048" s="11">
        <f>J4048/86400 + 25569 + (-5/24)</f>
        <v>42000.091909722221</v>
      </c>
      <c r="T4048" s="11">
        <f>I4048/86400 + 25569 + (-5/24)</f>
        <v>42030.091909722221</v>
      </c>
    </row>
    <row r="4049" spans="1:20" ht="42.75" x14ac:dyDescent="0.45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>
        <f>E4049/D4049*100</f>
        <v>126.11835600000001</v>
      </c>
      <c r="P4049" s="10">
        <f>E4049/L4049</f>
        <v>64.570118779438872</v>
      </c>
      <c r="Q4049" t="str">
        <f>LEFT(N4049,SEARCH("/",N4049)-1)</f>
        <v>technology</v>
      </c>
      <c r="R4049" t="str">
        <f>RIGHT(N4049, LEN(N4049)-SEARCH("/",N4049))</f>
        <v>hardware</v>
      </c>
      <c r="S4049" s="11">
        <f>J4049/86400 + 25569 + (-5/24)</f>
        <v>41744.08253472222</v>
      </c>
      <c r="T4049" s="11">
        <f>I4049/86400 + 25569 + (-5/24)</f>
        <v>41774.08253472222</v>
      </c>
    </row>
    <row r="4050" spans="1:20" ht="42.75" x14ac:dyDescent="0.45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>
        <f>E4050/D4050*100</f>
        <v>0.48960000000000004</v>
      </c>
      <c r="P4050" s="10">
        <f>E4050/L4050</f>
        <v>306</v>
      </c>
      <c r="Q4050" t="str">
        <f>LEFT(N4050,SEARCH("/",N4050)-1)</f>
        <v>food</v>
      </c>
      <c r="R4050" t="str">
        <f>RIGHT(N4050, LEN(N4050)-SEARCH("/",N4050))</f>
        <v>food trucks</v>
      </c>
      <c r="S4050" s="11">
        <f>J4050/86400 + 25569 + (-5/24)</f>
        <v>42252.069282407407</v>
      </c>
      <c r="T4050" s="11">
        <f>I4050/86400 + 25569 + (-5/24)</f>
        <v>42282.069282407407</v>
      </c>
    </row>
    <row r="4051" spans="1:20" ht="42.75" x14ac:dyDescent="0.45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>
        <f>E4051/D4051*100</f>
        <v>6.9999999999999993E-2</v>
      </c>
      <c r="P4051" s="10">
        <f>E4051/L4051</f>
        <v>87.5</v>
      </c>
      <c r="Q4051" t="str">
        <f>LEFT(N4051,SEARCH("/",N4051)-1)</f>
        <v>theater</v>
      </c>
      <c r="R4051" t="str">
        <f>RIGHT(N4051, LEN(N4051)-SEARCH("/",N4051))</f>
        <v>spaces</v>
      </c>
      <c r="S4051" s="11">
        <f>J4051/86400 + 25569 + (-5/24)</f>
        <v>42263.483240740738</v>
      </c>
      <c r="T4051" s="11">
        <f>I4051/86400 + 25569 + (-5/24)</f>
        <v>42293.483240740738</v>
      </c>
    </row>
    <row r="4052" spans="1:20" ht="42.75" x14ac:dyDescent="0.4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>
        <f>E4052/D4052*100</f>
        <v>191.16676082790633</v>
      </c>
      <c r="P4052" s="10">
        <f>E4052/L4052</f>
        <v>86.163845492085343</v>
      </c>
      <c r="Q4052" t="str">
        <f>LEFT(N4052,SEARCH("/",N4052)-1)</f>
        <v>technology</v>
      </c>
      <c r="R4052" t="str">
        <f>RIGHT(N4052, LEN(N4052)-SEARCH("/",N4052))</f>
        <v>hardware</v>
      </c>
      <c r="S4052" s="11">
        <f>J4052/86400 + 25569 + (-5/24)</f>
        <v>41389.1565162037</v>
      </c>
      <c r="T4052" s="11">
        <f>I4052/86400 + 25569 + (-5/24)</f>
        <v>41425.291666666664</v>
      </c>
    </row>
    <row r="4053" spans="1:20" ht="42.75" x14ac:dyDescent="0.4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>
        <f>E4053/D4053*100</f>
        <v>1.8689285714285715</v>
      </c>
      <c r="P4053" s="10">
        <f>E4053/L4053</f>
        <v>307.8235294117647</v>
      </c>
      <c r="Q4053" t="str">
        <f>LEFT(N4053,SEARCH("/",N4053)-1)</f>
        <v>technology</v>
      </c>
      <c r="R4053" t="str">
        <f>RIGHT(N4053, LEN(N4053)-SEARCH("/",N4053))</f>
        <v>space exploration</v>
      </c>
      <c r="S4053" s="11">
        <f>J4053/86400 + 25569 + (-5/24)</f>
        <v>42327.597326388888</v>
      </c>
      <c r="T4053" s="11">
        <f>I4053/86400 + 25569 + (-5/24)</f>
        <v>42355.597326388888</v>
      </c>
    </row>
    <row r="4054" spans="1:20" ht="42.75" x14ac:dyDescent="0.45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>
        <f>E4054/D4054*100</f>
        <v>50.721666666666664</v>
      </c>
      <c r="P4054" s="10">
        <f>E4054/L4054</f>
        <v>117.68368136117556</v>
      </c>
      <c r="Q4054" t="str">
        <f>LEFT(N4054,SEARCH("/",N4054)-1)</f>
        <v>film &amp; video</v>
      </c>
      <c r="R4054" t="str">
        <f>RIGHT(N4054, LEN(N4054)-SEARCH("/",N4054))</f>
        <v>drama</v>
      </c>
      <c r="S4054" s="11">
        <f>J4054/86400 + 25569 + (-5/24)</f>
        <v>42556.375034722216</v>
      </c>
      <c r="T4054" s="11">
        <f>I4054/86400 + 25569 + (-5/24)</f>
        <v>42586.375034722216</v>
      </c>
    </row>
    <row r="4055" spans="1:20" ht="42.75" x14ac:dyDescent="0.45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>
        <f>E4055/D4055*100</f>
        <v>5.6613333333333333</v>
      </c>
      <c r="P4055" s="10">
        <f>E4055/L4055</f>
        <v>182.6236559139785</v>
      </c>
      <c r="Q4055" t="str">
        <f>LEFT(N4055,SEARCH("/",N4055)-1)</f>
        <v>technology</v>
      </c>
      <c r="R4055" t="str">
        <f>RIGHT(N4055, LEN(N4055)-SEARCH("/",N4055))</f>
        <v>wearables</v>
      </c>
      <c r="S4055" s="11">
        <f>J4055/86400 + 25569 + (-5/24)</f>
        <v>42586.086805555555</v>
      </c>
      <c r="T4055" s="11">
        <f>I4055/86400 + 25569 + (-5/24)</f>
        <v>42626.086805555555</v>
      </c>
    </row>
    <row r="4056" spans="1:20" ht="42.75" x14ac:dyDescent="0.45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>
        <f>E4056/D4056*100</f>
        <v>157.18899999999999</v>
      </c>
      <c r="P4056" s="10">
        <f>E4056/L4056</f>
        <v>849.67027027027029</v>
      </c>
      <c r="Q4056" t="str">
        <f>LEFT(N4056,SEARCH("/",N4056)-1)</f>
        <v>photography</v>
      </c>
      <c r="R4056" t="str">
        <f>RIGHT(N4056, LEN(N4056)-SEARCH("/",N4056))</f>
        <v>photobooks</v>
      </c>
      <c r="S4056" s="11">
        <f>J4056/86400 + 25569 + (-5/24)</f>
        <v>42415.04510416666</v>
      </c>
      <c r="T4056" s="11">
        <f>I4056/86400 + 25569 + (-5/24)</f>
        <v>42445.003437499996</v>
      </c>
    </row>
    <row r="4057" spans="1:20" ht="42.75" x14ac:dyDescent="0.45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>
        <f>E4057/D4057*100</f>
        <v>0</v>
      </c>
      <c r="P4057" s="10" t="e">
        <f>E4057/L4057</f>
        <v>#DIV/0!</v>
      </c>
      <c r="Q4057" t="str">
        <f>LEFT(N4057,SEARCH("/",N4057)-1)</f>
        <v>music</v>
      </c>
      <c r="R4057" t="str">
        <f>RIGHT(N4057, LEN(N4057)-SEARCH("/",N4057))</f>
        <v>faith</v>
      </c>
      <c r="S4057" s="11">
        <f>J4057/86400 + 25569 + (-5/24)</f>
        <v>42795.861238425925</v>
      </c>
      <c r="T4057" s="11">
        <f>I4057/86400 + 25569 + (-5/24)</f>
        <v>42825.819571759253</v>
      </c>
    </row>
    <row r="4058" spans="1:20" ht="42.75" x14ac:dyDescent="0.45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>
        <f>E4058/D4058*100</f>
        <v>6.5900366666666672</v>
      </c>
      <c r="P4058" s="10">
        <f>E4058/L4058</f>
        <v>63.569485530546629</v>
      </c>
      <c r="Q4058" t="str">
        <f>LEFT(N4058,SEARCH("/",N4058)-1)</f>
        <v>games</v>
      </c>
      <c r="R4058" t="str">
        <f>RIGHT(N4058, LEN(N4058)-SEARCH("/",N4058))</f>
        <v>video games</v>
      </c>
      <c r="S4058" s="11">
        <f>J4058/86400 + 25569 + (-5/24)</f>
        <v>41264.645532407405</v>
      </c>
      <c r="T4058" s="11">
        <f>I4058/86400 + 25569 + (-5/24)</f>
        <v>41309.645532407405</v>
      </c>
    </row>
    <row r="4059" spans="1:20" ht="28.5" x14ac:dyDescent="0.4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>
        <f>E4059/D4059*100</f>
        <v>7.4837500000000006</v>
      </c>
      <c r="P4059" s="10">
        <f>E4059/L4059</f>
        <v>177.39259259259259</v>
      </c>
      <c r="Q4059" t="str">
        <f>LEFT(N4059,SEARCH("/",N4059)-1)</f>
        <v>technology</v>
      </c>
      <c r="R4059" t="str">
        <f>RIGHT(N4059, LEN(N4059)-SEARCH("/",N4059))</f>
        <v>wearables</v>
      </c>
      <c r="S4059" s="11">
        <f>J4059/86400 + 25569 + (-5/24)</f>
        <v>41809.26494212963</v>
      </c>
      <c r="T4059" s="11">
        <f>I4059/86400 + 25569 + (-5/24)</f>
        <v>41844.916666666664</v>
      </c>
    </row>
    <row r="4060" spans="1:20" ht="42.75" x14ac:dyDescent="0.45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>
        <f>E4060/D4060*100</f>
        <v>0</v>
      </c>
      <c r="P4060" s="10" t="e">
        <f>E4060/L4060</f>
        <v>#DIV/0!</v>
      </c>
      <c r="Q4060" t="str">
        <f>LEFT(N4060,SEARCH("/",N4060)-1)</f>
        <v>film &amp; video</v>
      </c>
      <c r="R4060" t="str">
        <f>RIGHT(N4060, LEN(N4060)-SEARCH("/",N4060))</f>
        <v>drama</v>
      </c>
      <c r="S4060" s="11">
        <f>J4060/86400 + 25569 + (-5/24)</f>
        <v>42612.703379629624</v>
      </c>
      <c r="T4060" s="11">
        <f>I4060/86400 + 25569 + (-5/24)</f>
        <v>42642.703379629624</v>
      </c>
    </row>
    <row r="4061" spans="1:20" ht="42.75" x14ac:dyDescent="0.45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>
        <f>E4061/D4061*100</f>
        <v>11.985714285714286</v>
      </c>
      <c r="P4061" s="10">
        <f>E4061/L4061</f>
        <v>2796.6666666666665</v>
      </c>
      <c r="Q4061" t="str">
        <f>LEFT(N4061,SEARCH("/",N4061)-1)</f>
        <v>theater</v>
      </c>
      <c r="R4061" t="str">
        <f>RIGHT(N4061, LEN(N4061)-SEARCH("/",N4061))</f>
        <v>spaces</v>
      </c>
      <c r="S4061" s="11">
        <f>J4061/86400 + 25569 + (-5/24)</f>
        <v>42531.020104166666</v>
      </c>
      <c r="T4061" s="11">
        <f>I4061/86400 + 25569 + (-5/24)</f>
        <v>42561.020104166666</v>
      </c>
    </row>
    <row r="4062" spans="1:20" ht="42.75" x14ac:dyDescent="0.4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>
        <f>E4062/D4062*100</f>
        <v>9.124454880912446E-3</v>
      </c>
      <c r="P4062" s="10">
        <f>E4062/L4062</f>
        <v>8.5</v>
      </c>
      <c r="Q4062" t="str">
        <f>LEFT(N4062,SEARCH("/",N4062)-1)</f>
        <v>games</v>
      </c>
      <c r="R4062" t="str">
        <f>RIGHT(N4062, LEN(N4062)-SEARCH("/",N4062))</f>
        <v>video games</v>
      </c>
      <c r="S4062" s="11">
        <f>J4062/86400 + 25569 + (-5/24)</f>
        <v>41974.702754629623</v>
      </c>
      <c r="T4062" s="11">
        <f>I4062/86400 + 25569 + (-5/24)</f>
        <v>42014.124305555553</v>
      </c>
    </row>
    <row r="4063" spans="1:20" ht="42.75" x14ac:dyDescent="0.4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>
        <f>E4063/D4063*100</f>
        <v>0</v>
      </c>
      <c r="P4063" s="10" t="e">
        <f>E4063/L4063</f>
        <v>#DIV/0!</v>
      </c>
      <c r="Q4063" t="str">
        <f>LEFT(N4063,SEARCH("/",N4063)-1)</f>
        <v>theater</v>
      </c>
      <c r="R4063" t="str">
        <f>RIGHT(N4063, LEN(N4063)-SEARCH("/",N4063))</f>
        <v>musical</v>
      </c>
      <c r="S4063" s="11">
        <f>J4063/86400 + 25569 + (-5/24)</f>
        <v>42469.742951388886</v>
      </c>
      <c r="T4063" s="11">
        <f>I4063/86400 + 25569 + (-5/24)</f>
        <v>42499.742951388886</v>
      </c>
    </row>
    <row r="4064" spans="1:20" ht="28.5" x14ac:dyDescent="0.4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>
        <f>E4064/D4064*100</f>
        <v>7.8947368421052634E-3</v>
      </c>
      <c r="P4064" s="10">
        <f>E4064/L4064</f>
        <v>15</v>
      </c>
      <c r="Q4064" t="str">
        <f>LEFT(N4064,SEARCH("/",N4064)-1)</f>
        <v>film &amp; video</v>
      </c>
      <c r="R4064" t="str">
        <f>RIGHT(N4064, LEN(N4064)-SEARCH("/",N4064))</f>
        <v>science fiction</v>
      </c>
      <c r="S4064" s="11">
        <f>J4064/86400 + 25569 + (-5/24)</f>
        <v>41874.869212962956</v>
      </c>
      <c r="T4064" s="11">
        <f>I4064/86400 + 25569 + (-5/24)</f>
        <v>41904.869212962956</v>
      </c>
    </row>
    <row r="4065" spans="1:20" ht="28.5" x14ac:dyDescent="0.45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>
        <f>E4065/D4065*100</f>
        <v>52.570512820512818</v>
      </c>
      <c r="P4065" s="10">
        <f>E4065/L4065</f>
        <v>2928.9285714285716</v>
      </c>
      <c r="Q4065" t="str">
        <f>LEFT(N4065,SEARCH("/",N4065)-1)</f>
        <v>technology</v>
      </c>
      <c r="R4065" t="str">
        <f>RIGHT(N4065, LEN(N4065)-SEARCH("/",N4065))</f>
        <v>gadgets</v>
      </c>
      <c r="S4065" s="11">
        <f>J4065/86400 + 25569 + (-5/24)</f>
        <v>42746.06172453703</v>
      </c>
      <c r="T4065" s="11">
        <f>I4065/86400 + 25569 + (-5/24)</f>
        <v>42776.06172453703</v>
      </c>
    </row>
    <row r="4066" spans="1:20" x14ac:dyDescent="0.45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>
        <f>E4066/D4066*100</f>
        <v>0.69641025641025645</v>
      </c>
      <c r="P4066" s="10">
        <f>E4066/L4066</f>
        <v>49.381818181818183</v>
      </c>
      <c r="Q4066" t="str">
        <f>LEFT(N4066,SEARCH("/",N4066)-1)</f>
        <v>games</v>
      </c>
      <c r="R4066" t="str">
        <f>RIGHT(N4066, LEN(N4066)-SEARCH("/",N4066))</f>
        <v>video games</v>
      </c>
      <c r="S4066" s="11">
        <f>J4066/86400 + 25569 + (-5/24)</f>
        <v>41927.087361111109</v>
      </c>
      <c r="T4066" s="11">
        <f>I4066/86400 + 25569 + (-5/24)</f>
        <v>41959.129027777781</v>
      </c>
    </row>
    <row r="4067" spans="1:20" ht="42.75" x14ac:dyDescent="0.45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>
        <f>E4067/D4067*100</f>
        <v>263.02771750000005</v>
      </c>
      <c r="P4067" s="10">
        <f>E4067/L4067</f>
        <v>272.35590732591254</v>
      </c>
      <c r="Q4067" t="str">
        <f>LEFT(N4067,SEARCH("/",N4067)-1)</f>
        <v>technology</v>
      </c>
      <c r="R4067" t="str">
        <f>RIGHT(N4067, LEN(N4067)-SEARCH("/",N4067))</f>
        <v>hardware</v>
      </c>
      <c r="S4067" s="11">
        <f>J4067/86400 + 25569 + (-5/24)</f>
        <v>41561.29237268518</v>
      </c>
      <c r="T4067" s="11">
        <f>I4067/86400 + 25569 + (-5/24)</f>
        <v>41592.958333333328</v>
      </c>
    </row>
    <row r="4068" spans="1:20" ht="42.75" x14ac:dyDescent="0.45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>
        <f>E4068/D4068*100</f>
        <v>0.15125</v>
      </c>
      <c r="P4068" s="10">
        <f>E4068/L4068</f>
        <v>201.66666666666666</v>
      </c>
      <c r="Q4068" t="str">
        <f>LEFT(N4068,SEARCH("/",N4068)-1)</f>
        <v>theater</v>
      </c>
      <c r="R4068" t="str">
        <f>RIGHT(N4068, LEN(N4068)-SEARCH("/",N4068))</f>
        <v>spaces</v>
      </c>
      <c r="S4068" s="11">
        <f>J4068/86400 + 25569 + (-5/24)</f>
        <v>42255.583576388883</v>
      </c>
      <c r="T4068" s="11">
        <f>I4068/86400 + 25569 + (-5/24)</f>
        <v>42285.583576388883</v>
      </c>
    </row>
    <row r="4069" spans="1:20" ht="42.75" x14ac:dyDescent="0.4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>
        <f>E4069/D4069*100</f>
        <v>0.02</v>
      </c>
      <c r="P4069" s="10">
        <f>E4069/L4069</f>
        <v>90</v>
      </c>
      <c r="Q4069" t="str">
        <f>LEFT(N4069,SEARCH("/",N4069)-1)</f>
        <v>technology</v>
      </c>
      <c r="R4069" t="str">
        <f>RIGHT(N4069, LEN(N4069)-SEARCH("/",N4069))</f>
        <v>web</v>
      </c>
      <c r="S4069" s="11">
        <f>J4069/86400 + 25569 + (-5/24)</f>
        <v>42384.098506944443</v>
      </c>
      <c r="T4069" s="11">
        <f>I4069/86400 + 25569 + (-5/24)</f>
        <v>42443.749999999993</v>
      </c>
    </row>
    <row r="4070" spans="1:20" ht="42.75" x14ac:dyDescent="0.4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>
        <f>E4070/D4070*100</f>
        <v>1.3028138528138529</v>
      </c>
      <c r="P4070" s="10">
        <f>E4070/L4070</f>
        <v>859.85714285714289</v>
      </c>
      <c r="Q4070" t="str">
        <f>LEFT(N4070,SEARCH("/",N4070)-1)</f>
        <v>technology</v>
      </c>
      <c r="R4070" t="str">
        <f>RIGHT(N4070, LEN(N4070)-SEARCH("/",N4070))</f>
        <v>wearables</v>
      </c>
      <c r="S4070" s="11">
        <f>J4070/86400 + 25569 + (-5/24)</f>
        <v>42697.540937499994</v>
      </c>
      <c r="T4070" s="11">
        <f>I4070/86400 + 25569 + (-5/24)</f>
        <v>42727.540937499994</v>
      </c>
    </row>
    <row r="4071" spans="1:20" ht="42.75" x14ac:dyDescent="0.4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>
        <f>E4071/D4071*100</f>
        <v>0</v>
      </c>
      <c r="P4071" s="10" t="e">
        <f>E4071/L4071</f>
        <v>#DIV/0!</v>
      </c>
      <c r="Q4071" t="str">
        <f>LEFT(N4071,SEARCH("/",N4071)-1)</f>
        <v>technology</v>
      </c>
      <c r="R4071" t="str">
        <f>RIGHT(N4071, LEN(N4071)-SEARCH("/",N4071))</f>
        <v>web</v>
      </c>
      <c r="S4071" s="11">
        <f>J4071/86400 + 25569 + (-5/24)</f>
        <v>42198.567453703705</v>
      </c>
      <c r="T4071" s="11">
        <f>I4071/86400 + 25569 + (-5/24)</f>
        <v>42227.567453703705</v>
      </c>
    </row>
    <row r="4072" spans="1:20" ht="42.75" x14ac:dyDescent="0.45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>
        <f>E4072/D4072*100</f>
        <v>2E-3</v>
      </c>
      <c r="P4072" s="10">
        <f>E4072/L4072</f>
        <v>10</v>
      </c>
      <c r="Q4072" t="str">
        <f>LEFT(N4072,SEARCH("/",N4072)-1)</f>
        <v>film &amp; video</v>
      </c>
      <c r="R4072" t="str">
        <f>RIGHT(N4072, LEN(N4072)-SEARCH("/",N4072))</f>
        <v>science fiction</v>
      </c>
      <c r="S4072" s="11">
        <f>J4072/86400 + 25569 + (-5/24)</f>
        <v>42514.226215277777</v>
      </c>
      <c r="T4072" s="11">
        <f>I4072/86400 + 25569 + (-5/24)</f>
        <v>42554.226215277777</v>
      </c>
    </row>
    <row r="4073" spans="1:20" ht="28.5" x14ac:dyDescent="0.45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>
        <f>E4073/D4073*100</f>
        <v>0</v>
      </c>
      <c r="P4073" s="10" t="e">
        <f>E4073/L4073</f>
        <v>#DIV/0!</v>
      </c>
      <c r="Q4073" t="str">
        <f>LEFT(N4073,SEARCH("/",N4073)-1)</f>
        <v>film &amp; video</v>
      </c>
      <c r="R4073" t="str">
        <f>RIGHT(N4073, LEN(N4073)-SEARCH("/",N4073))</f>
        <v>drama</v>
      </c>
      <c r="S4073" s="11">
        <f>J4073/86400 + 25569 + (-5/24)</f>
        <v>42304.747048611105</v>
      </c>
      <c r="T4073" s="11">
        <f>I4073/86400 + 25569 + (-5/24)</f>
        <v>42334.788715277777</v>
      </c>
    </row>
    <row r="4074" spans="1:20" ht="42.75" x14ac:dyDescent="0.45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>
        <f>E4074/D4074*100</f>
        <v>6.8999999999999992E-2</v>
      </c>
      <c r="P4074" s="10">
        <f>E4074/L4074</f>
        <v>69</v>
      </c>
      <c r="Q4074" t="str">
        <f>LEFT(N4074,SEARCH("/",N4074)-1)</f>
        <v>film &amp; video</v>
      </c>
      <c r="R4074" t="str">
        <f>RIGHT(N4074, LEN(N4074)-SEARCH("/",N4074))</f>
        <v>drama</v>
      </c>
      <c r="S4074" s="11">
        <f>J4074/86400 + 25569 + (-5/24)</f>
        <v>42556.482372685183</v>
      </c>
      <c r="T4074" s="11">
        <f>I4074/86400 + 25569 + (-5/24)</f>
        <v>42616.482372685183</v>
      </c>
    </row>
    <row r="4075" spans="1:20" ht="57" x14ac:dyDescent="0.45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>
        <f>E4075/D4075*100</f>
        <v>0</v>
      </c>
      <c r="P4075" s="10" t="e">
        <f>E4075/L4075</f>
        <v>#DIV/0!</v>
      </c>
      <c r="Q4075" t="str">
        <f>LEFT(N4075,SEARCH("/",N4075)-1)</f>
        <v>technology</v>
      </c>
      <c r="R4075" t="str">
        <f>RIGHT(N4075, LEN(N4075)-SEARCH("/",N4075))</f>
        <v>wearables</v>
      </c>
      <c r="S4075" s="11">
        <f>J4075/86400 + 25569 + (-5/24)</f>
        <v>42189.464930555558</v>
      </c>
      <c r="T4075" s="11">
        <f>I4075/86400 + 25569 + (-5/24)</f>
        <v>42219.464930555558</v>
      </c>
    </row>
    <row r="4076" spans="1:20" ht="42.75" x14ac:dyDescent="0.45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>
        <f>E4076/D4076*100</f>
        <v>5.0347999999999997</v>
      </c>
      <c r="P4076" s="10">
        <f>E4076/L4076</f>
        <v>267.80851063829789</v>
      </c>
      <c r="Q4076" t="str">
        <f>LEFT(N4076,SEARCH("/",N4076)-1)</f>
        <v>games</v>
      </c>
      <c r="R4076" t="str">
        <f>RIGHT(N4076, LEN(N4076)-SEARCH("/",N4076))</f>
        <v>video games</v>
      </c>
      <c r="S4076" s="11">
        <f>J4076/86400 + 25569 + (-5/24)</f>
        <v>41486.328935185185</v>
      </c>
      <c r="T4076" s="11">
        <f>I4076/86400 + 25569 + (-5/24)</f>
        <v>41516.328935185185</v>
      </c>
    </row>
    <row r="4077" spans="1:20" ht="28.5" x14ac:dyDescent="0.45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>
        <f>E4077/D4077*100</f>
        <v>3.5704000000000007E-2</v>
      </c>
      <c r="P4077" s="10">
        <f>E4077/L4077</f>
        <v>17.852</v>
      </c>
      <c r="Q4077" t="str">
        <f>LEFT(N4077,SEARCH("/",N4077)-1)</f>
        <v>games</v>
      </c>
      <c r="R4077" t="str">
        <f>RIGHT(N4077, LEN(N4077)-SEARCH("/",N4077))</f>
        <v>video games</v>
      </c>
      <c r="S4077" s="11">
        <f>J4077/86400 + 25569 + (-5/24)</f>
        <v>41009.638981481483</v>
      </c>
      <c r="T4077" s="11">
        <f>I4077/86400 + 25569 + (-5/24)</f>
        <v>41069.638981481483</v>
      </c>
    </row>
    <row r="4078" spans="1:20" ht="42.75" x14ac:dyDescent="0.45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>
        <f>E4078/D4078*100</f>
        <v>0</v>
      </c>
      <c r="P4078" s="10" t="e">
        <f>E4078/L4078</f>
        <v>#DIV/0!</v>
      </c>
      <c r="Q4078" t="str">
        <f>LEFT(N4078,SEARCH("/",N4078)-1)</f>
        <v>music</v>
      </c>
      <c r="R4078" t="str">
        <f>RIGHT(N4078, LEN(N4078)-SEARCH("/",N4078))</f>
        <v>world music</v>
      </c>
      <c r="S4078" s="11">
        <f>J4078/86400 + 25569 + (-5/24)</f>
        <v>40568.764236111107</v>
      </c>
      <c r="T4078" s="11">
        <f>I4078/86400 + 25569 + (-5/24)</f>
        <v>40598.764236111107</v>
      </c>
    </row>
    <row r="4079" spans="1:20" ht="28.5" x14ac:dyDescent="0.45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>
        <f>E4079/D4079*100</f>
        <v>1.4999999999999999E-2</v>
      </c>
      <c r="P4079" s="10">
        <f>E4079/L4079</f>
        <v>25</v>
      </c>
      <c r="Q4079" t="str">
        <f>LEFT(N4079,SEARCH("/",N4079)-1)</f>
        <v>publishing</v>
      </c>
      <c r="R4079" t="str">
        <f>RIGHT(N4079, LEN(N4079)-SEARCH("/",N4079))</f>
        <v>translations</v>
      </c>
      <c r="S4079" s="11">
        <f>J4079/86400 + 25569 + (-5/24)</f>
        <v>42529.52238425926</v>
      </c>
      <c r="T4079" s="11">
        <f>I4079/86400 + 25569 + (-5/24)</f>
        <v>42559.52238425926</v>
      </c>
    </row>
    <row r="4080" spans="1:20" ht="42.75" x14ac:dyDescent="0.45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>
        <f>E4080/D4080*100</f>
        <v>0.11199999999999999</v>
      </c>
      <c r="P4080" s="10">
        <f>E4080/L4080</f>
        <v>50.909090909090907</v>
      </c>
      <c r="Q4080" t="str">
        <f>LEFT(N4080,SEARCH("/",N4080)-1)</f>
        <v>games</v>
      </c>
      <c r="R4080" t="str">
        <f>RIGHT(N4080, LEN(N4080)-SEARCH("/",N4080))</f>
        <v>video games</v>
      </c>
      <c r="S4080" s="11">
        <f>J4080/86400 + 25569 + (-5/24)</f>
        <v>41255.625277777777</v>
      </c>
      <c r="T4080" s="11">
        <f>I4080/86400 + 25569 + (-5/24)</f>
        <v>41285.625277777777</v>
      </c>
    </row>
    <row r="4081" spans="1:20" ht="57" x14ac:dyDescent="0.45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>
        <f>E4081/D4081*100</f>
        <v>0</v>
      </c>
      <c r="P4081" s="10" t="e">
        <f>E4081/L4081</f>
        <v>#DIV/0!</v>
      </c>
      <c r="Q4081" t="str">
        <f>LEFT(N4081,SEARCH("/",N4081)-1)</f>
        <v>technology</v>
      </c>
      <c r="R4081" t="str">
        <f>RIGHT(N4081, LEN(N4081)-SEARCH("/",N4081))</f>
        <v>space exploration</v>
      </c>
      <c r="S4081" s="11">
        <f>J4081/86400 + 25569 + (-5/24)</f>
        <v>42536.03828703703</v>
      </c>
      <c r="T4081" s="11">
        <f>I4081/86400 + 25569 + (-5/24)</f>
        <v>42566.081249999996</v>
      </c>
    </row>
    <row r="4082" spans="1:20" ht="42.75" x14ac:dyDescent="0.45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>
        <f>E4082/D4082*100</f>
        <v>8.4172840000000004</v>
      </c>
      <c r="P4082" s="10">
        <f>E4082/L4082</f>
        <v>78.666205607476627</v>
      </c>
      <c r="Q4082" t="str">
        <f>LEFT(N4082,SEARCH("/",N4082)-1)</f>
        <v>technology</v>
      </c>
      <c r="R4082" t="str">
        <f>RIGHT(N4082, LEN(N4082)-SEARCH("/",N4082))</f>
        <v>space exploration</v>
      </c>
      <c r="S4082" s="11">
        <f>J4082/86400 + 25569 + (-5/24)</f>
        <v>42226.10496527778</v>
      </c>
      <c r="T4082" s="11">
        <f>I4082/86400 + 25569 + (-5/24)</f>
        <v>42256.10496527778</v>
      </c>
    </row>
    <row r="4083" spans="1:20" ht="42.75" x14ac:dyDescent="0.45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>
        <f>E4083/D4083*100</f>
        <v>4.8000000000000004E-3</v>
      </c>
      <c r="P4083" s="10">
        <f>E4083/L4083</f>
        <v>2.6666666666666665</v>
      </c>
      <c r="Q4083" t="str">
        <f>LEFT(N4083,SEARCH("/",N4083)-1)</f>
        <v>theater</v>
      </c>
      <c r="R4083" t="str">
        <f>RIGHT(N4083, LEN(N4083)-SEARCH("/",N4083))</f>
        <v>spaces</v>
      </c>
      <c r="S4083" s="11">
        <f>J4083/86400 + 25569 + (-5/24)</f>
        <v>42097.440891203696</v>
      </c>
      <c r="T4083" s="11">
        <f>I4083/86400 + 25569 + (-5/24)</f>
        <v>42157.440891203696</v>
      </c>
    </row>
    <row r="4084" spans="1:20" ht="28.5" x14ac:dyDescent="0.45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>
        <f>E4084/D4084*100</f>
        <v>0.31</v>
      </c>
      <c r="P4084" s="10">
        <f>E4084/L4084</f>
        <v>775</v>
      </c>
      <c r="Q4084" t="str">
        <f>LEFT(N4084,SEARCH("/",N4084)-1)</f>
        <v>theater</v>
      </c>
      <c r="R4084" t="str">
        <f>RIGHT(N4084, LEN(N4084)-SEARCH("/",N4084))</f>
        <v>spaces</v>
      </c>
      <c r="S4084" s="11">
        <f>J4084/86400 + 25569 + (-5/24)</f>
        <v>42534.441238425927</v>
      </c>
      <c r="T4084" s="11">
        <f>I4084/86400 + 25569 + (-5/24)</f>
        <v>42553.441238425927</v>
      </c>
    </row>
    <row r="4085" spans="1:20" ht="42.75" x14ac:dyDescent="0.4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>
        <f>E4085/D4085*100</f>
        <v>0</v>
      </c>
      <c r="P4085" s="10" t="e">
        <f>E4085/L4085</f>
        <v>#DIV/0!</v>
      </c>
      <c r="Q4085" t="str">
        <f>LEFT(N4085,SEARCH("/",N4085)-1)</f>
        <v>technology</v>
      </c>
      <c r="R4085" t="str">
        <f>RIGHT(N4085, LEN(N4085)-SEARCH("/",N4085))</f>
        <v>web</v>
      </c>
      <c r="S4085" s="11">
        <f>J4085/86400 + 25569 + (-5/24)</f>
        <v>41968.053981481477</v>
      </c>
      <c r="T4085" s="11">
        <f>I4085/86400 + 25569 + (-5/24)</f>
        <v>42008.053981481477</v>
      </c>
    </row>
    <row r="4086" spans="1:20" ht="42.75" x14ac:dyDescent="0.4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>
        <f>E4086/D4086*100</f>
        <v>9.0909090909090905E-3</v>
      </c>
      <c r="P4086" s="10">
        <f>E4086/L4086</f>
        <v>50</v>
      </c>
      <c r="Q4086" t="str">
        <f>LEFT(N4086,SEARCH("/",N4086)-1)</f>
        <v>film &amp; video</v>
      </c>
      <c r="R4086" t="str">
        <f>RIGHT(N4086, LEN(N4086)-SEARCH("/",N4086))</f>
        <v>animation</v>
      </c>
      <c r="S4086" s="11">
        <f>J4086/86400 + 25569 + (-5/24)</f>
        <v>41761.734247685185</v>
      </c>
      <c r="T4086" s="11">
        <f>I4086/86400 + 25569 + (-5/24)</f>
        <v>41791.734247685185</v>
      </c>
    </row>
    <row r="4087" spans="1:20" ht="42.75" x14ac:dyDescent="0.4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>
        <f>E4087/D4087*100</f>
        <v>3.2499999999999999E-3</v>
      </c>
      <c r="P4087" s="10">
        <f>E4087/L4087</f>
        <v>6.5</v>
      </c>
      <c r="Q4087" t="str">
        <f>LEFT(N4087,SEARCH("/",N4087)-1)</f>
        <v>theater</v>
      </c>
      <c r="R4087" t="str">
        <f>RIGHT(N4087, LEN(N4087)-SEARCH("/",N4087))</f>
        <v>spaces</v>
      </c>
      <c r="S4087" s="11">
        <f>J4087/86400 + 25569 + (-5/24)</f>
        <v>41977.571770833332</v>
      </c>
      <c r="T4087" s="11">
        <f>I4087/86400 + 25569 + (-5/24)</f>
        <v>42037.571770833332</v>
      </c>
    </row>
    <row r="4088" spans="1:20" ht="28.5" x14ac:dyDescent="0.4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>
        <f>E4088/D4088*100</f>
        <v>5.8823529411764705E-3</v>
      </c>
      <c r="P4088" s="10">
        <f>E4088/L4088</f>
        <v>50</v>
      </c>
      <c r="Q4088" t="str">
        <f>LEFT(N4088,SEARCH("/",N4088)-1)</f>
        <v>technology</v>
      </c>
      <c r="R4088" t="str">
        <f>RIGHT(N4088, LEN(N4088)-SEARCH("/",N4088))</f>
        <v>web</v>
      </c>
      <c r="S4088" s="11">
        <f>J4088/86400 + 25569 + (-5/24)</f>
        <v>42215.453981481478</v>
      </c>
      <c r="T4088" s="11">
        <f>I4088/86400 + 25569 + (-5/24)</f>
        <v>42245.453981481478</v>
      </c>
    </row>
    <row r="4089" spans="1:20" ht="42.75" x14ac:dyDescent="0.4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>
        <f>E4089/D4089*100</f>
        <v>2.2157147647256061</v>
      </c>
      <c r="P4089" s="10">
        <f>E4089/L4089</f>
        <v>3304</v>
      </c>
      <c r="Q4089" t="str">
        <f>LEFT(N4089,SEARCH("/",N4089)-1)</f>
        <v>technology</v>
      </c>
      <c r="R4089" t="str">
        <f>RIGHT(N4089, LEN(N4089)-SEARCH("/",N4089))</f>
        <v>wearables</v>
      </c>
      <c r="S4089" s="11">
        <f>J4089/86400 + 25569 + (-5/24)</f>
        <v>42748.851388888885</v>
      </c>
      <c r="T4089" s="11">
        <f>I4089/86400 + 25569 + (-5/24)</f>
        <v>42808.80972222222</v>
      </c>
    </row>
    <row r="4090" spans="1:20" ht="42.75" x14ac:dyDescent="0.4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>
        <f>E4090/D4090*100</f>
        <v>0.159</v>
      </c>
      <c r="P4090" s="10">
        <f>E4090/L4090</f>
        <v>71.55</v>
      </c>
      <c r="Q4090" t="str">
        <f>LEFT(N4090,SEARCH("/",N4090)-1)</f>
        <v>games</v>
      </c>
      <c r="R4090" t="str">
        <f>RIGHT(N4090, LEN(N4090)-SEARCH("/",N4090))</f>
        <v>video games</v>
      </c>
      <c r="S4090" s="11">
        <f>J4090/86400 + 25569 + (-5/24)</f>
        <v>41691.927395833329</v>
      </c>
      <c r="T4090" s="11">
        <f>I4090/86400 + 25569 + (-5/24)</f>
        <v>41721.885729166665</v>
      </c>
    </row>
    <row r="4091" spans="1:20" ht="42.75" x14ac:dyDescent="0.45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>
        <f>E4091/D4091*100</f>
        <v>1.6999999999999999E-3</v>
      </c>
      <c r="P4091" s="10">
        <f>E4091/L4091</f>
        <v>5.666666666666667</v>
      </c>
      <c r="Q4091" t="str">
        <f>LEFT(N4091,SEARCH("/",N4091)-1)</f>
        <v>film &amp; video</v>
      </c>
      <c r="R4091" t="str">
        <f>RIGHT(N4091, LEN(N4091)-SEARCH("/",N4091))</f>
        <v>drama</v>
      </c>
      <c r="S4091" s="11">
        <f>J4091/86400 + 25569 + (-5/24)</f>
        <v>41899.583703703705</v>
      </c>
      <c r="T4091" s="11">
        <f>I4091/86400 + 25569 + (-5/24)</f>
        <v>41929.583703703705</v>
      </c>
    </row>
    <row r="4092" spans="1:20" ht="28.5" x14ac:dyDescent="0.45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>
        <f>E4092/D4092*100</f>
        <v>9.9999999999999991E-5</v>
      </c>
      <c r="P4092" s="10">
        <f>E4092/L4092</f>
        <v>1</v>
      </c>
      <c r="Q4092" t="str">
        <f>LEFT(N4092,SEARCH("/",N4092)-1)</f>
        <v>technology</v>
      </c>
      <c r="R4092" t="str">
        <f>RIGHT(N4092, LEN(N4092)-SEARCH("/",N4092))</f>
        <v>web</v>
      </c>
      <c r="S4092" s="11">
        <f>J4092/86400 + 25569 + (-5/24)</f>
        <v>41865.374942129631</v>
      </c>
      <c r="T4092" s="11">
        <f>I4092/86400 + 25569 + (-5/24)</f>
        <v>41925.374942129631</v>
      </c>
    </row>
    <row r="4093" spans="1:20" ht="42.75" x14ac:dyDescent="0.45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>
        <f>E4093/D4093*100</f>
        <v>33.559730999999999</v>
      </c>
      <c r="P4093" s="10">
        <f>E4093/L4093</f>
        <v>223.58248500999335</v>
      </c>
      <c r="Q4093" t="str">
        <f>LEFT(N4093,SEARCH("/",N4093)-1)</f>
        <v>technology</v>
      </c>
      <c r="R4093" t="str">
        <f>RIGHT(N4093, LEN(N4093)-SEARCH("/",N4093))</f>
        <v>space exploration</v>
      </c>
      <c r="S4093" s="11">
        <f>J4093/86400 + 25569 + (-5/24)</f>
        <v>42689.374016203707</v>
      </c>
      <c r="T4093" s="11">
        <f>I4093/86400 + 25569 + (-5/24)</f>
        <v>42725.124305555553</v>
      </c>
    </row>
    <row r="4094" spans="1:20" x14ac:dyDescent="0.45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>
        <f>E4094/D4094*100</f>
        <v>0</v>
      </c>
      <c r="P4094" s="10" t="e">
        <f>E4094/L4094</f>
        <v>#DIV/0!</v>
      </c>
      <c r="Q4094" t="str">
        <f>LEFT(N4094,SEARCH("/",N4094)-1)</f>
        <v>theater</v>
      </c>
      <c r="R4094" t="str">
        <f>RIGHT(N4094, LEN(N4094)-SEARCH("/",N4094))</f>
        <v>spaces</v>
      </c>
      <c r="S4094" s="11">
        <f>J4094/86400 + 25569 + (-5/24)</f>
        <v>41834.575787037036</v>
      </c>
      <c r="T4094" s="11">
        <f>I4094/86400 + 25569 + (-5/24)</f>
        <v>41864.575787037036</v>
      </c>
    </row>
    <row r="4095" spans="1:20" ht="42.75" x14ac:dyDescent="0.45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>
        <f>E4095/D4095*100</f>
        <v>0.21029999999999999</v>
      </c>
      <c r="P4095" s="10">
        <f>E4095/L4095</f>
        <v>420.6</v>
      </c>
      <c r="Q4095" t="str">
        <f>LEFT(N4095,SEARCH("/",N4095)-1)</f>
        <v>theater</v>
      </c>
      <c r="R4095" t="str">
        <f>RIGHT(N4095, LEN(N4095)-SEARCH("/",N4095))</f>
        <v>spaces</v>
      </c>
      <c r="S4095" s="11">
        <f>J4095/86400 + 25569 + (-5/24)</f>
        <v>42236.973275462959</v>
      </c>
      <c r="T4095" s="11">
        <f>I4095/86400 + 25569 + (-5/24)</f>
        <v>42266.973275462959</v>
      </c>
    </row>
    <row r="4096" spans="1:20" ht="42.75" x14ac:dyDescent="0.45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>
        <f>E4096/D4096*100</f>
        <v>1.9999999999999998E-4</v>
      </c>
      <c r="P4096" s="10">
        <f>E4096/L4096</f>
        <v>1</v>
      </c>
      <c r="Q4096" t="str">
        <f>LEFT(N4096,SEARCH("/",N4096)-1)</f>
        <v>theater</v>
      </c>
      <c r="R4096" t="str">
        <f>RIGHT(N4096, LEN(N4096)-SEARCH("/",N4096))</f>
        <v>musical</v>
      </c>
      <c r="S4096" s="11">
        <f>J4096/86400 + 25569 + (-5/24)</f>
        <v>42436.886157407404</v>
      </c>
      <c r="T4096" s="11">
        <f>I4096/86400 + 25569 + (-5/24)</f>
        <v>42495.499999999993</v>
      </c>
    </row>
    <row r="4097" spans="1:20" ht="42.75" x14ac:dyDescent="0.4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>
        <f>E4097/D4097*100</f>
        <v>9.8461538461538465E-3</v>
      </c>
      <c r="P4097" s="10">
        <f>E4097/L4097</f>
        <v>12.8</v>
      </c>
      <c r="Q4097" t="str">
        <f>LEFT(N4097,SEARCH("/",N4097)-1)</f>
        <v>theater</v>
      </c>
      <c r="R4097" t="str">
        <f>RIGHT(N4097, LEN(N4097)-SEARCH("/",N4097))</f>
        <v>spaces</v>
      </c>
      <c r="S4097" s="11">
        <f>J4097/86400 + 25569 + (-5/24)</f>
        <v>42435.733749999992</v>
      </c>
      <c r="T4097" s="11">
        <f>I4097/86400 + 25569 + (-5/24)</f>
        <v>42495.692083333335</v>
      </c>
    </row>
    <row r="4098" spans="1:20" ht="42.75" x14ac:dyDescent="0.4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>
        <f>E4098/D4098*100</f>
        <v>0.8417399858735245</v>
      </c>
      <c r="P4098" s="10">
        <f>E4098/L4098</f>
        <v>415.77777777777777</v>
      </c>
      <c r="Q4098" t="str">
        <f>LEFT(N4098,SEARCH("/",N4098)-1)</f>
        <v>theater</v>
      </c>
      <c r="R4098" t="str">
        <f>RIGHT(N4098, LEN(N4098)-SEARCH("/",N4098))</f>
        <v>spaces</v>
      </c>
      <c r="S4098" s="11">
        <f>J4098/86400 + 25569 + (-5/24)</f>
        <v>42055.50503472222</v>
      </c>
      <c r="T4098" s="11">
        <f>I4098/86400 + 25569 + (-5/24)</f>
        <v>42085.463368055549</v>
      </c>
    </row>
    <row r="4099" spans="1:20" ht="57" x14ac:dyDescent="0.4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>
        <f>E4099/D4099*100</f>
        <v>6.0000000000000001E-3</v>
      </c>
      <c r="P4099" s="10">
        <f>E4099/L4099</f>
        <v>20.25</v>
      </c>
      <c r="Q4099" t="str">
        <f>LEFT(N4099,SEARCH("/",N4099)-1)</f>
        <v>film &amp; video</v>
      </c>
      <c r="R4099" t="str">
        <f>RIGHT(N4099, LEN(N4099)-SEARCH("/",N4099))</f>
        <v>science fiction</v>
      </c>
      <c r="S4099" s="11">
        <f>J4099/86400 + 25569 + (-5/24)</f>
        <v>42168.351099537038</v>
      </c>
      <c r="T4099" s="11">
        <f>I4099/86400 + 25569 + (-5/24)</f>
        <v>42208.351099537038</v>
      </c>
    </row>
    <row r="4100" spans="1:20" ht="42.75" x14ac:dyDescent="0.45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>
        <f>E4100/D4100*100</f>
        <v>0</v>
      </c>
      <c r="P4100" s="10" t="e">
        <f>E4100/L4100</f>
        <v>#DIV/0!</v>
      </c>
      <c r="Q4100" t="str">
        <f>LEFT(N4100,SEARCH("/",N4100)-1)</f>
        <v>film &amp; video</v>
      </c>
      <c r="R4100" t="str">
        <f>RIGHT(N4100, LEN(N4100)-SEARCH("/",N4100))</f>
        <v>drama</v>
      </c>
      <c r="S4100" s="11">
        <f>J4100/86400 + 25569 + (-5/24)</f>
        <v>42481.839699074073</v>
      </c>
      <c r="T4100" s="11">
        <f>I4100/86400 + 25569 + (-5/24)</f>
        <v>42511.836805555555</v>
      </c>
    </row>
    <row r="4101" spans="1:20" ht="42.75" x14ac:dyDescent="0.4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>
        <f>E4101/D4101*100</f>
        <v>0</v>
      </c>
      <c r="P4101" s="10" t="e">
        <f>E4101/L4101</f>
        <v>#DIV/0!</v>
      </c>
      <c r="Q4101" t="str">
        <f>LEFT(N4101,SEARCH("/",N4101)-1)</f>
        <v>film &amp; video</v>
      </c>
      <c r="R4101" t="str">
        <f>RIGHT(N4101, LEN(N4101)-SEARCH("/",N4101))</f>
        <v>drama</v>
      </c>
      <c r="S4101" s="11">
        <f>J4101/86400 + 25569 + (-5/24)</f>
        <v>42341.75059027777</v>
      </c>
      <c r="T4101" s="11">
        <f>I4101/86400 + 25569 + (-5/24)</f>
        <v>42371.75059027777</v>
      </c>
    </row>
    <row r="4102" spans="1:20" x14ac:dyDescent="0.45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>
        <f>E4102/D4102*100</f>
        <v>0</v>
      </c>
      <c r="P4102" s="10" t="e">
        <f>E4102/L4102</f>
        <v>#DIV/0!</v>
      </c>
      <c r="Q4102" t="str">
        <f>LEFT(N4102,SEARCH("/",N4102)-1)</f>
        <v>theater</v>
      </c>
      <c r="R4102" t="str">
        <f>RIGHT(N4102, LEN(N4102)-SEARCH("/",N4102))</f>
        <v>spaces</v>
      </c>
      <c r="S4102" s="11">
        <f>J4102/86400 + 25569 + (-5/24)</f>
        <v>42345.998518518514</v>
      </c>
      <c r="T4102" s="11">
        <f>I4102/86400 + 25569 + (-5/24)</f>
        <v>42375.998518518514</v>
      </c>
    </row>
    <row r="4103" spans="1:20" ht="57" x14ac:dyDescent="0.45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>
        <f>E4103/D4103*100</f>
        <v>0</v>
      </c>
      <c r="P4103" s="10" t="e">
        <f>E4103/L4103</f>
        <v>#DIV/0!</v>
      </c>
      <c r="Q4103" t="str">
        <f>LEFT(N4103,SEARCH("/",N4103)-1)</f>
        <v>film &amp; video</v>
      </c>
      <c r="R4103" t="str">
        <f>RIGHT(N4103, LEN(N4103)-SEARCH("/",N4103))</f>
        <v>drama</v>
      </c>
      <c r="S4103" s="11">
        <f>J4103/86400 + 25569 + (-5/24)</f>
        <v>42243.752939814811</v>
      </c>
      <c r="T4103" s="11">
        <f>I4103/86400 + 25569 + (-5/24)</f>
        <v>42277.791666666664</v>
      </c>
    </row>
    <row r="4104" spans="1:20" ht="42.75" x14ac:dyDescent="0.45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>
        <f>E4104/D4104*100</f>
        <v>0</v>
      </c>
      <c r="P4104" s="10" t="e">
        <f>E4104/L4104</f>
        <v>#DIV/0!</v>
      </c>
      <c r="Q4104" t="str">
        <f>LEFT(N4104,SEARCH("/",N4104)-1)</f>
        <v>film &amp; video</v>
      </c>
      <c r="R4104" t="str">
        <f>RIGHT(N4104, LEN(N4104)-SEARCH("/",N4104))</f>
        <v>drama</v>
      </c>
      <c r="S4104" s="11">
        <f>J4104/86400 + 25569 + (-5/24)</f>
        <v>42135.462175925924</v>
      </c>
      <c r="T4104" s="11">
        <f>I4104/86400 + 25569 + (-5/24)</f>
        <v>42195.462175925924</v>
      </c>
    </row>
    <row r="4105" spans="1:20" ht="42.75" x14ac:dyDescent="0.45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>
        <f>E4105/D4105*100</f>
        <v>1.8799999999999997E-2</v>
      </c>
      <c r="P4105" s="10">
        <f>E4105/L4105</f>
        <v>53.714285714285715</v>
      </c>
      <c r="Q4105" t="str">
        <f>LEFT(N4105,SEARCH("/",N4105)-1)</f>
        <v>theater</v>
      </c>
      <c r="R4105" t="str">
        <f>RIGHT(N4105, LEN(N4105)-SEARCH("/",N4105))</f>
        <v>spaces</v>
      </c>
      <c r="S4105" s="11">
        <f>J4105/86400 + 25569 + (-5/24)</f>
        <v>41939.8199537037</v>
      </c>
      <c r="T4105" s="11">
        <f>I4105/86400 + 25569 + (-5/24)</f>
        <v>41999.861620370364</v>
      </c>
    </row>
    <row r="4106" spans="1:20" ht="28.5" x14ac:dyDescent="0.4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>
        <f>E4106/D4106*100</f>
        <v>3.9999999999999996E-5</v>
      </c>
      <c r="P4106" s="10">
        <f>E4106/L4106</f>
        <v>1</v>
      </c>
      <c r="Q4106" t="str">
        <f>LEFT(N4106,SEARCH("/",N4106)-1)</f>
        <v>technology</v>
      </c>
      <c r="R4106" t="str">
        <f>RIGHT(N4106, LEN(N4106)-SEARCH("/",N4106))</f>
        <v>web</v>
      </c>
      <c r="S4106" s="11">
        <f>J4106/86400 + 25569 + (-5/24)</f>
        <v>41908.442013888889</v>
      </c>
      <c r="T4106" s="11">
        <f>I4106/86400 + 25569 + (-5/24)</f>
        <v>41968.483680555553</v>
      </c>
    </row>
    <row r="4107" spans="1:20" ht="42.75" x14ac:dyDescent="0.4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>
        <f>E4107/D4107*100</f>
        <v>2.3035714285714284E-2</v>
      </c>
      <c r="P4107" s="10">
        <f>E4107/L4107</f>
        <v>92.142857142857139</v>
      </c>
      <c r="Q4107" t="str">
        <f>LEFT(N4107,SEARCH("/",N4107)-1)</f>
        <v>theater</v>
      </c>
      <c r="R4107" t="str">
        <f>RIGHT(N4107, LEN(N4107)-SEARCH("/",N4107))</f>
        <v>spaces</v>
      </c>
      <c r="S4107" s="11">
        <f>J4107/86400 + 25569 + (-5/24)</f>
        <v>42111.475694444445</v>
      </c>
      <c r="T4107" s="11">
        <f>I4107/86400 + 25569 + (-5/24)</f>
        <v>42169.59652777778</v>
      </c>
    </row>
    <row r="4108" spans="1:20" ht="42.75" x14ac:dyDescent="0.4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>
        <f>E4108/D4108*100</f>
        <v>0.06</v>
      </c>
      <c r="P4108" s="10">
        <f>E4108/L4108</f>
        <v>300</v>
      </c>
      <c r="Q4108" t="str">
        <f>LEFT(N4108,SEARCH("/",N4108)-1)</f>
        <v>theater</v>
      </c>
      <c r="R4108" t="str">
        <f>RIGHT(N4108, LEN(N4108)-SEARCH("/",N4108))</f>
        <v>musical</v>
      </c>
      <c r="S4108" s="11">
        <f>J4108/86400 + 25569 + (-5/24)</f>
        <v>42157.389756944445</v>
      </c>
      <c r="T4108" s="11">
        <f>I4108/86400 + 25569 + (-5/24)</f>
        <v>42217.374999999993</v>
      </c>
    </row>
    <row r="4109" spans="1:20" ht="42.75" x14ac:dyDescent="0.4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>
        <f>E4109/D4109*100</f>
        <v>0</v>
      </c>
      <c r="P4109" s="10" t="e">
        <f>E4109/L4109</f>
        <v>#DIV/0!</v>
      </c>
      <c r="Q4109" t="str">
        <f>LEFT(N4109,SEARCH("/",N4109)-1)</f>
        <v>theater</v>
      </c>
      <c r="R4109" t="str">
        <f>RIGHT(N4109, LEN(N4109)-SEARCH("/",N4109))</f>
        <v>spaces</v>
      </c>
      <c r="S4109" s="11">
        <f>J4109/86400 + 25569 + (-5/24)</f>
        <v>42362.156851851854</v>
      </c>
      <c r="T4109" s="11">
        <f>I4109/86400 + 25569 + (-5/24)</f>
        <v>42392.156851851854</v>
      </c>
    </row>
    <row r="4110" spans="1:20" ht="42.75" x14ac:dyDescent="0.4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>
        <f>E4110/D4110*100</f>
        <v>0</v>
      </c>
      <c r="P4110" s="10" t="e">
        <f>E4110/L4110</f>
        <v>#DIV/0!</v>
      </c>
      <c r="Q4110" t="str">
        <f>LEFT(N4110,SEARCH("/",N4110)-1)</f>
        <v>film &amp; video</v>
      </c>
      <c r="R4110" t="str">
        <f>RIGHT(N4110, LEN(N4110)-SEARCH("/",N4110))</f>
        <v>drama</v>
      </c>
      <c r="S4110" s="11">
        <f>J4110/86400 + 25569 + (-5/24)</f>
        <v>42135.026921296296</v>
      </c>
      <c r="T4110" s="11">
        <f>I4110/86400 + 25569 + (-5/24)</f>
        <v>42195.026921296296</v>
      </c>
    </row>
    <row r="4111" spans="1:20" ht="42.75" x14ac:dyDescent="0.4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>
        <f>E4111/D4111*100</f>
        <v>1.375E-2</v>
      </c>
      <c r="P4111" s="10">
        <f>E4111/L4111</f>
        <v>550</v>
      </c>
      <c r="Q4111" t="str">
        <f>LEFT(N4111,SEARCH("/",N4111)-1)</f>
        <v>technology</v>
      </c>
      <c r="R4111" t="str">
        <f>RIGHT(N4111, LEN(N4111)-SEARCH("/",N4111))</f>
        <v>makerspaces</v>
      </c>
      <c r="S4111" s="11">
        <f>J4111/86400 + 25569 + (-5/24)</f>
        <v>42241.589872685181</v>
      </c>
      <c r="T4111" s="11">
        <f>I4111/86400 + 25569 + (-5/24)</f>
        <v>42271.589872685181</v>
      </c>
    </row>
    <row r="4112" spans="1:20" ht="42.75" x14ac:dyDescent="0.4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>
        <f>E4112/D4112*100</f>
        <v>0</v>
      </c>
      <c r="P4112" s="10" t="e">
        <f>E4112/L4112</f>
        <v>#DIV/0!</v>
      </c>
      <c r="Q4112" t="str">
        <f>LEFT(N4112,SEARCH("/",N4112)-1)</f>
        <v>film &amp; video</v>
      </c>
      <c r="R4112" t="str">
        <f>RIGHT(N4112, LEN(N4112)-SEARCH("/",N4112))</f>
        <v>animation</v>
      </c>
      <c r="S4112" s="11">
        <f>J4112/86400 + 25569 + (-5/24)</f>
        <v>42595.826736111114</v>
      </c>
      <c r="T4112" s="11">
        <f>I4112/86400 + 25569 + (-5/24)</f>
        <v>42655.826736111114</v>
      </c>
    </row>
    <row r="4113" spans="1:20" ht="42.75" x14ac:dyDescent="0.4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>
        <f>E4113/D4113*100</f>
        <v>0</v>
      </c>
      <c r="P4113" s="10" t="e">
        <f>E4113/L4113</f>
        <v>#DIV/0!</v>
      </c>
      <c r="Q4113" t="str">
        <f>LEFT(N4113,SEARCH("/",N4113)-1)</f>
        <v>publishing</v>
      </c>
      <c r="R4113" t="str">
        <f>RIGHT(N4113, LEN(N4113)-SEARCH("/",N4113))</f>
        <v>translations</v>
      </c>
      <c r="S4113" s="11">
        <f>J4113/86400 + 25569 + (-5/24)</f>
        <v>41915.688634259255</v>
      </c>
      <c r="T4113" s="11">
        <f>I4113/86400 + 25569 + (-5/24)</f>
        <v>41973.781249999993</v>
      </c>
    </row>
    <row r="4114" spans="1:20" ht="42.75" x14ac:dyDescent="0.4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>
        <f>E4114/D4114*100</f>
        <v>0</v>
      </c>
      <c r="P4114" s="10" t="e">
        <f>E4114/L4114</f>
        <v>#DIV/0!</v>
      </c>
      <c r="Q4114" t="str">
        <f>LEFT(N4114,SEARCH("/",N4114)-1)</f>
        <v>theater</v>
      </c>
      <c r="R4114" t="str">
        <f>RIGHT(N4114, LEN(N4114)-SEARCH("/",N4114))</f>
        <v>spaces</v>
      </c>
      <c r="S4114" s="11">
        <f>J4114/86400 + 25569 + (-5/24)</f>
        <v>41863.54887731481</v>
      </c>
      <c r="T4114" s="11">
        <f>I4114/86400 + 25569 + (-5/24)</f>
        <v>41893.54887731481</v>
      </c>
    </row>
    <row r="4115" spans="1:20" ht="28.5" x14ac:dyDescent="0.4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>
        <f>E4115/D4115*100</f>
        <v>0</v>
      </c>
      <c r="P4115" s="10" t="e">
        <f>E4115/L4115</f>
        <v>#DIV/0!</v>
      </c>
      <c r="Q4115" t="str">
        <f>LEFT(N4115,SEARCH("/",N4115)-1)</f>
        <v>film &amp; video</v>
      </c>
      <c r="R4115" t="str">
        <f>RIGHT(N4115, LEN(N4115)-SEARCH("/",N4115))</f>
        <v>science fiction</v>
      </c>
      <c r="S4115" s="11">
        <f>J4115/86400 + 25569 + (-5/24)</f>
        <v>42593.223460648143</v>
      </c>
      <c r="T4115" s="11">
        <f>I4115/86400 + 25569 + (-5/24)</f>
        <v>42653.223460648143</v>
      </c>
    </row>
  </sheetData>
  <autoFilter ref="A1:T4115" xr:uid="{CE7A9670-2D26-4A2F-9FAE-65D1B2677171}">
    <sortState ref="A2:T4115">
      <sortCondition ref="D1"/>
    </sortState>
  </autoFilter>
  <conditionalFormatting sqref="F2:F4115">
    <cfRule type="cellIs" dxfId="3" priority="5" operator="equal">
      <formula>"successful"</formula>
    </cfRule>
    <cfRule type="cellIs" dxfId="2" priority="4" operator="equal">
      <formula>"live"</formula>
    </cfRule>
    <cfRule type="cellIs" dxfId="1" priority="3" operator="equal">
      <formula>"canceled"</formula>
    </cfRule>
    <cfRule type="cellIs" dxfId="0" priority="2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</vt:lpstr>
      <vt:lpstr>Pivot 2</vt:lpstr>
      <vt:lpstr>Pivot 3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Danny Morales</cp:lastModifiedBy>
  <dcterms:created xsi:type="dcterms:W3CDTF">2017-04-20T15:17:24Z</dcterms:created>
  <dcterms:modified xsi:type="dcterms:W3CDTF">2018-04-21T03:17:32Z</dcterms:modified>
</cp:coreProperties>
</file>