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rles/DSCI6006-student/week6/"/>
    </mc:Choice>
  </mc:AlternateContent>
  <bookViews>
    <workbookView xWindow="0" yWindow="460" windowWidth="28800" windowHeight="16940"/>
  </bookViews>
  <sheets>
    <sheet name="Table 1" sheetId="1" r:id="rId1"/>
  </sheets>
  <definedNames>
    <definedName name="dr">'Table 1'!$I$1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1" l="1"/>
  <c r="I53" i="1"/>
  <c r="I51" i="1"/>
  <c r="I49" i="1"/>
  <c r="I47" i="1"/>
  <c r="I104" i="1"/>
  <c r="G104" i="1"/>
  <c r="F104" i="1"/>
  <c r="E102" i="1"/>
  <c r="I100" i="1"/>
  <c r="G100" i="1"/>
  <c r="F100" i="1"/>
  <c r="G96" i="1"/>
  <c r="F96" i="1"/>
  <c r="E98" i="1"/>
  <c r="I96" i="1"/>
  <c r="D16" i="1"/>
  <c r="J49" i="1"/>
  <c r="J51" i="1"/>
  <c r="J47" i="1"/>
  <c r="I69" i="1"/>
  <c r="I73" i="1"/>
  <c r="E92" i="1"/>
  <c r="I71" i="1"/>
  <c r="I75" i="1"/>
  <c r="C26" i="1"/>
  <c r="D26" i="1"/>
  <c r="E26" i="1"/>
  <c r="F26" i="1"/>
  <c r="G26" i="1"/>
  <c r="J26" i="1"/>
  <c r="K26" i="1"/>
  <c r="I26" i="1"/>
  <c r="D24" i="1"/>
  <c r="E24" i="1"/>
  <c r="F24" i="1"/>
  <c r="G24" i="1"/>
  <c r="C24" i="1"/>
  <c r="D22" i="1"/>
  <c r="E22" i="1"/>
  <c r="F22" i="1"/>
  <c r="G22" i="1"/>
  <c r="C22" i="1"/>
  <c r="J22" i="1"/>
  <c r="I22" i="1"/>
  <c r="I24" i="1"/>
  <c r="J24" i="1"/>
  <c r="K24" i="1"/>
  <c r="K22" i="1"/>
  <c r="J7" i="1"/>
  <c r="K7" i="1"/>
  <c r="J9" i="1"/>
  <c r="K9" i="1"/>
  <c r="J11" i="1"/>
  <c r="K11" i="1"/>
  <c r="J13" i="1"/>
  <c r="K13" i="1"/>
  <c r="I9" i="1"/>
  <c r="I11" i="1"/>
  <c r="I13" i="1"/>
  <c r="I7" i="1"/>
</calcChain>
</file>

<file path=xl/sharedStrings.xml><?xml version="1.0" encoding="utf-8"?>
<sst xmlns="http://schemas.openxmlformats.org/spreadsheetml/2006/main" count="62" uniqueCount="39">
  <si>
    <t>TABLE 1: Projected Cashflows for different projects at HQChip</t>
  </si>
  <si>
    <t>year</t>
  </si>
  <si>
    <t>Project</t>
  </si>
  <si>
    <t>A</t>
  </si>
  <si>
    <t>B</t>
  </si>
  <si>
    <t>C</t>
  </si>
  <si>
    <t>D</t>
  </si>
  <si>
    <t>NPV</t>
  </si>
  <si>
    <t>IRR</t>
  </si>
  <si>
    <t>Cost of Capital:</t>
  </si>
  <si>
    <t>MIRR</t>
  </si>
  <si>
    <t>QUESTION 1</t>
  </si>
  <si>
    <t>QUESTION 2</t>
  </si>
  <si>
    <t>Incremental Analysis</t>
  </si>
  <si>
    <t>Project B - A</t>
  </si>
  <si>
    <t>Project C - B</t>
  </si>
  <si>
    <t>Project D - C</t>
  </si>
  <si>
    <t>B is better than A since IRR and MIRR for the incremental analysis are positive and greater than the cost of capital.</t>
  </si>
  <si>
    <t>C is better than B since IRR and MIRR for the incremental analysis are positive and greater than the cost of capital.</t>
  </si>
  <si>
    <t>D is better than C since IRR and MIRR for the incremental analysis are positive and greater than the cost of capital.</t>
  </si>
  <si>
    <t>QUESTION 3</t>
  </si>
  <si>
    <t>Ordering projects using NPV (highest to lowest): D, C, B, A</t>
  </si>
  <si>
    <t>Ordering projects using IRR (highest to lowest): A, B, C, D</t>
  </si>
  <si>
    <t>Budget</t>
  </si>
  <si>
    <t>3M</t>
  </si>
  <si>
    <t>Choose projects using NPV:</t>
  </si>
  <si>
    <t>Since D is the project with highest NPV and the initial investment is 3M, then we can also choose D.</t>
  </si>
  <si>
    <t>Choose projects using IIR:</t>
  </si>
  <si>
    <t>A has the highest IIR with an investment of 1M. Then B is the project with the 2nd highest IIR, and supposes an investment of 2M. Both make 3M, so we pick A and B.</t>
  </si>
  <si>
    <t>Profitability Index = Present Value/Initial Investment</t>
  </si>
  <si>
    <t>Profitability Index</t>
  </si>
  <si>
    <t>QUESTION 4</t>
  </si>
  <si>
    <t>Instead of dividing by the initial investment, we would divide by the number of employees capable of managing new projects.</t>
  </si>
  <si>
    <t>QUESTION 5</t>
  </si>
  <si>
    <t>2 year Payback</t>
  </si>
  <si>
    <t>The merit of this argument is in the case the company has a fixed time horizon to evaluate different investment opportunities. Easy and fast.</t>
  </si>
  <si>
    <t>Project C is the most attractive.</t>
  </si>
  <si>
    <t>Present Value</t>
  </si>
  <si>
    <t>Based on profitability index, we choose from highest to lowest: A, C, D,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</si>
</sst>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0_);\(#,##0.00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9" fontId="0" fillId="0" borderId="0" xfId="0" applyNumberFormat="1"/>
    <xf numFmtId="0" fontId="0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164" fontId="0" fillId="0" borderId="0" xfId="1" applyNumberFormat="1" applyFont="1"/>
    <xf numFmtId="2" fontId="0" fillId="0" borderId="0" xfId="2" applyNumberFormat="1" applyFont="1"/>
    <xf numFmtId="9" fontId="0" fillId="0" borderId="0" xfId="3" applyFont="1"/>
    <xf numFmtId="164" fontId="0" fillId="0" borderId="0" xfId="2" applyNumberFormat="1" applyFont="1"/>
    <xf numFmtId="0" fontId="2" fillId="0" borderId="0" xfId="0" applyFont="1"/>
    <xf numFmtId="44" fontId="0" fillId="0" borderId="0" xfId="2" applyFont="1"/>
    <xf numFmtId="0" fontId="2" fillId="0" borderId="2" xfId="0" applyFont="1" applyBorder="1" applyAlignment="1">
      <alignment horizontal="center"/>
    </xf>
    <xf numFmtId="164" fontId="0" fillId="0" borderId="2" xfId="1" applyNumberFormat="1" applyFont="1" applyBorder="1"/>
    <xf numFmtId="9" fontId="2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9" fontId="4" fillId="0" borderId="0" xfId="0" applyNumberFormat="1" applyFont="1"/>
    <xf numFmtId="0" fontId="0" fillId="2" borderId="0" xfId="0" applyFill="1"/>
    <xf numFmtId="164" fontId="2" fillId="0" borderId="0" xfId="0" applyNumberFormat="1" applyFont="1" applyFill="1"/>
    <xf numFmtId="0" fontId="2" fillId="0" borderId="0" xfId="0" applyFont="1" applyFill="1"/>
    <xf numFmtId="0" fontId="0" fillId="0" borderId="0" xfId="0" applyFill="1"/>
    <xf numFmtId="164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0" fontId="0" fillId="2" borderId="2" xfId="0" applyFill="1" applyBorder="1"/>
    <xf numFmtId="164" fontId="0" fillId="2" borderId="2" xfId="1" applyNumberFormat="1" applyFont="1" applyFill="1" applyBorder="1"/>
    <xf numFmtId="9" fontId="0" fillId="2" borderId="2" xfId="0" applyNumberFormat="1" applyFill="1" applyBorder="1"/>
    <xf numFmtId="165" fontId="0" fillId="2" borderId="2" xfId="0" applyNumberFormat="1" applyFill="1" applyBorder="1"/>
    <xf numFmtId="0" fontId="8" fillId="2" borderId="0" xfId="0" applyFont="1" applyFill="1"/>
    <xf numFmtId="9" fontId="9" fillId="0" borderId="0" xfId="0" applyNumberFormat="1" applyFont="1" applyAlignment="1">
      <alignment horizontal="center"/>
    </xf>
    <xf numFmtId="9" fontId="9" fillId="0" borderId="0" xfId="0" applyNumberFormat="1" applyFont="1" applyBorder="1" applyAlignment="1">
      <alignment horizontal="center"/>
    </xf>
    <xf numFmtId="164" fontId="0" fillId="2" borderId="2" xfId="0" applyNumberForma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43" fontId="0" fillId="2" borderId="2" xfId="0" applyNumberFormat="1" applyFill="1" applyBorder="1"/>
    <xf numFmtId="0" fontId="10" fillId="2" borderId="0" xfId="0" applyFont="1" applyFill="1"/>
    <xf numFmtId="43" fontId="0" fillId="0" borderId="0" xfId="0" applyNumberFormat="1" applyFill="1" applyBorder="1"/>
    <xf numFmtId="9" fontId="0" fillId="2" borderId="0" xfId="0" applyNumberFormat="1" applyFill="1"/>
    <xf numFmtId="164" fontId="0" fillId="2" borderId="0" xfId="1" applyNumberFormat="1" applyFont="1" applyFill="1"/>
    <xf numFmtId="0" fontId="2" fillId="2" borderId="0" xfId="0" applyFont="1" applyFill="1"/>
    <xf numFmtId="8" fontId="0" fillId="2" borderId="2" xfId="0" applyNumberFormat="1" applyFill="1" applyBorder="1"/>
    <xf numFmtId="0" fontId="2" fillId="0" borderId="0" xfId="0" applyFont="1" applyAlignment="1">
      <alignment horizontal="center"/>
    </xf>
  </cellXfs>
  <cellStyles count="6">
    <cellStyle name="Comma" xfId="1" builtinId="3"/>
    <cellStyle name="Currency" xfId="2" builtinId="4"/>
    <cellStyle name="Followed Hyperlink" xfId="5" builtinId="9" hidden="1"/>
    <cellStyle name="Hyperlink" xfId="4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topLeftCell="A27" workbookViewId="0">
      <selection activeCell="B56" sqref="B56"/>
    </sheetView>
  </sheetViews>
  <sheetFormatPr baseColWidth="10" defaultColWidth="8.83203125" defaultRowHeight="15" x14ac:dyDescent="0.2"/>
  <cols>
    <col min="2" max="2" width="12.33203125" bestFit="1" customWidth="1"/>
    <col min="3" max="3" width="12.6640625" customWidth="1"/>
    <col min="4" max="5" width="11.6640625" customWidth="1"/>
    <col min="6" max="6" width="10.83203125" customWidth="1"/>
    <col min="7" max="7" width="11.5" customWidth="1"/>
    <col min="9" max="9" width="16.5" customWidth="1"/>
    <col min="10" max="10" width="21.33203125" bestFit="1" customWidth="1"/>
    <col min="12" max="12" width="10.1640625" bestFit="1" customWidth="1"/>
  </cols>
  <sheetData>
    <row r="1" spans="1:12" ht="16" x14ac:dyDescent="0.2">
      <c r="A1" s="1" t="s">
        <v>0</v>
      </c>
      <c r="I1" s="2"/>
    </row>
    <row r="2" spans="1:12" ht="16" x14ac:dyDescent="0.2">
      <c r="A2" s="1"/>
      <c r="I2" s="2"/>
    </row>
    <row r="3" spans="1:12" ht="21" x14ac:dyDescent="0.25">
      <c r="A3" s="1"/>
      <c r="B3" s="32" t="s">
        <v>11</v>
      </c>
    </row>
    <row r="4" spans="1:12" x14ac:dyDescent="0.2">
      <c r="C4" s="44" t="s">
        <v>1</v>
      </c>
      <c r="D4" s="44"/>
      <c r="E4" s="44"/>
      <c r="F4" s="44"/>
      <c r="G4" s="44"/>
    </row>
    <row r="5" spans="1:12" x14ac:dyDescent="0.2">
      <c r="B5" s="3" t="s">
        <v>2</v>
      </c>
      <c r="C5" s="4">
        <v>0</v>
      </c>
      <c r="D5" s="4">
        <v>1</v>
      </c>
      <c r="E5" s="4">
        <v>2</v>
      </c>
      <c r="F5" s="4">
        <v>3</v>
      </c>
      <c r="G5" s="4">
        <v>4</v>
      </c>
      <c r="I5" s="25" t="s">
        <v>7</v>
      </c>
      <c r="J5" s="25" t="s">
        <v>8</v>
      </c>
      <c r="K5" s="25" t="s">
        <v>10</v>
      </c>
    </row>
    <row r="6" spans="1:12" x14ac:dyDescent="0.2">
      <c r="B6" s="5"/>
      <c r="I6" s="26"/>
      <c r="J6" s="26"/>
      <c r="K6" s="26"/>
    </row>
    <row r="7" spans="1:12" x14ac:dyDescent="0.2">
      <c r="B7" s="6" t="s">
        <v>3</v>
      </c>
      <c r="C7" s="7">
        <v>-1000000</v>
      </c>
      <c r="D7" s="7">
        <v>1050000</v>
      </c>
      <c r="E7" s="7">
        <v>1050000</v>
      </c>
      <c r="F7" s="8"/>
      <c r="G7" s="8"/>
      <c r="I7" s="27">
        <f>NPV($D$16,C7:G7)</f>
        <v>807803.68846212444</v>
      </c>
      <c r="J7" s="28">
        <f>IRR(C7:G7)</f>
        <v>0.67635789396694501</v>
      </c>
      <c r="K7" s="28">
        <f>MIRR(C7:G7,J7,$D$16)</f>
        <v>0.47783625615289327</v>
      </c>
      <c r="L7" s="9"/>
    </row>
    <row r="8" spans="1:12" x14ac:dyDescent="0.2">
      <c r="B8" s="5"/>
      <c r="C8" s="10"/>
      <c r="D8" s="10"/>
      <c r="E8" s="10"/>
      <c r="F8" s="8"/>
      <c r="G8" s="8"/>
      <c r="I8" s="27"/>
      <c r="J8" s="28"/>
      <c r="K8" s="28"/>
      <c r="L8" s="9"/>
    </row>
    <row r="9" spans="1:12" x14ac:dyDescent="0.2">
      <c r="B9" s="6" t="s">
        <v>4</v>
      </c>
      <c r="C9" s="7">
        <v>-2000000</v>
      </c>
      <c r="D9" s="7">
        <v>1800000</v>
      </c>
      <c r="E9" s="7">
        <v>1800000</v>
      </c>
      <c r="F9" s="8"/>
      <c r="G9" s="8"/>
      <c r="I9" s="27">
        <f>NPV($D$16,C9:G9)</f>
        <v>1120256.0585276631</v>
      </c>
      <c r="J9" s="28">
        <f t="shared" ref="J9:J13" si="0">IRR(C9:G9)</f>
        <v>0.49999999999999978</v>
      </c>
      <c r="K9" s="28">
        <f>MIRR(C9:G9,J9,$D$16)</f>
        <v>0.36821051011896544</v>
      </c>
      <c r="L9" s="9"/>
    </row>
    <row r="10" spans="1:12" x14ac:dyDescent="0.2">
      <c r="B10" s="5"/>
      <c r="C10" s="8"/>
      <c r="D10" s="8"/>
      <c r="E10" s="8"/>
      <c r="F10" s="8"/>
      <c r="G10" s="8"/>
      <c r="I10" s="27"/>
      <c r="J10" s="28"/>
      <c r="K10" s="28"/>
      <c r="L10" s="9"/>
    </row>
    <row r="11" spans="1:12" x14ac:dyDescent="0.2">
      <c r="B11" s="6" t="s">
        <v>5</v>
      </c>
      <c r="C11" s="7">
        <v>-2000000</v>
      </c>
      <c r="D11" s="7">
        <v>200000</v>
      </c>
      <c r="E11" s="7">
        <v>4000000</v>
      </c>
      <c r="F11" s="7"/>
      <c r="G11" s="7"/>
      <c r="I11" s="27">
        <f>NPV($D$16,C11:G11)</f>
        <v>1494944.876289183</v>
      </c>
      <c r="J11" s="28">
        <f t="shared" si="0"/>
        <v>0.46509716980849047</v>
      </c>
      <c r="K11" s="28">
        <f>MIRR(C11:G11,J11,$D$16)</f>
        <v>0.45189531303052299</v>
      </c>
      <c r="L11" s="9"/>
    </row>
    <row r="12" spans="1:12" x14ac:dyDescent="0.2">
      <c r="B12" s="5"/>
      <c r="C12" s="7"/>
      <c r="D12" s="7"/>
      <c r="E12" s="7"/>
      <c r="F12" s="7"/>
      <c r="G12" s="7"/>
      <c r="I12" s="27"/>
      <c r="J12" s="28"/>
      <c r="K12" s="28"/>
      <c r="L12" s="9"/>
    </row>
    <row r="13" spans="1:12" x14ac:dyDescent="0.2">
      <c r="B13" s="11" t="s">
        <v>6</v>
      </c>
      <c r="C13" s="7">
        <v>-3000000</v>
      </c>
      <c r="D13" s="7">
        <v>0</v>
      </c>
      <c r="E13" s="7">
        <v>1500000</v>
      </c>
      <c r="F13" s="7">
        <v>2250000</v>
      </c>
      <c r="G13" s="7">
        <v>3000000</v>
      </c>
      <c r="I13" s="27">
        <f>NPV($D$16,C13:G13)</f>
        <v>2108537.3436457552</v>
      </c>
      <c r="J13" s="28">
        <f t="shared" si="0"/>
        <v>0.29460074092608557</v>
      </c>
      <c r="K13" s="28">
        <f>MIRR(C13:G13,J13,$D$16)</f>
        <v>0.24378337790043458</v>
      </c>
      <c r="L13" s="9"/>
    </row>
    <row r="14" spans="1:12" x14ac:dyDescent="0.2">
      <c r="C14" s="12"/>
      <c r="D14" s="12"/>
      <c r="E14" s="12"/>
      <c r="F14" s="12"/>
      <c r="G14" s="12"/>
    </row>
    <row r="15" spans="1:12" x14ac:dyDescent="0.2">
      <c r="J15" s="2"/>
      <c r="K15" s="2"/>
    </row>
    <row r="16" spans="1:12" ht="16" x14ac:dyDescent="0.2">
      <c r="B16" s="17" t="s">
        <v>9</v>
      </c>
      <c r="C16" s="19">
        <v>0.08</v>
      </c>
      <c r="D16">
        <f>8/100</f>
        <v>0.08</v>
      </c>
    </row>
    <row r="17" spans="2:22" x14ac:dyDescent="0.2">
      <c r="B17" s="11"/>
      <c r="C17" s="15"/>
    </row>
    <row r="18" spans="2:22" ht="21" x14ac:dyDescent="0.25">
      <c r="B18" s="31" t="s">
        <v>12</v>
      </c>
      <c r="C18" s="15"/>
    </row>
    <row r="20" spans="2:22" ht="16" x14ac:dyDescent="0.2">
      <c r="B20" s="18" t="s">
        <v>13</v>
      </c>
      <c r="I20" s="13" t="s">
        <v>7</v>
      </c>
      <c r="J20" s="25" t="s">
        <v>8</v>
      </c>
      <c r="K20" s="25" t="s">
        <v>10</v>
      </c>
    </row>
    <row r="21" spans="2:22" x14ac:dyDescent="0.2">
      <c r="B21" s="11"/>
      <c r="J21" s="20"/>
      <c r="K21" s="20"/>
    </row>
    <row r="22" spans="2:22" x14ac:dyDescent="0.2">
      <c r="B22" s="11" t="s">
        <v>14</v>
      </c>
      <c r="C22" s="16">
        <f>C9-C7</f>
        <v>-1000000</v>
      </c>
      <c r="D22" s="16">
        <f>D9-D7</f>
        <v>750000</v>
      </c>
      <c r="E22" s="16">
        <f>E9-E7</f>
        <v>750000</v>
      </c>
      <c r="F22" s="16">
        <f>F9-F7</f>
        <v>0</v>
      </c>
      <c r="G22" s="16">
        <f>G9-G7</f>
        <v>0</v>
      </c>
      <c r="H22" s="16"/>
      <c r="I22" s="14">
        <f>NPV($D$16,C22:G22)</f>
        <v>312452.37006553862</v>
      </c>
      <c r="J22" s="28">
        <f>IRR(C22:G22)</f>
        <v>0.31872930440884351</v>
      </c>
      <c r="K22" s="28">
        <f>MIRR(C22:G22,J22,$D$16)</f>
        <v>0.16142996674532806</v>
      </c>
      <c r="M22" s="20" t="s">
        <v>17</v>
      </c>
      <c r="N22" s="20"/>
      <c r="O22" s="20"/>
      <c r="P22" s="20"/>
      <c r="Q22" s="20"/>
      <c r="R22" s="20"/>
      <c r="S22" s="20"/>
      <c r="T22" s="20"/>
      <c r="U22" s="20"/>
      <c r="V22" s="20"/>
    </row>
    <row r="23" spans="2:22" x14ac:dyDescent="0.2">
      <c r="I23" s="14"/>
      <c r="J23" s="28"/>
      <c r="K23" s="28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2:22" x14ac:dyDescent="0.2">
      <c r="B24" s="11" t="s">
        <v>15</v>
      </c>
      <c r="C24" s="16">
        <f>C11-C9</f>
        <v>0</v>
      </c>
      <c r="D24" s="16">
        <f t="shared" ref="D24:G24" si="1">D11-D9</f>
        <v>-1600000</v>
      </c>
      <c r="E24" s="16">
        <f t="shared" si="1"/>
        <v>2200000</v>
      </c>
      <c r="F24" s="16">
        <f t="shared" si="1"/>
        <v>0</v>
      </c>
      <c r="G24" s="16">
        <f t="shared" si="1"/>
        <v>0</v>
      </c>
      <c r="I24" s="14">
        <f>NPV($D$16,C24:G24)</f>
        <v>374688.81776151998</v>
      </c>
      <c r="J24" s="28">
        <f t="shared" ref="J24" si="2">IRR(C24:G24)</f>
        <v>0.375</v>
      </c>
      <c r="K24" s="28">
        <f>MIRR(C24:G24,J24,$D$16)</f>
        <v>0.21860576069539395</v>
      </c>
      <c r="M24" s="20" t="s">
        <v>18</v>
      </c>
      <c r="N24" s="20"/>
      <c r="O24" s="20"/>
      <c r="P24" s="20"/>
      <c r="Q24" s="20"/>
      <c r="R24" s="20"/>
      <c r="S24" s="20"/>
      <c r="T24" s="20"/>
      <c r="U24" s="20"/>
      <c r="V24" s="20"/>
    </row>
    <row r="25" spans="2:22" x14ac:dyDescent="0.2">
      <c r="J25" s="20"/>
      <c r="K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2:22" x14ac:dyDescent="0.2">
      <c r="B26" s="11" t="s">
        <v>16</v>
      </c>
      <c r="C26" s="16">
        <f>C13-C11</f>
        <v>-1000000</v>
      </c>
      <c r="D26" s="16">
        <f t="shared" ref="D26:G26" si="3">D13-D11</f>
        <v>-200000</v>
      </c>
      <c r="E26" s="16">
        <f t="shared" si="3"/>
        <v>-2500000</v>
      </c>
      <c r="F26" s="16">
        <f t="shared" si="3"/>
        <v>2250000</v>
      </c>
      <c r="G26" s="16">
        <f t="shared" si="3"/>
        <v>3000000</v>
      </c>
      <c r="I26" s="14">
        <f t="shared" ref="I26" si="4">NPV($D$16,C26:G26)</f>
        <v>613592.46735657216</v>
      </c>
      <c r="J26" s="28">
        <f t="shared" ref="J26" si="5">IRR(C26:G26)</f>
        <v>0.17147908279866764</v>
      </c>
      <c r="K26" s="28">
        <f t="shared" ref="K26" si="6">MIRR(C26:G26,J26,$D$16)</f>
        <v>0.16063340071166521</v>
      </c>
      <c r="M26" s="30" t="s">
        <v>19</v>
      </c>
      <c r="N26" s="20"/>
      <c r="O26" s="20"/>
      <c r="P26" s="20"/>
      <c r="Q26" s="20"/>
      <c r="R26" s="20"/>
      <c r="S26" s="20"/>
      <c r="T26" s="20"/>
      <c r="U26" s="20"/>
      <c r="V26" s="20"/>
    </row>
    <row r="30" spans="2:22" ht="21" x14ac:dyDescent="0.25">
      <c r="B30" s="31" t="s">
        <v>20</v>
      </c>
    </row>
    <row r="32" spans="2:22" x14ac:dyDescent="0.2">
      <c r="B32" t="s">
        <v>21</v>
      </c>
    </row>
    <row r="34" spans="2:16" x14ac:dyDescent="0.2">
      <c r="B34" t="s">
        <v>22</v>
      </c>
    </row>
    <row r="36" spans="2:16" x14ac:dyDescent="0.2">
      <c r="B36" s="11" t="s">
        <v>23</v>
      </c>
      <c r="C36" s="11" t="s">
        <v>24</v>
      </c>
    </row>
    <row r="38" spans="2:16" x14ac:dyDescent="0.2">
      <c r="B38" s="11" t="s">
        <v>25</v>
      </c>
      <c r="C38" s="11"/>
      <c r="D38" s="24" t="s">
        <v>26</v>
      </c>
      <c r="E38" s="20"/>
      <c r="F38" s="20"/>
      <c r="G38" s="20"/>
      <c r="H38" s="20"/>
      <c r="I38" s="20"/>
      <c r="J38" s="20"/>
    </row>
    <row r="40" spans="2:16" x14ac:dyDescent="0.2">
      <c r="B40" s="11" t="s">
        <v>27</v>
      </c>
      <c r="C40" s="11"/>
      <c r="D40" s="24" t="s">
        <v>28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2" spans="2:16" x14ac:dyDescent="0.2">
      <c r="B42" s="11" t="s">
        <v>29</v>
      </c>
      <c r="C42" s="11"/>
      <c r="D42" s="21"/>
      <c r="E42" s="22"/>
      <c r="F42" s="23"/>
      <c r="G42" s="23"/>
      <c r="H42" s="23"/>
    </row>
    <row r="44" spans="2:16" x14ac:dyDescent="0.2">
      <c r="C44" s="44" t="s">
        <v>1</v>
      </c>
      <c r="D44" s="44"/>
      <c r="E44" s="44"/>
      <c r="F44" s="44"/>
      <c r="G44" s="44"/>
    </row>
    <row r="45" spans="2:16" x14ac:dyDescent="0.2">
      <c r="B45" s="3" t="s">
        <v>2</v>
      </c>
      <c r="C45" s="4">
        <v>0</v>
      </c>
      <c r="D45" s="4">
        <v>1</v>
      </c>
      <c r="E45" s="4">
        <v>2</v>
      </c>
      <c r="F45" s="4">
        <v>3</v>
      </c>
      <c r="G45" s="4">
        <v>4</v>
      </c>
      <c r="I45" s="25" t="s">
        <v>37</v>
      </c>
      <c r="J45" s="25" t="s">
        <v>30</v>
      </c>
    </row>
    <row r="46" spans="2:16" x14ac:dyDescent="0.2">
      <c r="B46" s="5"/>
      <c r="I46" s="26"/>
      <c r="J46" s="26"/>
    </row>
    <row r="47" spans="2:16" x14ac:dyDescent="0.2">
      <c r="B47" s="6" t="s">
        <v>3</v>
      </c>
      <c r="C47" s="7">
        <v>-1000000</v>
      </c>
      <c r="D47" s="7">
        <v>1050000</v>
      </c>
      <c r="E47" s="7">
        <v>1050000</v>
      </c>
      <c r="F47" s="8"/>
      <c r="G47" s="8"/>
      <c r="I47" s="37">
        <f>D47/(1+$D$16) + E47/(1+$D$16)^2+ F47/(1+$D$16)^3+ G47/(1+$D$16)^4</f>
        <v>1872427.9835390944</v>
      </c>
      <c r="J47" s="29">
        <f>I47/-C47</f>
        <v>1.8724279835390945</v>
      </c>
      <c r="L47" s="16"/>
    </row>
    <row r="48" spans="2:16" x14ac:dyDescent="0.2">
      <c r="B48" s="5"/>
      <c r="C48" s="10"/>
      <c r="D48" s="10"/>
      <c r="E48" s="10"/>
      <c r="F48" s="8"/>
      <c r="G48" s="8"/>
      <c r="I48" s="37"/>
      <c r="J48" s="29"/>
      <c r="L48" s="16"/>
    </row>
    <row r="49" spans="2:12" x14ac:dyDescent="0.2">
      <c r="B49" s="6" t="s">
        <v>4</v>
      </c>
      <c r="C49" s="7">
        <v>-2000000</v>
      </c>
      <c r="D49" s="7">
        <v>1800000</v>
      </c>
      <c r="E49" s="7">
        <v>1800000</v>
      </c>
      <c r="F49" s="8"/>
      <c r="G49" s="8"/>
      <c r="I49" s="37">
        <f>D49/(1+$D$16) + E49/(1+$D$16)^2+ F49/(1+$D$16)^3+ G49/(1+$D$16)^4</f>
        <v>3209876.5432098759</v>
      </c>
      <c r="J49" s="29">
        <f t="shared" ref="J49:J53" si="7">I49/-C49</f>
        <v>1.6049382716049381</v>
      </c>
      <c r="L49" s="16"/>
    </row>
    <row r="50" spans="2:12" x14ac:dyDescent="0.2">
      <c r="B50" s="5"/>
      <c r="C50" s="8"/>
      <c r="D50" s="8"/>
      <c r="E50" s="8"/>
      <c r="F50" s="8"/>
      <c r="G50" s="8"/>
      <c r="I50" s="37"/>
      <c r="J50" s="29"/>
      <c r="L50" s="16"/>
    </row>
    <row r="51" spans="2:12" x14ac:dyDescent="0.2">
      <c r="B51" s="6" t="s">
        <v>5</v>
      </c>
      <c r="C51" s="7">
        <v>-2000000</v>
      </c>
      <c r="D51" s="7">
        <v>200000</v>
      </c>
      <c r="E51" s="7">
        <v>4000000</v>
      </c>
      <c r="F51" s="7"/>
      <c r="G51" s="7"/>
      <c r="I51" s="37">
        <f>D51/(1+$D$16) + E51/(1+$D$16)^2+ F51/(1+$D$16)^3+ G51/(1+$D$16)^4</f>
        <v>3614540.4663923178</v>
      </c>
      <c r="J51" s="29">
        <f t="shared" si="7"/>
        <v>1.807270233196159</v>
      </c>
      <c r="L51" s="16"/>
    </row>
    <row r="52" spans="2:12" x14ac:dyDescent="0.2">
      <c r="B52" s="5"/>
      <c r="C52" s="7"/>
      <c r="D52" s="7"/>
      <c r="E52" s="7"/>
      <c r="F52" s="7"/>
      <c r="G52" s="7"/>
      <c r="I52" s="37"/>
      <c r="J52" s="29"/>
      <c r="L52" s="16"/>
    </row>
    <row r="53" spans="2:12" x14ac:dyDescent="0.2">
      <c r="B53" s="11" t="s">
        <v>6</v>
      </c>
      <c r="C53" s="7">
        <v>-3000000</v>
      </c>
      <c r="D53" s="7">
        <v>0</v>
      </c>
      <c r="E53" s="7">
        <v>1500000</v>
      </c>
      <c r="F53" s="7">
        <v>2250000</v>
      </c>
      <c r="G53" s="7">
        <v>3000000</v>
      </c>
      <c r="I53" s="37">
        <f>D53/(1+$D$16) + E53/(1+$D$16)^2+ F53/(1+$D$16)^3+ G53/(1+$D$16)^4</f>
        <v>5277220.331137416</v>
      </c>
      <c r="J53" s="29">
        <f t="shared" si="7"/>
        <v>1.759073443712472</v>
      </c>
      <c r="L53" s="16"/>
    </row>
    <row r="55" spans="2:12" x14ac:dyDescent="0.2">
      <c r="B55" s="20" t="s">
        <v>38</v>
      </c>
      <c r="C55" s="20"/>
      <c r="D55" s="20"/>
      <c r="E55" s="20"/>
      <c r="F55" s="20"/>
      <c r="G55" s="20"/>
    </row>
    <row r="58" spans="2:12" ht="21" x14ac:dyDescent="0.25">
      <c r="B58" s="31" t="s">
        <v>31</v>
      </c>
    </row>
    <row r="60" spans="2:12" x14ac:dyDescent="0.2">
      <c r="B60" t="s">
        <v>32</v>
      </c>
    </row>
    <row r="62" spans="2:12" ht="21" x14ac:dyDescent="0.25">
      <c r="B62" s="31" t="s">
        <v>33</v>
      </c>
    </row>
    <row r="64" spans="2:12" x14ac:dyDescent="0.2">
      <c r="B64" t="s">
        <v>35</v>
      </c>
    </row>
    <row r="66" spans="2:10" x14ac:dyDescent="0.2">
      <c r="C66" s="44" t="s">
        <v>1</v>
      </c>
      <c r="D66" s="44"/>
      <c r="E66" s="44"/>
      <c r="F66" s="44"/>
      <c r="G66" s="44"/>
      <c r="J66" s="5"/>
    </row>
    <row r="67" spans="2:10" x14ac:dyDescent="0.2">
      <c r="B67" s="3" t="s">
        <v>2</v>
      </c>
      <c r="C67" s="4">
        <v>0</v>
      </c>
      <c r="D67" s="4">
        <v>1</v>
      </c>
      <c r="E67" s="4">
        <v>2</v>
      </c>
      <c r="F67" s="4">
        <v>3</v>
      </c>
      <c r="G67" s="4">
        <v>4</v>
      </c>
      <c r="I67" s="25" t="s">
        <v>34</v>
      </c>
      <c r="J67" s="35"/>
    </row>
    <row r="68" spans="2:10" x14ac:dyDescent="0.2">
      <c r="B68" s="5"/>
      <c r="I68" s="26"/>
      <c r="J68" s="34"/>
    </row>
    <row r="69" spans="2:10" x14ac:dyDescent="0.2">
      <c r="B69" s="6" t="s">
        <v>3</v>
      </c>
      <c r="C69" s="7">
        <v>-1000000</v>
      </c>
      <c r="D69" s="7">
        <v>1050000</v>
      </c>
      <c r="E69" s="7">
        <v>1050000</v>
      </c>
      <c r="F69" s="8"/>
      <c r="G69" s="8"/>
      <c r="I69" s="33">
        <f>C69+D69+E69</f>
        <v>1100000</v>
      </c>
      <c r="J69" s="36"/>
    </row>
    <row r="70" spans="2:10" x14ac:dyDescent="0.2">
      <c r="B70" s="5"/>
      <c r="C70" s="10"/>
      <c r="D70" s="10"/>
      <c r="E70" s="10"/>
      <c r="F70" s="8"/>
      <c r="G70" s="8"/>
      <c r="I70" s="33"/>
      <c r="J70" s="36"/>
    </row>
    <row r="71" spans="2:10" x14ac:dyDescent="0.2">
      <c r="B71" s="6" t="s">
        <v>4</v>
      </c>
      <c r="C71" s="7">
        <v>-2000000</v>
      </c>
      <c r="D71" s="7">
        <v>1800000</v>
      </c>
      <c r="E71" s="7">
        <v>1800000</v>
      </c>
      <c r="F71" s="8"/>
      <c r="G71" s="8"/>
      <c r="I71" s="33">
        <f t="shared" ref="I71:I75" si="8">C71+D71+E71</f>
        <v>1600000</v>
      </c>
      <c r="J71" s="36"/>
    </row>
    <row r="72" spans="2:10" x14ac:dyDescent="0.2">
      <c r="B72" s="5"/>
      <c r="C72" s="8"/>
      <c r="D72" s="8"/>
      <c r="E72" s="8"/>
      <c r="F72" s="8"/>
      <c r="G72" s="8"/>
      <c r="I72" s="33"/>
      <c r="J72" s="36"/>
    </row>
    <row r="73" spans="2:10" x14ac:dyDescent="0.2">
      <c r="B73" s="6" t="s">
        <v>5</v>
      </c>
      <c r="C73" s="7">
        <v>-2000000</v>
      </c>
      <c r="D73" s="7">
        <v>200000</v>
      </c>
      <c r="E73" s="7">
        <v>4000000</v>
      </c>
      <c r="F73" s="7"/>
      <c r="G73" s="7"/>
      <c r="I73" s="33">
        <f>C73+D73+E73</f>
        <v>2200000</v>
      </c>
      <c r="J73" s="36"/>
    </row>
    <row r="74" spans="2:10" x14ac:dyDescent="0.2">
      <c r="B74" s="5"/>
      <c r="C74" s="7"/>
      <c r="D74" s="7"/>
      <c r="E74" s="7"/>
      <c r="F74" s="7"/>
      <c r="G74" s="7"/>
      <c r="I74" s="33"/>
      <c r="J74" s="36"/>
    </row>
    <row r="75" spans="2:10" x14ac:dyDescent="0.2">
      <c r="B75" s="11" t="s">
        <v>6</v>
      </c>
      <c r="C75" s="7">
        <v>-3000000</v>
      </c>
      <c r="D75" s="7">
        <v>0</v>
      </c>
      <c r="E75" s="7">
        <v>1500000</v>
      </c>
      <c r="F75" s="7"/>
      <c r="G75" s="7"/>
      <c r="I75" s="33">
        <f t="shared" si="8"/>
        <v>-1500000</v>
      </c>
      <c r="J75" s="36"/>
    </row>
    <row r="76" spans="2:10" x14ac:dyDescent="0.2">
      <c r="J76" s="5"/>
    </row>
    <row r="77" spans="2:10" x14ac:dyDescent="0.2">
      <c r="J77" s="5"/>
    </row>
    <row r="78" spans="2:10" x14ac:dyDescent="0.2">
      <c r="B78" s="20" t="s">
        <v>36</v>
      </c>
      <c r="C78" s="38"/>
      <c r="J78" s="5"/>
    </row>
    <row r="79" spans="2:10" x14ac:dyDescent="0.2">
      <c r="I79" s="34"/>
    </row>
    <row r="80" spans="2:10" x14ac:dyDescent="0.2">
      <c r="C80" s="44" t="s">
        <v>1</v>
      </c>
      <c r="D80" s="44"/>
      <c r="E80" s="44"/>
      <c r="F80" s="44"/>
      <c r="G80" s="44"/>
      <c r="I80" s="34"/>
      <c r="J80" s="34"/>
    </row>
    <row r="81" spans="2:10" x14ac:dyDescent="0.2">
      <c r="B81" s="3" t="s">
        <v>2</v>
      </c>
      <c r="C81" s="4">
        <v>0</v>
      </c>
      <c r="D81" s="4">
        <v>1</v>
      </c>
      <c r="E81" s="4">
        <v>2</v>
      </c>
      <c r="F81" s="4">
        <v>3</v>
      </c>
      <c r="G81" s="4">
        <v>4</v>
      </c>
      <c r="I81" s="35"/>
      <c r="J81" s="35"/>
    </row>
    <row r="82" spans="2:10" x14ac:dyDescent="0.2">
      <c r="B82" s="5"/>
      <c r="I82" s="34"/>
      <c r="J82" s="34"/>
    </row>
    <row r="83" spans="2:10" x14ac:dyDescent="0.2">
      <c r="B83" s="6" t="s">
        <v>3</v>
      </c>
      <c r="C83" s="7">
        <v>-1000000</v>
      </c>
      <c r="D83" s="7">
        <v>1050000</v>
      </c>
      <c r="E83" s="7">
        <v>1050000</v>
      </c>
      <c r="F83" s="8"/>
      <c r="G83" s="8"/>
      <c r="I83" s="39"/>
      <c r="J83" s="36"/>
    </row>
    <row r="84" spans="2:10" x14ac:dyDescent="0.2">
      <c r="B84" s="5"/>
      <c r="C84" s="10"/>
      <c r="D84" s="10"/>
      <c r="E84" s="10"/>
      <c r="F84" s="8"/>
      <c r="G84" s="8"/>
      <c r="I84" s="39"/>
      <c r="J84" s="36"/>
    </row>
    <row r="85" spans="2:10" x14ac:dyDescent="0.2">
      <c r="B85" s="6" t="s">
        <v>4</v>
      </c>
      <c r="C85" s="7">
        <v>-2000000</v>
      </c>
      <c r="D85" s="7">
        <v>1800000</v>
      </c>
      <c r="E85" s="7">
        <v>1800000</v>
      </c>
      <c r="F85" s="8"/>
      <c r="G85" s="8"/>
      <c r="I85" s="39"/>
      <c r="J85" s="36"/>
    </row>
    <row r="86" spans="2:10" x14ac:dyDescent="0.2">
      <c r="B86" s="5"/>
      <c r="C86" s="8"/>
      <c r="D86" s="8"/>
      <c r="E86" s="8"/>
      <c r="F86" s="8"/>
      <c r="G86" s="8"/>
      <c r="I86" s="39"/>
      <c r="J86" s="36"/>
    </row>
    <row r="87" spans="2:10" x14ac:dyDescent="0.2">
      <c r="B87" s="6" t="s">
        <v>5</v>
      </c>
      <c r="C87" s="7">
        <v>-2000000</v>
      </c>
      <c r="D87" s="7">
        <v>200000</v>
      </c>
      <c r="E87" s="7">
        <v>4000000</v>
      </c>
      <c r="F87" s="7"/>
      <c r="G87" s="7"/>
      <c r="I87" s="39"/>
      <c r="J87" s="36"/>
    </row>
    <row r="88" spans="2:10" x14ac:dyDescent="0.2">
      <c r="B88" s="5"/>
      <c r="C88" s="7"/>
      <c r="D88" s="7"/>
      <c r="E88" s="7"/>
      <c r="F88" s="7"/>
      <c r="G88" s="7"/>
      <c r="I88" s="39"/>
      <c r="J88" s="36"/>
    </row>
    <row r="89" spans="2:10" x14ac:dyDescent="0.2">
      <c r="B89" s="11" t="s">
        <v>6</v>
      </c>
      <c r="C89" s="7">
        <v>-3000000</v>
      </c>
      <c r="D89" s="7">
        <v>0</v>
      </c>
      <c r="E89" s="7">
        <v>1500000</v>
      </c>
      <c r="F89" s="7">
        <v>2250000</v>
      </c>
      <c r="G89" s="7">
        <v>3000000</v>
      </c>
      <c r="I89" s="39"/>
      <c r="J89" s="36"/>
    </row>
    <row r="90" spans="2:10" x14ac:dyDescent="0.2">
      <c r="I90" s="34"/>
      <c r="J90" s="34"/>
    </row>
    <row r="91" spans="2:10" x14ac:dyDescent="0.2">
      <c r="I91" s="25" t="s">
        <v>7</v>
      </c>
    </row>
    <row r="92" spans="2:10" x14ac:dyDescent="0.2">
      <c r="C92" s="40">
        <v>0.05</v>
      </c>
      <c r="D92">
        <v>0.05</v>
      </c>
      <c r="E92">
        <f>1-D92</f>
        <v>0.95</v>
      </c>
      <c r="I92" s="26"/>
    </row>
    <row r="93" spans="2:10" x14ac:dyDescent="0.2">
      <c r="I93" s="26"/>
    </row>
    <row r="94" spans="2:10" x14ac:dyDescent="0.2">
      <c r="B94" s="42" t="s">
        <v>6</v>
      </c>
      <c r="C94" s="7">
        <v>-3000000</v>
      </c>
      <c r="D94" s="7">
        <v>0</v>
      </c>
      <c r="E94" s="7">
        <v>1500000</v>
      </c>
      <c r="F94" s="7">
        <v>2250000</v>
      </c>
      <c r="G94" s="7">
        <v>3000000</v>
      </c>
      <c r="I94" s="26"/>
    </row>
    <row r="95" spans="2:10" x14ac:dyDescent="0.2">
      <c r="I95" s="26"/>
    </row>
    <row r="96" spans="2:10" x14ac:dyDescent="0.2">
      <c r="C96" s="41">
        <v>-3000000</v>
      </c>
      <c r="D96" s="41">
        <v>0</v>
      </c>
      <c r="E96" s="41">
        <v>1500000</v>
      </c>
      <c r="F96" s="41">
        <f>$F$94*$E$92</f>
        <v>2137500</v>
      </c>
      <c r="G96" s="41">
        <f>$G$94*$E$92</f>
        <v>2850000</v>
      </c>
      <c r="I96" s="43">
        <f>NPV($D$16,C96:G96)</f>
        <v>1923759.0056510915</v>
      </c>
    </row>
    <row r="97" spans="3:9" x14ac:dyDescent="0.2">
      <c r="I97" s="43"/>
    </row>
    <row r="98" spans="3:9" x14ac:dyDescent="0.2">
      <c r="C98" s="40">
        <v>0.1</v>
      </c>
      <c r="D98">
        <v>0.1</v>
      </c>
      <c r="E98">
        <f>1-D98</f>
        <v>0.9</v>
      </c>
      <c r="I98" s="43"/>
    </row>
    <row r="99" spans="3:9" x14ac:dyDescent="0.2">
      <c r="I99" s="43"/>
    </row>
    <row r="100" spans="3:9" x14ac:dyDescent="0.2">
      <c r="C100" s="41">
        <v>-3000000</v>
      </c>
      <c r="D100" s="41">
        <v>0</v>
      </c>
      <c r="E100" s="41">
        <v>1500000</v>
      </c>
      <c r="F100" s="41">
        <f>$F$94*$E$98</f>
        <v>2025000</v>
      </c>
      <c r="G100" s="41">
        <f>$G$94*$E$98</f>
        <v>2700000</v>
      </c>
      <c r="I100" s="43">
        <f t="shared" ref="I100:I104" si="9">NPV($D$16,C100:G100)</f>
        <v>1738980.6676564275</v>
      </c>
    </row>
    <row r="101" spans="3:9" x14ac:dyDescent="0.2">
      <c r="I101" s="43"/>
    </row>
    <row r="102" spans="3:9" x14ac:dyDescent="0.2">
      <c r="C102" s="40">
        <v>0.03</v>
      </c>
      <c r="D102">
        <v>0.03</v>
      </c>
      <c r="E102">
        <f>1-D102</f>
        <v>0.97</v>
      </c>
      <c r="I102" s="43"/>
    </row>
    <row r="103" spans="3:9" x14ac:dyDescent="0.2">
      <c r="I103" s="43"/>
    </row>
    <row r="104" spans="3:9" x14ac:dyDescent="0.2">
      <c r="C104" s="41">
        <v>-3000000</v>
      </c>
      <c r="D104" s="41">
        <v>0</v>
      </c>
      <c r="E104" s="41">
        <v>1500000</v>
      </c>
      <c r="F104" s="41">
        <f>$F$94*$E$102</f>
        <v>2182500</v>
      </c>
      <c r="G104" s="41">
        <f>$G$94*$E$102</f>
        <v>2910000</v>
      </c>
      <c r="I104" s="43">
        <f t="shared" si="9"/>
        <v>1997670.3408489572</v>
      </c>
    </row>
  </sheetData>
  <mergeCells count="4">
    <mergeCell ref="C4:G4"/>
    <mergeCell ref="C44:G44"/>
    <mergeCell ref="C66:G66"/>
    <mergeCell ref="C80:G80"/>
  </mergeCells>
  <pageMargins left="0.7" right="0.7" top="0.75" bottom="0.75" header="0.3" footer="0.3"/>
  <pageSetup orientation="portrait" horizont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Haas School of Business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Donatella Taurasi</dc:creator>
  <cp:keywords/>
  <dc:description/>
  <cp:lastModifiedBy>Microsoft Office User</cp:lastModifiedBy>
  <dcterms:created xsi:type="dcterms:W3CDTF">2014-11-04T19:19:47Z</dcterms:created>
  <dcterms:modified xsi:type="dcterms:W3CDTF">2017-02-23T00:01:38Z</dcterms:modified>
  <cp:category/>
</cp:coreProperties>
</file>