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Sheet1!$A$2:$I$34</definedName>
  </definedNames>
  <calcPr calcId="125725"/>
</workbook>
</file>

<file path=xl/calcChain.xml><?xml version="1.0" encoding="utf-8"?>
<calcChain xmlns="http://schemas.openxmlformats.org/spreadsheetml/2006/main">
  <c r="G78" i="2"/>
  <c r="G77"/>
  <c r="G76"/>
  <c r="G75"/>
  <c r="G74"/>
  <c r="G62"/>
  <c r="H11" i="1"/>
  <c r="I11" s="1"/>
  <c r="J11" s="1"/>
  <c r="I44"/>
  <c r="J44" s="1"/>
  <c r="H16"/>
  <c r="G73" i="2"/>
  <c r="G72"/>
  <c r="G71"/>
  <c r="G70"/>
  <c r="G64"/>
  <c r="G65"/>
  <c r="G66"/>
  <c r="G67"/>
  <c r="G68"/>
  <c r="G69"/>
  <c r="G63"/>
  <c r="G61"/>
  <c r="G59"/>
  <c r="G60"/>
  <c r="I55" i="1"/>
  <c r="J55" s="1"/>
  <c r="I56"/>
  <c r="J56" s="1"/>
  <c r="I57"/>
  <c r="J57" s="1"/>
  <c r="I58"/>
  <c r="J58" s="1"/>
  <c r="I46"/>
  <c r="J46" s="1"/>
  <c r="I47"/>
  <c r="J47" s="1"/>
  <c r="I48"/>
  <c r="J48" s="1"/>
  <c r="I49"/>
  <c r="J49" s="1"/>
  <c r="I50"/>
  <c r="J50" s="1"/>
  <c r="I51"/>
  <c r="J51" s="1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H9"/>
  <c r="I9" s="1"/>
  <c r="J9" s="1"/>
  <c r="I10"/>
  <c r="J10" s="1"/>
  <c r="I54"/>
  <c r="J54" s="1"/>
  <c r="G58" i="2"/>
  <c r="G57"/>
  <c r="G55"/>
  <c r="G56"/>
  <c r="G54"/>
  <c r="G53"/>
  <c r="G49"/>
  <c r="G50"/>
  <c r="G51"/>
  <c r="G52"/>
  <c r="G48"/>
  <c r="I6" i="1"/>
  <c r="J6" s="1"/>
  <c r="I5"/>
  <c r="J5" s="1"/>
  <c r="I53"/>
  <c r="J53" s="1"/>
  <c r="I52"/>
  <c r="J52" s="1"/>
  <c r="I45"/>
  <c r="J45" s="1"/>
  <c r="G45" i="2"/>
  <c r="G46"/>
  <c r="G47"/>
  <c r="G44"/>
  <c r="G43"/>
  <c r="G42"/>
  <c r="G41"/>
  <c r="G40"/>
  <c r="G39"/>
  <c r="G38"/>
  <c r="G37"/>
  <c r="I43" i="1"/>
  <c r="J43" s="1"/>
  <c r="I38"/>
  <c r="J38" s="1"/>
  <c r="I37"/>
  <c r="J37" s="1"/>
  <c r="I42"/>
  <c r="J42" s="1"/>
  <c r="G36" i="2"/>
  <c r="G35"/>
  <c r="G29"/>
  <c r="G30"/>
  <c r="G3"/>
  <c r="G11"/>
  <c r="G12"/>
  <c r="G33"/>
  <c r="G34"/>
  <c r="G10"/>
  <c r="I2" i="1"/>
  <c r="J2" s="1"/>
  <c r="I3"/>
  <c r="J3" s="1"/>
  <c r="I35"/>
  <c r="J35" s="1"/>
  <c r="I36"/>
  <c r="J36" s="1"/>
  <c r="G28" i="2"/>
  <c r="G27"/>
  <c r="G32"/>
  <c r="G31"/>
  <c r="G5"/>
  <c r="G6"/>
  <c r="G7"/>
  <c r="G8"/>
  <c r="G9"/>
  <c r="G13"/>
  <c r="G14"/>
  <c r="G15"/>
  <c r="G16"/>
  <c r="G17"/>
  <c r="G18"/>
  <c r="G19"/>
  <c r="G20"/>
  <c r="G21"/>
  <c r="G22"/>
  <c r="G23"/>
  <c r="G24"/>
  <c r="G25"/>
  <c r="G26"/>
  <c r="G4"/>
  <c r="F53" i="3"/>
  <c r="F51"/>
  <c r="F103"/>
  <c r="F102"/>
  <c r="F99"/>
  <c r="F63"/>
  <c r="F62"/>
  <c r="F61"/>
  <c r="F60"/>
  <c r="F57"/>
  <c r="F52"/>
  <c r="F49"/>
  <c r="F48"/>
  <c r="I39" i="1"/>
  <c r="J39" s="1"/>
  <c r="I40"/>
  <c r="J40" s="1"/>
  <c r="I41"/>
  <c r="J41" s="1"/>
  <c r="I26"/>
  <c r="J26" s="1"/>
  <c r="I27"/>
  <c r="J27" s="1"/>
  <c r="I28"/>
  <c r="J28" s="1"/>
  <c r="I29"/>
  <c r="J29" s="1"/>
  <c r="I20"/>
  <c r="J20" s="1"/>
  <c r="I21"/>
  <c r="J21" s="1"/>
  <c r="I22"/>
  <c r="J22" s="1"/>
  <c r="I23"/>
  <c r="J23" s="1"/>
  <c r="I24"/>
  <c r="J24" s="1"/>
  <c r="I25"/>
  <c r="J25" s="1"/>
  <c r="I30"/>
  <c r="J30" s="1"/>
  <c r="I31"/>
  <c r="J31" s="1"/>
  <c r="I7"/>
  <c r="J7" s="1"/>
  <c r="I4"/>
  <c r="J4" s="1"/>
  <c r="I18"/>
  <c r="J18" s="1"/>
  <c r="I19"/>
  <c r="J19" s="1"/>
  <c r="I17"/>
  <c r="J17" s="1"/>
  <c r="I34"/>
  <c r="J34" s="1"/>
  <c r="I16"/>
  <c r="J16" s="1"/>
  <c r="I8"/>
  <c r="J8" s="1"/>
  <c r="I12"/>
  <c r="J12" s="1"/>
  <c r="I13"/>
  <c r="J13" s="1"/>
  <c r="I14"/>
  <c r="J14" s="1"/>
  <c r="I15"/>
  <c r="J15" s="1"/>
  <c r="I32"/>
  <c r="J32" s="1"/>
  <c r="I33"/>
  <c r="J33" s="1"/>
</calcChain>
</file>

<file path=xl/sharedStrings.xml><?xml version="1.0" encoding="utf-8"?>
<sst xmlns="http://schemas.openxmlformats.org/spreadsheetml/2006/main" count="438" uniqueCount="237">
  <si>
    <t>Date</t>
  </si>
  <si>
    <t>Customer</t>
  </si>
  <si>
    <t>Item</t>
  </si>
  <si>
    <t>Quantity</t>
  </si>
  <si>
    <t>Selling Price</t>
  </si>
  <si>
    <t>Date Expected</t>
  </si>
  <si>
    <t>Quantity Shipped</t>
  </si>
  <si>
    <t>Quantity left</t>
  </si>
  <si>
    <t>TJX Companies</t>
  </si>
  <si>
    <t>#2 Pallets</t>
  </si>
  <si>
    <t>2x3x96 Load Bars</t>
  </si>
  <si>
    <t>Inter-Fab</t>
  </si>
  <si>
    <t>124x39 Pallet</t>
  </si>
  <si>
    <t>124x24 Pallet</t>
  </si>
  <si>
    <t>100x39 Pallet</t>
  </si>
  <si>
    <t>100x24 Pallet</t>
  </si>
  <si>
    <t>78x39 Pallet</t>
  </si>
  <si>
    <t>78x24 Pallet</t>
  </si>
  <si>
    <t>55x40 Pallet</t>
  </si>
  <si>
    <t>59x40 Pallet</t>
  </si>
  <si>
    <t>56x30 Pallet</t>
  </si>
  <si>
    <t>73x32 Pallet</t>
  </si>
  <si>
    <t>77x44 Pallet</t>
  </si>
  <si>
    <t>94x47 Pallet</t>
  </si>
  <si>
    <t>82x32 Combo Pallets</t>
  </si>
  <si>
    <t>60x48 Pallet</t>
  </si>
  <si>
    <t>Solar Industries</t>
  </si>
  <si>
    <t>L Frames</t>
  </si>
  <si>
    <t>39 Angle Cuts</t>
  </si>
  <si>
    <t>54 Angle Cuts</t>
  </si>
  <si>
    <t>88-3/8x30 A-Frame</t>
  </si>
  <si>
    <t>88-3/8x49-1/2 A-Frame</t>
  </si>
  <si>
    <t>64-1/2x30 Pallet</t>
  </si>
  <si>
    <t>64-1/2x54 A-Frame</t>
  </si>
  <si>
    <t>Green Valley</t>
  </si>
  <si>
    <t>#1 New Pallet</t>
  </si>
  <si>
    <t>Block Pallet</t>
  </si>
  <si>
    <t>#2 Heat Treat Pallet</t>
  </si>
  <si>
    <t>Supply One</t>
  </si>
  <si>
    <t>#1 Heat Treat 4W Pallet</t>
  </si>
  <si>
    <t>ACS International</t>
  </si>
  <si>
    <t>#2 2W Pallet</t>
  </si>
  <si>
    <t>Solid Surface</t>
  </si>
  <si>
    <t>149x34 Pallet</t>
  </si>
  <si>
    <t>2x2x149</t>
  </si>
  <si>
    <t>2x4x149</t>
  </si>
  <si>
    <t>Krosswood Doors</t>
  </si>
  <si>
    <t>#1</t>
  </si>
  <si>
    <t>Date Completed</t>
  </si>
  <si>
    <t>Date Ordered</t>
  </si>
  <si>
    <t>48x48 Frame</t>
  </si>
  <si>
    <t>2x4x39 Brace</t>
  </si>
  <si>
    <t>2x4x54 Brace</t>
  </si>
  <si>
    <t>Arcadia</t>
  </si>
  <si>
    <t>38x98</t>
  </si>
  <si>
    <t>42x98</t>
  </si>
  <si>
    <t>GW Plastics</t>
  </si>
  <si>
    <t>48x40 Heat Treat</t>
  </si>
  <si>
    <t>48x45 Heat Treat</t>
  </si>
  <si>
    <t>48x48 Heat Treat</t>
  </si>
  <si>
    <t>State Industrial Supply</t>
  </si>
  <si>
    <t>31x40 Custom Heat Treat</t>
  </si>
  <si>
    <t>48x40 Custom Heat Treat</t>
  </si>
  <si>
    <t>Alcoa Fastening</t>
  </si>
  <si>
    <t>Blanket Purchase</t>
  </si>
  <si>
    <t>#1 Heat Treat Recycled</t>
  </si>
  <si>
    <t>Tucson Precision Products</t>
  </si>
  <si>
    <t>36x36 Heat Treat</t>
  </si>
  <si>
    <t>Mondays</t>
  </si>
  <si>
    <t>45x45 Custom New Pallet</t>
  </si>
  <si>
    <t>48x45 Heat Treat Heavy Duty</t>
  </si>
  <si>
    <t>Tattoo</t>
  </si>
  <si>
    <t>#1 Heat Treat</t>
  </si>
  <si>
    <t>Products Sold Per Month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</si>
  <si>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</si>
  <si>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</si>
  <si>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</si>
  <si>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</si>
  <si>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</si>
  <si>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</si>
  <si>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</si>
  <si>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</si>
  <si>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100x24 Combo</t>
  </si>
  <si>
    <t>100x39 Combo</t>
  </si>
  <si>
    <t>111x45 Pallet</t>
  </si>
  <si>
    <t>124x39 Combo</t>
  </si>
  <si>
    <t>20x18</t>
  </si>
  <si>
    <t>2x4x39 Angle Cut</t>
  </si>
  <si>
    <t>2x4x54 Angle Cut</t>
  </si>
  <si>
    <t>30x18</t>
  </si>
  <si>
    <t>36x18</t>
  </si>
  <si>
    <t>36x36</t>
  </si>
  <si>
    <t>39" 1x4 Cross Board</t>
  </si>
  <si>
    <t>40x24 4W Heat Treat</t>
  </si>
  <si>
    <t>40x48 4W</t>
  </si>
  <si>
    <t>40x48 4W Heat Treat</t>
  </si>
  <si>
    <t>45x45</t>
  </si>
  <si>
    <t>48x40 2W</t>
  </si>
  <si>
    <t>48x40 Elastek</t>
  </si>
  <si>
    <t>48x40 HT Block Style</t>
  </si>
  <si>
    <t>48x40 New</t>
  </si>
  <si>
    <t>48x40 New A.E.</t>
  </si>
  <si>
    <t>48x40 Special DW</t>
  </si>
  <si>
    <t>48x45 Heavy Duty HT</t>
  </si>
  <si>
    <t>48x48 Combo</t>
  </si>
  <si>
    <t>48x48 Recycled</t>
  </si>
  <si>
    <t>48x48 Special</t>
  </si>
  <si>
    <t>52x52</t>
  </si>
  <si>
    <t>54" 1x4 Cross Board</t>
  </si>
  <si>
    <t>55x40 Combo</t>
  </si>
  <si>
    <t>56x30 Combo</t>
  </si>
  <si>
    <t>59x40</t>
  </si>
  <si>
    <t>60x50</t>
  </si>
  <si>
    <t>64.5x30 A Pallets</t>
  </si>
  <si>
    <t>64.5x54 A-Frame</t>
  </si>
  <si>
    <t>72' Hole Cover</t>
  </si>
  <si>
    <t>72x72</t>
  </si>
  <si>
    <t>73x32</t>
  </si>
  <si>
    <t>77x44</t>
  </si>
  <si>
    <t>78x24 Combo</t>
  </si>
  <si>
    <t>78x39</t>
  </si>
  <si>
    <t>80x40</t>
  </si>
  <si>
    <t>82x32 Combo</t>
  </si>
  <si>
    <t>86x44</t>
  </si>
  <si>
    <t>88.375x30 A-Pallet</t>
  </si>
  <si>
    <t>88.375x49.5 A-Frame</t>
  </si>
  <si>
    <t>91x64</t>
  </si>
  <si>
    <t>92x41</t>
  </si>
  <si>
    <t>94x47</t>
  </si>
  <si>
    <t>Custom Pallet</t>
  </si>
  <si>
    <t>Dunnage Heat Treat</t>
  </si>
  <si>
    <t>Engine Pallets</t>
  </si>
  <si>
    <t>L-Shape Pallets</t>
  </si>
  <si>
    <t>Misc. Pallets</t>
  </si>
  <si>
    <t>Misc. Wood</t>
  </si>
  <si>
    <t>January</t>
  </si>
  <si>
    <t>February</t>
  </si>
  <si>
    <t>March</t>
  </si>
  <si>
    <t>April</t>
  </si>
  <si>
    <t>136x25.5 Combo</t>
  </si>
  <si>
    <t>136x41.5 Combo</t>
  </si>
  <si>
    <t>149x34</t>
  </si>
  <si>
    <t>161x41.5 Combo</t>
  </si>
  <si>
    <t>190x25.5 Combo</t>
  </si>
  <si>
    <t>161x25.25 Combo</t>
  </si>
  <si>
    <t>190x41.5 Combo</t>
  </si>
  <si>
    <t>24x36 Heat Treat</t>
  </si>
  <si>
    <t>32x32 3/R</t>
  </si>
  <si>
    <t>32x32 Pallet</t>
  </si>
  <si>
    <t>40x40 HT 2R</t>
  </si>
  <si>
    <t>48x40 Combo A.E.</t>
  </si>
  <si>
    <t>48x48 2/W</t>
  </si>
  <si>
    <t>50x26 Recycled</t>
  </si>
  <si>
    <t>65x27</t>
  </si>
  <si>
    <t>96x44</t>
  </si>
  <si>
    <t>96x48 Frame</t>
  </si>
  <si>
    <t>99x44</t>
  </si>
  <si>
    <t>99x48 Frame</t>
  </si>
  <si>
    <t>48x40 #1</t>
  </si>
  <si>
    <t>48x40 #1 Heat Treat</t>
  </si>
  <si>
    <t>48x40 #1 New Heat Treat</t>
  </si>
  <si>
    <t xml:space="preserve">48x40 #2 </t>
  </si>
  <si>
    <t>48x40 #2 Heat Treat</t>
  </si>
  <si>
    <t>48x40 #2 Heat Treat Recycled</t>
  </si>
  <si>
    <t>25x23.5</t>
  </si>
  <si>
    <t>31x29.5</t>
  </si>
  <si>
    <t>39.5x39.5</t>
  </si>
  <si>
    <t>40x48 4R</t>
  </si>
  <si>
    <t>42x30 Heat Treat</t>
  </si>
  <si>
    <t>95.5x34</t>
  </si>
  <si>
    <t>14 1/2" 2x4</t>
  </si>
  <si>
    <t>25.5x24</t>
  </si>
  <si>
    <t>31.5x30</t>
  </si>
  <si>
    <t>32x32 Heat Treat</t>
  </si>
  <si>
    <t>37.5x36</t>
  </si>
  <si>
    <t>45x45 Heat Treat</t>
  </si>
  <si>
    <t>45x48 Heat Treat</t>
  </si>
  <si>
    <t>40x32 HT Rainbird</t>
  </si>
  <si>
    <t>Finished Orders</t>
  </si>
  <si>
    <t>Schnipke</t>
  </si>
  <si>
    <t>On Time</t>
  </si>
  <si>
    <t>FarnesWorth</t>
  </si>
  <si>
    <t>#2</t>
  </si>
  <si>
    <t>ABC Auto Salvage</t>
  </si>
  <si>
    <t>Engine Pallet</t>
  </si>
  <si>
    <t>124x24</t>
  </si>
  <si>
    <t>100x39</t>
  </si>
  <si>
    <t>100x24</t>
  </si>
  <si>
    <t>78x24</t>
  </si>
  <si>
    <t>55x40</t>
  </si>
  <si>
    <t>56x30</t>
  </si>
  <si>
    <t>111x45</t>
  </si>
  <si>
    <t>14.5" 2x4</t>
  </si>
  <si>
    <t>17.5" 2x4</t>
  </si>
  <si>
    <t>17.5" 2x6</t>
  </si>
  <si>
    <t>2x6x32.5</t>
  </si>
  <si>
    <t>2x6x32</t>
  </si>
  <si>
    <t>AZ Electrical Apparatus</t>
  </si>
  <si>
    <t>31x29.5"</t>
  </si>
  <si>
    <t>75x35</t>
  </si>
  <si>
    <t>Blanket Orders</t>
  </si>
  <si>
    <t>Best Salvage</t>
  </si>
  <si>
    <t>#3 Diesel Engine Pallets</t>
  </si>
  <si>
    <t>2x2x30.5</t>
  </si>
  <si>
    <t>Jeff's Auto Parts</t>
  </si>
  <si>
    <t>85x70</t>
  </si>
  <si>
    <t>Survkap</t>
  </si>
  <si>
    <t>77x38</t>
  </si>
  <si>
    <t>86" Frame</t>
  </si>
  <si>
    <t>Tatoo</t>
  </si>
  <si>
    <t>Architectural Element</t>
  </si>
  <si>
    <t>ILS Company</t>
  </si>
  <si>
    <t>#2 HT Recycled</t>
  </si>
  <si>
    <t>Concrete Design</t>
  </si>
  <si>
    <t>72x48</t>
  </si>
  <si>
    <t>84x48</t>
  </si>
  <si>
    <t>Orion Trading</t>
  </si>
  <si>
    <t>#2 4/W Recycled</t>
  </si>
  <si>
    <t>Function First</t>
  </si>
  <si>
    <t>126x40</t>
  </si>
  <si>
    <t>RDI</t>
  </si>
  <si>
    <t>Mortex</t>
  </si>
  <si>
    <t>144x40</t>
  </si>
  <si>
    <t>103x79</t>
  </si>
  <si>
    <t>86x55</t>
  </si>
  <si>
    <t>Best</t>
  </si>
  <si>
    <t>Jay Hangrove</t>
  </si>
  <si>
    <t>120x60 Fence Sections</t>
  </si>
  <si>
    <t>Aviation Auto Salvage</t>
  </si>
  <si>
    <t>#2 Recycled</t>
  </si>
  <si>
    <t>126x48</t>
  </si>
  <si>
    <t>PO #</t>
  </si>
  <si>
    <t>5001MW52616</t>
  </si>
  <si>
    <t>PO-KW1518</t>
  </si>
  <si>
    <t>PO-KW1620</t>
  </si>
  <si>
    <t>Johns Manville</t>
  </si>
  <si>
    <t>41x41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</si>
</sst>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16" fontId="0" fillId="0" borderId="0" xfId="0" applyNumberFormat="1"/>
    <xf numFmtId="44" fontId="2" fillId="0" borderId="1" xfId="1" applyFont="1" applyBorder="1"/>
    <xf numFmtId="44" fontId="0" fillId="0" borderId="0" xfId="1" applyFont="1"/>
    <xf numFmtId="0" fontId="0" fillId="0" borderId="3" xfId="0" applyBorder="1"/>
    <xf numFmtId="16" fontId="0" fillId="0" borderId="0" xfId="1" applyNumberFormat="1" applyFont="1"/>
    <xf numFmtId="0" fontId="2" fillId="0" borderId="1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8"/>
  <sheetViews>
    <sheetView tabSelected="1" topLeftCell="A44" workbookViewId="0">
      <selection activeCell="C62" sqref="C62"/>
    </sheetView>
  </sheetViews>
  <sheetFormatPr defaultRowHeight="14.4"/>
  <cols>
    <col min="1" max="1" width="9.5546875" bestFit="1" customWidth="1"/>
    <col min="2" max="2" width="22.44140625" bestFit="1" customWidth="1"/>
    <col min="3" max="3" width="25" bestFit="1" customWidth="1"/>
    <col min="4" max="4" width="15" bestFit="1" customWidth="1"/>
    <col min="5" max="5" width="12.33203125" style="4" bestFit="1" customWidth="1"/>
    <col min="6" max="6" width="12.77734375" bestFit="1" customWidth="1"/>
    <col min="7" max="7" width="13.5546875" style="12" bestFit="1" customWidth="1"/>
    <col min="8" max="8" width="15.77734375" bestFit="1" customWidth="1"/>
    <col min="9" max="9" width="15" bestFit="1" customWidth="1"/>
    <col min="10" max="10" width="8.88671875" style="8"/>
    <col min="14" max="14" width="22.44140625" bestFit="1" customWidth="1"/>
    <col min="15" max="15" width="25" bestFit="1" customWidth="1"/>
    <col min="16" max="16" width="15" bestFit="1" customWidth="1"/>
    <col min="17" max="17" width="12.33203125" bestFit="1" customWidth="1"/>
    <col min="18" max="18" width="10" style="8" bestFit="1" customWidth="1"/>
  </cols>
  <sheetData>
    <row r="1" spans="1:18" ht="15" thickBot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3" t="s">
        <v>231</v>
      </c>
      <c r="H1" s="1" t="s">
        <v>6</v>
      </c>
      <c r="I1" s="1" t="s">
        <v>7</v>
      </c>
    </row>
    <row r="2" spans="1:18" ht="14.4" customHeight="1">
      <c r="A2" s="2">
        <v>42199</v>
      </c>
      <c r="B2" t="s">
        <v>26</v>
      </c>
      <c r="C2" t="s">
        <v>193</v>
      </c>
      <c r="D2">
        <v>1000</v>
      </c>
      <c r="E2" s="4">
        <v>0.22</v>
      </c>
      <c r="F2" s="2">
        <v>42198</v>
      </c>
      <c r="G2" s="13">
        <v>245260</v>
      </c>
      <c r="H2">
        <v>932</v>
      </c>
      <c r="I2">
        <f t="shared" ref="I2:I32" si="0">D2-H2</f>
        <v>68</v>
      </c>
      <c r="J2" s="8" t="str">
        <f t="shared" ref="J2:J32" si="1">IF(I2 = 0,"Sheet2", "Stay")</f>
        <v>Stay</v>
      </c>
      <c r="M2" s="14" t="s">
        <v>200</v>
      </c>
      <c r="N2" s="15"/>
      <c r="O2" s="15"/>
      <c r="P2" s="15"/>
      <c r="Q2" s="15"/>
      <c r="R2" s="16"/>
    </row>
    <row r="3" spans="1:18" ht="15" thickBot="1">
      <c r="A3" s="2">
        <v>42199</v>
      </c>
      <c r="B3" t="s">
        <v>26</v>
      </c>
      <c r="C3" t="s">
        <v>194</v>
      </c>
      <c r="D3">
        <v>1000</v>
      </c>
      <c r="E3" s="4">
        <v>0.3</v>
      </c>
      <c r="F3" s="2">
        <v>42198</v>
      </c>
      <c r="G3" s="13">
        <v>245260</v>
      </c>
      <c r="H3">
        <v>312</v>
      </c>
      <c r="I3">
        <f t="shared" si="0"/>
        <v>688</v>
      </c>
      <c r="J3" s="8" t="str">
        <f t="shared" si="1"/>
        <v>Stay</v>
      </c>
      <c r="M3" s="17"/>
      <c r="N3" s="18"/>
      <c r="O3" s="18"/>
      <c r="P3" s="18"/>
      <c r="Q3" s="18"/>
      <c r="R3" s="19"/>
    </row>
    <row r="4" spans="1:18">
      <c r="A4" s="2">
        <v>42357</v>
      </c>
      <c r="B4" t="s">
        <v>56</v>
      </c>
      <c r="C4" t="s">
        <v>59</v>
      </c>
      <c r="D4">
        <v>500</v>
      </c>
      <c r="E4" s="4">
        <v>11.6</v>
      </c>
      <c r="G4" s="13">
        <v>53509</v>
      </c>
      <c r="H4">
        <v>65</v>
      </c>
      <c r="I4">
        <f t="shared" si="0"/>
        <v>435</v>
      </c>
      <c r="J4" s="8" t="str">
        <f t="shared" si="1"/>
        <v>Stay</v>
      </c>
      <c r="M4" s="1" t="s">
        <v>0</v>
      </c>
      <c r="N4" s="1" t="s">
        <v>1</v>
      </c>
      <c r="O4" s="1" t="s">
        <v>2</v>
      </c>
      <c r="P4" s="1" t="s">
        <v>3</v>
      </c>
      <c r="Q4" s="3" t="s">
        <v>4</v>
      </c>
      <c r="R4" s="9" t="s">
        <v>231</v>
      </c>
    </row>
    <row r="5" spans="1:18">
      <c r="A5" s="2">
        <v>42360</v>
      </c>
      <c r="B5" t="s">
        <v>56</v>
      </c>
      <c r="C5" t="s">
        <v>58</v>
      </c>
      <c r="D5">
        <v>2000</v>
      </c>
      <c r="E5" s="4">
        <v>11.9</v>
      </c>
      <c r="G5" s="13">
        <v>56384</v>
      </c>
      <c r="H5">
        <v>1895</v>
      </c>
      <c r="I5">
        <f t="shared" si="0"/>
        <v>105</v>
      </c>
      <c r="J5" s="8" t="str">
        <f t="shared" si="1"/>
        <v>Stay</v>
      </c>
      <c r="M5" s="2">
        <v>42370</v>
      </c>
      <c r="N5" t="s">
        <v>66</v>
      </c>
      <c r="O5" t="s">
        <v>67</v>
      </c>
      <c r="P5" t="s">
        <v>68</v>
      </c>
      <c r="Q5" s="4">
        <v>10.4</v>
      </c>
      <c r="R5" s="8">
        <v>99300</v>
      </c>
    </row>
    <row r="6" spans="1:18">
      <c r="A6" s="2">
        <v>42473</v>
      </c>
      <c r="B6" t="s">
        <v>56</v>
      </c>
      <c r="C6" t="s">
        <v>57</v>
      </c>
      <c r="D6">
        <v>2000</v>
      </c>
      <c r="E6" s="4">
        <v>11.2</v>
      </c>
      <c r="G6" s="13">
        <v>58034</v>
      </c>
      <c r="H6">
        <v>920</v>
      </c>
      <c r="I6">
        <f t="shared" si="0"/>
        <v>1080</v>
      </c>
      <c r="J6" s="8" t="str">
        <f t="shared" si="1"/>
        <v>Stay</v>
      </c>
      <c r="M6" s="2">
        <v>42370</v>
      </c>
      <c r="N6" t="s">
        <v>66</v>
      </c>
      <c r="O6" t="s">
        <v>37</v>
      </c>
      <c r="P6" t="s">
        <v>68</v>
      </c>
      <c r="Q6" s="4">
        <v>12.65</v>
      </c>
      <c r="R6" s="8">
        <v>99300</v>
      </c>
    </row>
    <row r="7" spans="1:18">
      <c r="A7" s="2">
        <v>42473</v>
      </c>
      <c r="B7" t="s">
        <v>56</v>
      </c>
      <c r="C7" t="s">
        <v>58</v>
      </c>
      <c r="D7">
        <v>2000</v>
      </c>
      <c r="E7" s="4">
        <v>11.9</v>
      </c>
      <c r="G7" s="13">
        <v>58033</v>
      </c>
      <c r="I7">
        <f t="shared" si="0"/>
        <v>2000</v>
      </c>
      <c r="J7" s="8" t="str">
        <f t="shared" si="1"/>
        <v>Stay</v>
      </c>
      <c r="M7" s="2">
        <v>42370</v>
      </c>
      <c r="N7" t="s">
        <v>66</v>
      </c>
      <c r="O7" t="s">
        <v>69</v>
      </c>
      <c r="P7" t="s">
        <v>68</v>
      </c>
      <c r="Q7" s="4">
        <v>12.2</v>
      </c>
      <c r="R7" s="8">
        <v>99300</v>
      </c>
    </row>
    <row r="8" spans="1:18">
      <c r="A8" s="2">
        <v>42482</v>
      </c>
      <c r="B8" t="s">
        <v>26</v>
      </c>
      <c r="C8" t="s">
        <v>28</v>
      </c>
      <c r="D8">
        <v>2000</v>
      </c>
      <c r="E8" s="4">
        <v>0.41</v>
      </c>
      <c r="G8" s="13">
        <v>246821</v>
      </c>
      <c r="H8">
        <v>1820</v>
      </c>
      <c r="I8">
        <f t="shared" si="0"/>
        <v>180</v>
      </c>
      <c r="J8" s="8" t="str">
        <f t="shared" si="1"/>
        <v>Stay</v>
      </c>
      <c r="M8" s="2">
        <v>42370</v>
      </c>
      <c r="N8" t="s">
        <v>66</v>
      </c>
      <c r="O8" t="s">
        <v>70</v>
      </c>
      <c r="P8" t="s">
        <v>68</v>
      </c>
      <c r="Q8" s="4">
        <v>16.5</v>
      </c>
      <c r="R8" s="8">
        <v>99300</v>
      </c>
    </row>
    <row r="9" spans="1:18">
      <c r="A9" s="2">
        <v>42482</v>
      </c>
      <c r="B9" t="s">
        <v>26</v>
      </c>
      <c r="C9" t="s">
        <v>29</v>
      </c>
      <c r="D9">
        <v>2000</v>
      </c>
      <c r="E9" s="4">
        <v>0.56000000000000005</v>
      </c>
      <c r="G9" s="13">
        <v>246821</v>
      </c>
      <c r="H9">
        <f>H8</f>
        <v>1820</v>
      </c>
      <c r="I9">
        <f t="shared" si="0"/>
        <v>180</v>
      </c>
      <c r="J9" s="8" t="str">
        <f t="shared" si="1"/>
        <v>Stay</v>
      </c>
      <c r="M9" s="2">
        <v>42383</v>
      </c>
      <c r="N9" t="s">
        <v>63</v>
      </c>
      <c r="O9" t="s">
        <v>37</v>
      </c>
      <c r="P9" t="s">
        <v>64</v>
      </c>
      <c r="Q9" s="4">
        <v>5.75</v>
      </c>
      <c r="R9" s="8">
        <v>220797273</v>
      </c>
    </row>
    <row r="10" spans="1:18">
      <c r="A10" s="2">
        <v>42482</v>
      </c>
      <c r="B10" t="s">
        <v>26</v>
      </c>
      <c r="C10" t="s">
        <v>30</v>
      </c>
      <c r="D10">
        <v>1000</v>
      </c>
      <c r="E10" s="4">
        <v>10.6</v>
      </c>
      <c r="G10" s="13">
        <v>246821</v>
      </c>
      <c r="H10">
        <v>910</v>
      </c>
      <c r="I10">
        <f t="shared" si="0"/>
        <v>90</v>
      </c>
      <c r="J10" s="8" t="str">
        <f t="shared" si="1"/>
        <v>Stay</v>
      </c>
      <c r="M10" s="2">
        <v>42383</v>
      </c>
      <c r="N10" t="s">
        <v>63</v>
      </c>
      <c r="O10" t="s">
        <v>65</v>
      </c>
      <c r="P10" t="s">
        <v>64</v>
      </c>
      <c r="Q10" s="4">
        <v>7.5</v>
      </c>
      <c r="R10" s="8">
        <v>220797273</v>
      </c>
    </row>
    <row r="11" spans="1:18">
      <c r="A11" s="2">
        <v>42482</v>
      </c>
      <c r="B11" t="s">
        <v>26</v>
      </c>
      <c r="C11" t="s">
        <v>31</v>
      </c>
      <c r="D11">
        <v>1000</v>
      </c>
      <c r="E11" s="4">
        <v>12.1</v>
      </c>
      <c r="G11" s="13">
        <v>246821</v>
      </c>
      <c r="H11">
        <f>H10</f>
        <v>910</v>
      </c>
      <c r="I11">
        <f t="shared" si="0"/>
        <v>90</v>
      </c>
      <c r="J11" s="8" t="str">
        <f t="shared" si="1"/>
        <v>Stay</v>
      </c>
    </row>
    <row r="12" spans="1:18">
      <c r="A12" s="2">
        <v>42488</v>
      </c>
      <c r="B12" t="s">
        <v>26</v>
      </c>
      <c r="C12" t="s">
        <v>28</v>
      </c>
      <c r="D12">
        <v>4000</v>
      </c>
      <c r="E12" s="4">
        <v>0.41</v>
      </c>
      <c r="G12" s="13">
        <v>246889</v>
      </c>
      <c r="H12">
        <v>300</v>
      </c>
      <c r="I12">
        <f t="shared" si="0"/>
        <v>3700</v>
      </c>
      <c r="J12" s="8" t="str">
        <f t="shared" si="1"/>
        <v>Stay</v>
      </c>
    </row>
    <row r="13" spans="1:18">
      <c r="A13" s="2">
        <v>42488</v>
      </c>
      <c r="B13" t="s">
        <v>26</v>
      </c>
      <c r="C13" t="s">
        <v>29</v>
      </c>
      <c r="D13">
        <v>4000</v>
      </c>
      <c r="E13" s="4">
        <v>0.56000000000000005</v>
      </c>
      <c r="G13" s="13">
        <v>246889</v>
      </c>
      <c r="H13">
        <v>300</v>
      </c>
      <c r="I13">
        <f t="shared" si="0"/>
        <v>3700</v>
      </c>
      <c r="J13" s="8" t="str">
        <f t="shared" si="1"/>
        <v>Stay</v>
      </c>
    </row>
    <row r="14" spans="1:18">
      <c r="A14" s="2">
        <v>42488</v>
      </c>
      <c r="B14" t="s">
        <v>26</v>
      </c>
      <c r="C14" t="s">
        <v>32</v>
      </c>
      <c r="D14">
        <v>2000</v>
      </c>
      <c r="E14" s="4">
        <v>8.65</v>
      </c>
      <c r="G14" s="13">
        <v>246889</v>
      </c>
      <c r="H14">
        <v>150</v>
      </c>
      <c r="I14">
        <f t="shared" si="0"/>
        <v>1850</v>
      </c>
      <c r="J14" s="8" t="str">
        <f t="shared" si="1"/>
        <v>Stay</v>
      </c>
    </row>
    <row r="15" spans="1:18">
      <c r="A15" s="2">
        <v>42488</v>
      </c>
      <c r="B15" t="s">
        <v>26</v>
      </c>
      <c r="C15" t="s">
        <v>33</v>
      </c>
      <c r="D15">
        <v>2000</v>
      </c>
      <c r="E15" s="4">
        <v>9.9</v>
      </c>
      <c r="G15" s="13">
        <v>246889</v>
      </c>
      <c r="H15">
        <v>150</v>
      </c>
      <c r="I15">
        <f t="shared" si="0"/>
        <v>1850</v>
      </c>
      <c r="J15" s="8" t="str">
        <f t="shared" si="1"/>
        <v>Stay</v>
      </c>
    </row>
    <row r="16" spans="1:18">
      <c r="A16" s="2">
        <v>42488</v>
      </c>
      <c r="B16" t="s">
        <v>26</v>
      </c>
      <c r="C16" t="s">
        <v>27</v>
      </c>
      <c r="D16">
        <v>2304</v>
      </c>
      <c r="E16" s="4">
        <v>5.05</v>
      </c>
      <c r="G16" s="13">
        <v>822810</v>
      </c>
      <c r="H16">
        <f>496+96+112</f>
        <v>704</v>
      </c>
      <c r="I16">
        <f t="shared" si="0"/>
        <v>1600</v>
      </c>
      <c r="J16" s="8" t="str">
        <f t="shared" si="1"/>
        <v>Stay</v>
      </c>
    </row>
    <row r="17" spans="1:10">
      <c r="A17" s="2">
        <v>42489</v>
      </c>
      <c r="B17" t="s">
        <v>38</v>
      </c>
      <c r="C17" t="s">
        <v>39</v>
      </c>
      <c r="D17">
        <v>400</v>
      </c>
      <c r="E17" s="4">
        <v>12.9</v>
      </c>
      <c r="F17" s="2">
        <v>42503</v>
      </c>
      <c r="G17" s="13">
        <v>179867</v>
      </c>
      <c r="H17">
        <v>250</v>
      </c>
      <c r="I17">
        <f t="shared" si="0"/>
        <v>150</v>
      </c>
      <c r="J17" s="8" t="str">
        <f t="shared" si="1"/>
        <v>Stay</v>
      </c>
    </row>
    <row r="18" spans="1:10">
      <c r="A18" s="2">
        <v>42490</v>
      </c>
      <c r="B18" t="s">
        <v>60</v>
      </c>
      <c r="C18" t="s">
        <v>61</v>
      </c>
      <c r="D18">
        <v>60</v>
      </c>
      <c r="E18" s="4">
        <v>10.75</v>
      </c>
      <c r="G18" s="13">
        <v>96634</v>
      </c>
      <c r="H18">
        <v>20</v>
      </c>
      <c r="I18">
        <f t="shared" si="0"/>
        <v>40</v>
      </c>
      <c r="J18" s="8" t="str">
        <f t="shared" si="1"/>
        <v>Stay</v>
      </c>
    </row>
    <row r="19" spans="1:10">
      <c r="A19" s="2">
        <v>42490</v>
      </c>
      <c r="B19" t="s">
        <v>60</v>
      </c>
      <c r="C19" t="s">
        <v>62</v>
      </c>
      <c r="D19">
        <v>150</v>
      </c>
      <c r="E19" s="4">
        <v>15.75</v>
      </c>
      <c r="G19" s="13">
        <v>96634</v>
      </c>
      <c r="H19">
        <v>100</v>
      </c>
      <c r="I19">
        <f t="shared" si="0"/>
        <v>50</v>
      </c>
      <c r="J19" s="8" t="str">
        <f t="shared" si="1"/>
        <v>Stay</v>
      </c>
    </row>
    <row r="20" spans="1:10">
      <c r="A20" s="2">
        <v>42493</v>
      </c>
      <c r="B20" t="s">
        <v>210</v>
      </c>
      <c r="C20" t="s">
        <v>51</v>
      </c>
      <c r="D20">
        <v>300</v>
      </c>
      <c r="E20" s="4">
        <v>0.9</v>
      </c>
      <c r="F20" s="2">
        <v>42508</v>
      </c>
      <c r="G20" s="13" t="s">
        <v>233</v>
      </c>
      <c r="H20">
        <v>200</v>
      </c>
      <c r="I20">
        <f t="shared" si="0"/>
        <v>100</v>
      </c>
      <c r="J20" s="8" t="str">
        <f t="shared" si="1"/>
        <v>Stay</v>
      </c>
    </row>
    <row r="21" spans="1:10">
      <c r="A21" s="2">
        <v>42493</v>
      </c>
      <c r="B21" t="s">
        <v>210</v>
      </c>
      <c r="C21" t="s">
        <v>51</v>
      </c>
      <c r="D21">
        <v>300</v>
      </c>
      <c r="E21" s="4">
        <v>0.9</v>
      </c>
      <c r="F21" s="2">
        <v>42515</v>
      </c>
      <c r="G21" s="13" t="s">
        <v>233</v>
      </c>
      <c r="I21">
        <f t="shared" si="0"/>
        <v>300</v>
      </c>
      <c r="J21" s="8" t="str">
        <f t="shared" si="1"/>
        <v>Stay</v>
      </c>
    </row>
    <row r="22" spans="1:10">
      <c r="A22" s="2">
        <v>42493</v>
      </c>
      <c r="B22" t="s">
        <v>210</v>
      </c>
      <c r="C22" t="s">
        <v>51</v>
      </c>
      <c r="D22">
        <v>300</v>
      </c>
      <c r="E22" s="4">
        <v>0.9</v>
      </c>
      <c r="F22" s="2">
        <v>42522</v>
      </c>
      <c r="G22" s="13" t="s">
        <v>233</v>
      </c>
      <c r="I22">
        <f t="shared" si="0"/>
        <v>300</v>
      </c>
      <c r="J22" s="8" t="str">
        <f t="shared" si="1"/>
        <v>Stay</v>
      </c>
    </row>
    <row r="23" spans="1:10">
      <c r="A23" s="2">
        <v>42493</v>
      </c>
      <c r="B23" t="s">
        <v>210</v>
      </c>
      <c r="C23" t="s">
        <v>52</v>
      </c>
      <c r="D23">
        <v>300</v>
      </c>
      <c r="E23" s="4">
        <v>1.25</v>
      </c>
      <c r="F23" s="2">
        <v>42508</v>
      </c>
      <c r="G23" s="13" t="s">
        <v>233</v>
      </c>
      <c r="H23">
        <v>200</v>
      </c>
      <c r="I23">
        <f t="shared" si="0"/>
        <v>100</v>
      </c>
      <c r="J23" s="8" t="str">
        <f t="shared" si="1"/>
        <v>Stay</v>
      </c>
    </row>
    <row r="24" spans="1:10">
      <c r="A24" s="2">
        <v>42493</v>
      </c>
      <c r="B24" t="s">
        <v>210</v>
      </c>
      <c r="C24" t="s">
        <v>52</v>
      </c>
      <c r="D24">
        <v>300</v>
      </c>
      <c r="E24" s="4">
        <v>1.25</v>
      </c>
      <c r="F24" s="2">
        <v>42515</v>
      </c>
      <c r="G24" s="13" t="s">
        <v>233</v>
      </c>
      <c r="I24">
        <f t="shared" si="0"/>
        <v>300</v>
      </c>
      <c r="J24" s="8" t="str">
        <f t="shared" si="1"/>
        <v>Stay</v>
      </c>
    </row>
    <row r="25" spans="1:10">
      <c r="A25" s="2">
        <v>42493</v>
      </c>
      <c r="B25" t="s">
        <v>210</v>
      </c>
      <c r="C25" t="s">
        <v>52</v>
      </c>
      <c r="D25">
        <v>300</v>
      </c>
      <c r="E25" s="4">
        <v>1.25</v>
      </c>
      <c r="F25" s="2">
        <v>42522</v>
      </c>
      <c r="G25" s="13" t="s">
        <v>233</v>
      </c>
      <c r="I25">
        <f t="shared" si="0"/>
        <v>300</v>
      </c>
      <c r="J25" s="8" t="str">
        <f t="shared" si="1"/>
        <v>Stay</v>
      </c>
    </row>
    <row r="26" spans="1:10">
      <c r="A26" s="2">
        <v>42493</v>
      </c>
      <c r="B26" t="s">
        <v>210</v>
      </c>
      <c r="C26" t="s">
        <v>101</v>
      </c>
      <c r="D26">
        <v>150</v>
      </c>
      <c r="E26" s="4">
        <v>13</v>
      </c>
      <c r="F26" s="2">
        <v>42515</v>
      </c>
      <c r="G26" s="13" t="s">
        <v>233</v>
      </c>
      <c r="H26">
        <v>6</v>
      </c>
      <c r="I26">
        <f t="shared" si="0"/>
        <v>144</v>
      </c>
      <c r="J26" s="8" t="str">
        <f t="shared" si="1"/>
        <v>Stay</v>
      </c>
    </row>
    <row r="27" spans="1:10">
      <c r="A27" s="2">
        <v>42493</v>
      </c>
      <c r="B27" t="s">
        <v>210</v>
      </c>
      <c r="C27" t="s">
        <v>101</v>
      </c>
      <c r="D27">
        <v>150</v>
      </c>
      <c r="E27" s="4">
        <v>13</v>
      </c>
      <c r="F27" s="2">
        <v>42522</v>
      </c>
      <c r="G27" s="13" t="s">
        <v>233</v>
      </c>
      <c r="I27">
        <f t="shared" si="0"/>
        <v>150</v>
      </c>
      <c r="J27" s="8" t="str">
        <f t="shared" si="1"/>
        <v>Stay</v>
      </c>
    </row>
    <row r="28" spans="1:10">
      <c r="A28" s="2">
        <v>42493</v>
      </c>
      <c r="B28" t="s">
        <v>210</v>
      </c>
      <c r="C28" t="s">
        <v>50</v>
      </c>
      <c r="D28">
        <v>150</v>
      </c>
      <c r="E28" s="4">
        <v>8.6999999999999993</v>
      </c>
      <c r="F28" s="2">
        <v>42515</v>
      </c>
      <c r="G28" s="13" t="s">
        <v>233</v>
      </c>
      <c r="I28">
        <f t="shared" si="0"/>
        <v>150</v>
      </c>
      <c r="J28" s="8" t="str">
        <f t="shared" si="1"/>
        <v>Stay</v>
      </c>
    </row>
    <row r="29" spans="1:10">
      <c r="A29" s="2">
        <v>42493</v>
      </c>
      <c r="B29" t="s">
        <v>210</v>
      </c>
      <c r="C29" t="s">
        <v>50</v>
      </c>
      <c r="D29">
        <v>150</v>
      </c>
      <c r="E29" s="4">
        <v>8.6999999999999993</v>
      </c>
      <c r="F29" s="2">
        <v>42522</v>
      </c>
      <c r="G29" s="13" t="s">
        <v>233</v>
      </c>
      <c r="I29">
        <f t="shared" si="0"/>
        <v>150</v>
      </c>
      <c r="J29" s="8" t="str">
        <f t="shared" si="1"/>
        <v>Stay</v>
      </c>
    </row>
    <row r="30" spans="1:10">
      <c r="A30" s="2">
        <v>42500</v>
      </c>
      <c r="B30" t="s">
        <v>53</v>
      </c>
      <c r="C30" t="s">
        <v>54</v>
      </c>
      <c r="D30">
        <v>20</v>
      </c>
      <c r="E30" s="4">
        <v>27.95</v>
      </c>
      <c r="G30" s="13"/>
      <c r="I30">
        <f t="shared" si="0"/>
        <v>20</v>
      </c>
      <c r="J30" s="8" t="str">
        <f t="shared" si="1"/>
        <v>Stay</v>
      </c>
    </row>
    <row r="31" spans="1:10">
      <c r="A31" s="2">
        <v>42500</v>
      </c>
      <c r="B31" t="s">
        <v>53</v>
      </c>
      <c r="C31" t="s">
        <v>55</v>
      </c>
      <c r="D31">
        <v>20</v>
      </c>
      <c r="E31" s="4">
        <v>28.75</v>
      </c>
      <c r="G31" s="13"/>
      <c r="I31">
        <f t="shared" si="0"/>
        <v>20</v>
      </c>
      <c r="J31" s="8" t="str">
        <f t="shared" si="1"/>
        <v>Stay</v>
      </c>
    </row>
    <row r="32" spans="1:10">
      <c r="A32" s="2">
        <v>42509</v>
      </c>
      <c r="B32" t="s">
        <v>34</v>
      </c>
      <c r="C32" t="s">
        <v>35</v>
      </c>
      <c r="D32">
        <v>300</v>
      </c>
      <c r="E32" s="4">
        <v>6.5</v>
      </c>
      <c r="G32" s="13">
        <v>14213</v>
      </c>
      <c r="H32">
        <v>150</v>
      </c>
      <c r="I32">
        <f t="shared" si="0"/>
        <v>150</v>
      </c>
      <c r="J32" s="8" t="str">
        <f t="shared" si="1"/>
        <v>Stay</v>
      </c>
    </row>
    <row r="33" spans="1:10">
      <c r="A33" s="2">
        <v>42509</v>
      </c>
      <c r="B33" t="s">
        <v>34</v>
      </c>
      <c r="C33" t="s">
        <v>37</v>
      </c>
      <c r="D33">
        <v>300</v>
      </c>
      <c r="E33" s="4">
        <v>10.75</v>
      </c>
      <c r="G33" s="13">
        <v>14213</v>
      </c>
      <c r="H33">
        <v>150</v>
      </c>
      <c r="I33">
        <f t="shared" ref="I33:I59" si="2">D33-H33</f>
        <v>150</v>
      </c>
      <c r="J33" s="8" t="str">
        <f t="shared" ref="J33:J58" si="3">IF(I33 = 0,"Sheet2", "Stay")</f>
        <v>Stay</v>
      </c>
    </row>
    <row r="34" spans="1:10">
      <c r="A34" s="2">
        <v>42509</v>
      </c>
      <c r="B34" t="s">
        <v>34</v>
      </c>
      <c r="C34" t="s">
        <v>36</v>
      </c>
      <c r="D34">
        <v>100</v>
      </c>
      <c r="E34" s="4">
        <v>18.899999999999999</v>
      </c>
      <c r="G34" s="13">
        <v>14213</v>
      </c>
      <c r="I34">
        <f t="shared" si="2"/>
        <v>100</v>
      </c>
      <c r="J34" s="8" t="str">
        <f t="shared" si="3"/>
        <v>Stay</v>
      </c>
    </row>
    <row r="35" spans="1:10">
      <c r="A35" s="2">
        <v>42516</v>
      </c>
      <c r="B35" t="s">
        <v>197</v>
      </c>
      <c r="C35" t="s">
        <v>198</v>
      </c>
      <c r="D35">
        <v>15</v>
      </c>
      <c r="F35" s="2"/>
      <c r="G35" s="13" t="s">
        <v>232</v>
      </c>
      <c r="I35">
        <f t="shared" si="2"/>
        <v>15</v>
      </c>
      <c r="J35" s="8" t="str">
        <f t="shared" si="3"/>
        <v>Stay</v>
      </c>
    </row>
    <row r="36" spans="1:10">
      <c r="A36" s="2">
        <v>42516</v>
      </c>
      <c r="B36" t="s">
        <v>197</v>
      </c>
      <c r="C36" t="s">
        <v>199</v>
      </c>
      <c r="D36">
        <v>15</v>
      </c>
      <c r="F36" s="2"/>
      <c r="G36" s="13" t="s">
        <v>232</v>
      </c>
      <c r="I36">
        <f t="shared" si="2"/>
        <v>15</v>
      </c>
      <c r="J36" s="8" t="str">
        <f t="shared" si="3"/>
        <v>Stay</v>
      </c>
    </row>
    <row r="37" spans="1:10">
      <c r="A37" s="2">
        <v>42517</v>
      </c>
      <c r="B37" t="s">
        <v>210</v>
      </c>
      <c r="C37" t="s">
        <v>51</v>
      </c>
      <c r="D37">
        <v>500</v>
      </c>
      <c r="E37" s="4">
        <v>0.9</v>
      </c>
      <c r="F37" s="2">
        <v>42527</v>
      </c>
      <c r="G37" s="13" t="s">
        <v>234</v>
      </c>
      <c r="I37">
        <f t="shared" si="2"/>
        <v>500</v>
      </c>
      <c r="J37" s="8" t="str">
        <f t="shared" si="3"/>
        <v>Stay</v>
      </c>
    </row>
    <row r="38" spans="1:10">
      <c r="A38" s="2">
        <v>42517</v>
      </c>
      <c r="B38" t="s">
        <v>210</v>
      </c>
      <c r="C38" t="s">
        <v>52</v>
      </c>
      <c r="D38">
        <v>500</v>
      </c>
      <c r="E38" s="4">
        <v>1.25</v>
      </c>
      <c r="F38" s="2">
        <v>42527</v>
      </c>
      <c r="G38" s="13" t="s">
        <v>234</v>
      </c>
      <c r="I38">
        <f t="shared" si="2"/>
        <v>500</v>
      </c>
      <c r="J38" s="8" t="str">
        <f t="shared" si="3"/>
        <v>Stay</v>
      </c>
    </row>
    <row r="39" spans="1:10">
      <c r="A39" s="2">
        <v>42521</v>
      </c>
      <c r="B39" t="s">
        <v>40</v>
      </c>
      <c r="C39" t="s">
        <v>41</v>
      </c>
      <c r="D39">
        <v>100</v>
      </c>
      <c r="E39" s="4">
        <v>3.5</v>
      </c>
      <c r="F39" s="2">
        <v>42534</v>
      </c>
      <c r="G39" s="13">
        <v>21196</v>
      </c>
      <c r="H39">
        <v>60</v>
      </c>
      <c r="I39">
        <f t="shared" si="2"/>
        <v>40</v>
      </c>
      <c r="J39" s="8" t="str">
        <f t="shared" si="3"/>
        <v>Stay</v>
      </c>
    </row>
    <row r="40" spans="1:10">
      <c r="A40" s="2">
        <v>42521</v>
      </c>
      <c r="B40" t="s">
        <v>40</v>
      </c>
      <c r="C40" t="s">
        <v>41</v>
      </c>
      <c r="D40">
        <v>100</v>
      </c>
      <c r="E40" s="4">
        <v>3.5</v>
      </c>
      <c r="F40" s="2">
        <v>42541</v>
      </c>
      <c r="G40" s="13">
        <v>21196</v>
      </c>
      <c r="I40">
        <f t="shared" si="2"/>
        <v>100</v>
      </c>
      <c r="J40" s="8" t="str">
        <f t="shared" si="3"/>
        <v>Stay</v>
      </c>
    </row>
    <row r="41" spans="1:10">
      <c r="A41" s="2">
        <v>42521</v>
      </c>
      <c r="B41" t="s">
        <v>40</v>
      </c>
      <c r="C41" t="s">
        <v>41</v>
      </c>
      <c r="D41">
        <v>100</v>
      </c>
      <c r="E41" s="4">
        <v>3.5</v>
      </c>
      <c r="F41" s="2">
        <v>42548</v>
      </c>
      <c r="G41" s="13">
        <v>21196</v>
      </c>
      <c r="I41">
        <f t="shared" si="2"/>
        <v>100</v>
      </c>
      <c r="J41" s="8" t="str">
        <f t="shared" si="3"/>
        <v>Stay</v>
      </c>
    </row>
    <row r="42" spans="1:10">
      <c r="A42" s="2">
        <v>42522</v>
      </c>
      <c r="B42" t="s">
        <v>38</v>
      </c>
      <c r="C42" t="s">
        <v>39</v>
      </c>
      <c r="D42">
        <v>400</v>
      </c>
      <c r="E42" s="4">
        <v>12.9</v>
      </c>
      <c r="F42" s="2">
        <v>42531</v>
      </c>
      <c r="G42" s="13">
        <v>180760</v>
      </c>
      <c r="I42">
        <f t="shared" si="2"/>
        <v>400</v>
      </c>
      <c r="J42" s="8" t="str">
        <f t="shared" si="3"/>
        <v>Stay</v>
      </c>
    </row>
    <row r="43" spans="1:10">
      <c r="A43" s="2">
        <v>42522</v>
      </c>
      <c r="B43" t="s">
        <v>209</v>
      </c>
      <c r="C43" t="s">
        <v>39</v>
      </c>
      <c r="D43">
        <v>480</v>
      </c>
      <c r="E43" s="4">
        <v>7.25</v>
      </c>
      <c r="F43" s="2">
        <v>42580</v>
      </c>
      <c r="G43" s="13">
        <v>36492</v>
      </c>
      <c r="H43">
        <v>40</v>
      </c>
      <c r="I43">
        <f t="shared" si="2"/>
        <v>440</v>
      </c>
      <c r="J43" s="8" t="str">
        <f t="shared" si="3"/>
        <v>Stay</v>
      </c>
    </row>
    <row r="44" spans="1:10">
      <c r="A44" s="2">
        <v>42523</v>
      </c>
      <c r="B44" t="s">
        <v>235</v>
      </c>
      <c r="C44" t="s">
        <v>236</v>
      </c>
      <c r="D44">
        <v>10</v>
      </c>
      <c r="E44" s="4">
        <v>25</v>
      </c>
      <c r="G44" s="13">
        <v>3500148762</v>
      </c>
      <c r="I44">
        <f t="shared" si="2"/>
        <v>10</v>
      </c>
      <c r="J44" s="8" t="str">
        <f t="shared" si="3"/>
        <v>Stay</v>
      </c>
    </row>
    <row r="45" spans="1:10">
      <c r="A45" s="2">
        <v>42523</v>
      </c>
      <c r="B45" t="s">
        <v>220</v>
      </c>
      <c r="C45" t="s">
        <v>35</v>
      </c>
      <c r="D45">
        <v>24</v>
      </c>
      <c r="E45" s="4">
        <v>15.5</v>
      </c>
      <c r="F45" s="2">
        <v>42524</v>
      </c>
      <c r="G45" s="13"/>
      <c r="I45">
        <f t="shared" si="2"/>
        <v>24</v>
      </c>
      <c r="J45" s="8" t="str">
        <f t="shared" si="3"/>
        <v>Stay</v>
      </c>
    </row>
    <row r="46" spans="1:10">
      <c r="A46" s="2">
        <v>42523</v>
      </c>
      <c r="B46" t="s">
        <v>11</v>
      </c>
      <c r="C46" t="s">
        <v>186</v>
      </c>
      <c r="D46">
        <v>10</v>
      </c>
      <c r="E46" s="4">
        <v>15</v>
      </c>
      <c r="G46" s="13">
        <v>38774</v>
      </c>
      <c r="I46">
        <f t="shared" si="2"/>
        <v>10</v>
      </c>
      <c r="J46" s="8" t="str">
        <f t="shared" si="3"/>
        <v>Stay</v>
      </c>
    </row>
    <row r="47" spans="1:10">
      <c r="A47" s="2">
        <v>42523</v>
      </c>
      <c r="B47" t="s">
        <v>11</v>
      </c>
      <c r="C47" t="s">
        <v>187</v>
      </c>
      <c r="D47">
        <v>5</v>
      </c>
      <c r="E47" s="4">
        <v>12.1</v>
      </c>
      <c r="G47" s="13">
        <v>38774</v>
      </c>
      <c r="I47">
        <f t="shared" si="2"/>
        <v>5</v>
      </c>
      <c r="J47" s="8" t="str">
        <f t="shared" si="3"/>
        <v>Stay</v>
      </c>
    </row>
    <row r="48" spans="1:10">
      <c r="A48" s="2">
        <v>42523</v>
      </c>
      <c r="B48" t="s">
        <v>11</v>
      </c>
      <c r="C48" t="s">
        <v>120</v>
      </c>
      <c r="D48">
        <v>10</v>
      </c>
      <c r="E48" s="4">
        <v>12.25</v>
      </c>
      <c r="G48" s="13">
        <v>38774</v>
      </c>
      <c r="I48">
        <f t="shared" si="2"/>
        <v>10</v>
      </c>
      <c r="J48" s="8" t="str">
        <f t="shared" si="3"/>
        <v>Stay</v>
      </c>
    </row>
    <row r="49" spans="1:10">
      <c r="A49" s="2">
        <v>42523</v>
      </c>
      <c r="B49" t="s">
        <v>11</v>
      </c>
      <c r="C49" t="s">
        <v>189</v>
      </c>
      <c r="D49">
        <v>15</v>
      </c>
      <c r="E49" s="4">
        <v>9.0500000000000007</v>
      </c>
      <c r="G49" s="13">
        <v>38774</v>
      </c>
      <c r="I49">
        <f t="shared" si="2"/>
        <v>15</v>
      </c>
      <c r="J49" s="8" t="str">
        <f t="shared" si="3"/>
        <v>Stay</v>
      </c>
    </row>
    <row r="50" spans="1:10">
      <c r="A50" s="2">
        <v>42523</v>
      </c>
      <c r="B50" t="s">
        <v>11</v>
      </c>
      <c r="C50" t="s">
        <v>111</v>
      </c>
      <c r="D50">
        <v>5</v>
      </c>
      <c r="E50" s="4">
        <v>10.35</v>
      </c>
      <c r="G50" s="13">
        <v>38774</v>
      </c>
      <c r="I50">
        <f t="shared" si="2"/>
        <v>5</v>
      </c>
      <c r="J50" s="8" t="str">
        <f t="shared" si="3"/>
        <v>Stay</v>
      </c>
    </row>
    <row r="51" spans="1:10">
      <c r="A51" s="2">
        <v>42523</v>
      </c>
      <c r="B51" t="s">
        <v>11</v>
      </c>
      <c r="C51" t="s">
        <v>118</v>
      </c>
      <c r="D51">
        <v>5</v>
      </c>
      <c r="E51" s="4">
        <v>17.149999999999999</v>
      </c>
      <c r="G51" s="13">
        <v>38774</v>
      </c>
      <c r="I51">
        <f t="shared" si="2"/>
        <v>5</v>
      </c>
      <c r="J51" s="8" t="str">
        <f t="shared" si="3"/>
        <v>Stay</v>
      </c>
    </row>
    <row r="52" spans="1:10">
      <c r="A52" s="2">
        <v>42524</v>
      </c>
      <c r="B52" t="s">
        <v>42</v>
      </c>
      <c r="C52" t="s">
        <v>169</v>
      </c>
      <c r="D52">
        <v>20</v>
      </c>
      <c r="E52" s="4">
        <v>35.450000000000003</v>
      </c>
      <c r="F52" s="2">
        <v>42529</v>
      </c>
      <c r="G52" s="13"/>
      <c r="I52">
        <f t="shared" si="2"/>
        <v>20</v>
      </c>
      <c r="J52" s="8" t="str">
        <f t="shared" si="3"/>
        <v>Stay</v>
      </c>
    </row>
    <row r="53" spans="1:10">
      <c r="A53" s="2">
        <v>42524</v>
      </c>
      <c r="B53" t="s">
        <v>42</v>
      </c>
      <c r="C53" t="s">
        <v>141</v>
      </c>
      <c r="D53">
        <v>15</v>
      </c>
      <c r="E53" s="4">
        <v>49.4</v>
      </c>
      <c r="F53" s="2">
        <v>42529</v>
      </c>
      <c r="G53" s="13"/>
      <c r="I53">
        <f t="shared" si="2"/>
        <v>15</v>
      </c>
      <c r="J53" s="8" t="str">
        <f t="shared" si="3"/>
        <v>Stay</v>
      </c>
    </row>
    <row r="54" spans="1:10">
      <c r="A54" s="2">
        <v>42527</v>
      </c>
      <c r="B54" t="s">
        <v>210</v>
      </c>
      <c r="C54" t="s">
        <v>224</v>
      </c>
      <c r="D54">
        <v>100</v>
      </c>
      <c r="F54" s="2">
        <v>42528</v>
      </c>
      <c r="G54" s="13"/>
      <c r="I54">
        <f t="shared" si="2"/>
        <v>100</v>
      </c>
      <c r="J54" s="8" t="str">
        <f t="shared" si="3"/>
        <v>Stay</v>
      </c>
    </row>
    <row r="55" spans="1:10">
      <c r="A55" s="2">
        <v>42527</v>
      </c>
      <c r="B55" t="s">
        <v>226</v>
      </c>
      <c r="C55" t="s">
        <v>227</v>
      </c>
      <c r="D55">
        <v>20</v>
      </c>
      <c r="G55" s="13"/>
      <c r="I55">
        <f t="shared" si="2"/>
        <v>20</v>
      </c>
      <c r="J55" s="8" t="str">
        <f t="shared" si="3"/>
        <v>Stay</v>
      </c>
    </row>
    <row r="56" spans="1:10">
      <c r="A56" s="2">
        <v>42528</v>
      </c>
      <c r="B56" t="s">
        <v>221</v>
      </c>
      <c r="C56" t="s">
        <v>223</v>
      </c>
      <c r="D56">
        <v>10</v>
      </c>
      <c r="E56" s="4">
        <v>43</v>
      </c>
      <c r="F56" s="2">
        <v>42535</v>
      </c>
      <c r="G56" s="13">
        <v>12109</v>
      </c>
      <c r="I56">
        <f t="shared" si="2"/>
        <v>10</v>
      </c>
      <c r="J56" s="8" t="str">
        <f t="shared" si="3"/>
        <v>Stay</v>
      </c>
    </row>
    <row r="57" spans="1:10">
      <c r="A57" s="2">
        <v>42528</v>
      </c>
      <c r="B57" t="s">
        <v>221</v>
      </c>
      <c r="C57" t="s">
        <v>222</v>
      </c>
      <c r="D57">
        <v>15</v>
      </c>
      <c r="E57" s="4">
        <v>49</v>
      </c>
      <c r="F57" s="2">
        <v>42535</v>
      </c>
      <c r="G57" s="13">
        <v>12109</v>
      </c>
      <c r="I57">
        <f t="shared" si="2"/>
        <v>15</v>
      </c>
      <c r="J57" s="8" t="str">
        <f t="shared" si="3"/>
        <v>Stay</v>
      </c>
    </row>
    <row r="58" spans="1:10">
      <c r="A58" s="2">
        <v>42528</v>
      </c>
      <c r="B58" t="s">
        <v>218</v>
      </c>
      <c r="C58" t="s">
        <v>47</v>
      </c>
      <c r="D58">
        <v>6</v>
      </c>
      <c r="E58" s="4">
        <v>6.5</v>
      </c>
      <c r="F58" s="2">
        <v>42535</v>
      </c>
      <c r="G58" s="13"/>
      <c r="I58">
        <f t="shared" si="2"/>
        <v>6</v>
      </c>
      <c r="J58" s="8" t="str">
        <f t="shared" si="3"/>
        <v>Stay</v>
      </c>
    </row>
    <row r="59" spans="1:10">
      <c r="G59" s="11"/>
      <c r="I59">
        <f t="shared" si="2"/>
        <v>0</v>
      </c>
    </row>
    <row r="60" spans="1:10">
      <c r="G60" s="11"/>
      <c r="I60">
        <f t="shared" ref="I60:I76" si="4">D60-H60</f>
        <v>0</v>
      </c>
    </row>
    <row r="61" spans="1:10">
      <c r="G61" s="11"/>
      <c r="I61">
        <f t="shared" si="4"/>
        <v>0</v>
      </c>
    </row>
    <row r="62" spans="1:10">
      <c r="G62" s="11"/>
      <c r="I62">
        <f t="shared" si="4"/>
        <v>0</v>
      </c>
    </row>
    <row r="63" spans="1:10">
      <c r="G63" s="11"/>
      <c r="I63">
        <f t="shared" si="4"/>
        <v>0</v>
      </c>
    </row>
    <row r="64" spans="1:10">
      <c r="G64" s="11"/>
      <c r="I64">
        <f t="shared" si="4"/>
        <v>0</v>
      </c>
    </row>
    <row r="65" spans="7:9">
      <c r="G65" s="11"/>
      <c r="I65">
        <f t="shared" si="4"/>
        <v>0</v>
      </c>
    </row>
    <row r="66" spans="7:9">
      <c r="G66" s="11"/>
      <c r="I66">
        <f t="shared" si="4"/>
        <v>0</v>
      </c>
    </row>
    <row r="67" spans="7:9">
      <c r="G67" s="11"/>
      <c r="I67">
        <f t="shared" si="4"/>
        <v>0</v>
      </c>
    </row>
    <row r="68" spans="7:9">
      <c r="G68" s="11"/>
      <c r="I68">
        <f t="shared" si="4"/>
        <v>0</v>
      </c>
    </row>
    <row r="69" spans="7:9">
      <c r="G69" s="11"/>
      <c r="I69">
        <f t="shared" si="4"/>
        <v>0</v>
      </c>
    </row>
    <row r="70" spans="7:9">
      <c r="G70" s="11"/>
      <c r="I70">
        <f t="shared" si="4"/>
        <v>0</v>
      </c>
    </row>
    <row r="71" spans="7:9">
      <c r="G71" s="11"/>
      <c r="I71">
        <f t="shared" si="4"/>
        <v>0</v>
      </c>
    </row>
    <row r="72" spans="7:9">
      <c r="G72" s="11"/>
      <c r="I72">
        <f t="shared" si="4"/>
        <v>0</v>
      </c>
    </row>
    <row r="73" spans="7:9">
      <c r="G73" s="11"/>
      <c r="I73">
        <f t="shared" si="4"/>
        <v>0</v>
      </c>
    </row>
    <row r="74" spans="7:9">
      <c r="G74" s="11"/>
      <c r="I74">
        <f t="shared" si="4"/>
        <v>0</v>
      </c>
    </row>
    <row r="75" spans="7:9">
      <c r="G75" s="11"/>
      <c r="I75">
        <f t="shared" si="4"/>
        <v>0</v>
      </c>
    </row>
    <row r="76" spans="7:9">
      <c r="G76" s="11"/>
      <c r="I76">
        <f t="shared" si="4"/>
        <v>0</v>
      </c>
    </row>
    <row r="77" spans="7:9">
      <c r="G77" s="11"/>
    </row>
    <row r="78" spans="7:9">
      <c r="G78" s="11"/>
    </row>
  </sheetData>
  <sortState ref="A2:J65">
    <sortCondition ref="A2:A65"/>
  </sortState>
  <mergeCells count="1">
    <mergeCell ref="M2:R3"/>
  </mergeCells>
  <conditionalFormatting sqref="J16:J1048576 J1:J11">
    <cfRule type="cellIs" dxfId="1" priority="1" operator="equal">
      <formula>"Sheet2"</formula>
    </cfRule>
    <cfRule type="cellIs" dxfId="0" priority="2" operator="equal">
      <formula>"Sheet2"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98"/>
  <sheetViews>
    <sheetView topLeftCell="A63" workbookViewId="0">
      <selection activeCell="A79" sqref="A79"/>
    </sheetView>
  </sheetViews>
  <sheetFormatPr defaultRowHeight="14.4"/>
  <cols>
    <col min="1" max="1" width="12.21875" bestFit="1" customWidth="1"/>
    <col min="2" max="2" width="22.44140625" bestFit="1" customWidth="1"/>
    <col min="3" max="3" width="25" bestFit="1" customWidth="1"/>
    <col min="5" max="6" width="14.6640625" bestFit="1" customWidth="1"/>
    <col min="7" max="7" width="15.44140625" style="10" customWidth="1"/>
  </cols>
  <sheetData>
    <row r="1" spans="1:7" ht="21">
      <c r="A1" s="20" t="s">
        <v>178</v>
      </c>
      <c r="B1" s="20"/>
      <c r="C1" s="20"/>
      <c r="D1" s="20"/>
      <c r="E1" s="20"/>
      <c r="F1" s="20"/>
    </row>
    <row r="2" spans="1:7">
      <c r="A2" s="1" t="s">
        <v>49</v>
      </c>
      <c r="B2" s="1" t="s">
        <v>1</v>
      </c>
      <c r="C2" s="1" t="s">
        <v>2</v>
      </c>
      <c r="D2" s="1" t="s">
        <v>3</v>
      </c>
      <c r="E2" s="7" t="s">
        <v>5</v>
      </c>
      <c r="F2" s="1" t="s">
        <v>48</v>
      </c>
      <c r="G2" s="9" t="s">
        <v>180</v>
      </c>
    </row>
    <row r="3" spans="1:7">
      <c r="A3" s="2">
        <v>42199</v>
      </c>
      <c r="B3" t="s">
        <v>26</v>
      </c>
      <c r="C3" t="s">
        <v>192</v>
      </c>
      <c r="D3">
        <v>1000</v>
      </c>
      <c r="E3" s="2">
        <v>42564</v>
      </c>
      <c r="G3" s="10" t="str">
        <f t="shared" ref="G3:G32" si="0">IF(E3 &gt;= F3,"On Time","Late")</f>
        <v>On Time</v>
      </c>
    </row>
    <row r="4" spans="1:7">
      <c r="A4" s="2">
        <v>42487</v>
      </c>
      <c r="B4" t="s">
        <v>40</v>
      </c>
      <c r="C4" t="s">
        <v>41</v>
      </c>
      <c r="D4">
        <v>100</v>
      </c>
      <c r="E4" s="6">
        <v>42492</v>
      </c>
      <c r="F4" s="2">
        <v>42514</v>
      </c>
      <c r="G4" s="10" t="str">
        <f t="shared" si="0"/>
        <v>Late</v>
      </c>
    </row>
    <row r="5" spans="1:7">
      <c r="A5" s="2">
        <v>42493</v>
      </c>
      <c r="B5" t="s">
        <v>46</v>
      </c>
      <c r="C5" t="s">
        <v>100</v>
      </c>
      <c r="D5">
        <v>200</v>
      </c>
      <c r="E5" s="2">
        <v>42501</v>
      </c>
      <c r="F5" s="2">
        <v>42507</v>
      </c>
      <c r="G5" s="10" t="str">
        <f t="shared" si="0"/>
        <v>Late</v>
      </c>
    </row>
    <row r="6" spans="1:7">
      <c r="A6" s="2">
        <v>42493</v>
      </c>
      <c r="B6" t="s">
        <v>46</v>
      </c>
      <c r="C6" t="s">
        <v>50</v>
      </c>
      <c r="D6">
        <v>200</v>
      </c>
      <c r="E6" s="2">
        <v>42501</v>
      </c>
      <c r="F6" s="2">
        <v>42507</v>
      </c>
      <c r="G6" s="10" t="str">
        <f t="shared" si="0"/>
        <v>Late</v>
      </c>
    </row>
    <row r="7" spans="1:7">
      <c r="A7" s="2">
        <v>42493</v>
      </c>
      <c r="B7" t="s">
        <v>46</v>
      </c>
      <c r="C7" t="s">
        <v>51</v>
      </c>
      <c r="D7">
        <v>400</v>
      </c>
      <c r="E7" s="2">
        <v>42501</v>
      </c>
      <c r="F7" s="2">
        <v>42507</v>
      </c>
      <c r="G7" s="10" t="str">
        <f t="shared" si="0"/>
        <v>Late</v>
      </c>
    </row>
    <row r="8" spans="1:7">
      <c r="A8" s="2">
        <v>42493</v>
      </c>
      <c r="B8" t="s">
        <v>46</v>
      </c>
      <c r="C8" t="s">
        <v>52</v>
      </c>
      <c r="D8">
        <v>400</v>
      </c>
      <c r="E8" s="2">
        <v>42501</v>
      </c>
      <c r="F8" s="2">
        <v>42507</v>
      </c>
      <c r="G8" s="10" t="str">
        <f t="shared" si="0"/>
        <v>Late</v>
      </c>
    </row>
    <row r="9" spans="1:7">
      <c r="A9" s="2">
        <v>42499</v>
      </c>
      <c r="B9" t="s">
        <v>34</v>
      </c>
      <c r="C9" t="s">
        <v>35</v>
      </c>
      <c r="D9">
        <v>150</v>
      </c>
      <c r="E9" s="2">
        <v>42509</v>
      </c>
      <c r="F9" s="2">
        <v>42509</v>
      </c>
      <c r="G9" s="10" t="str">
        <f t="shared" si="0"/>
        <v>On Time</v>
      </c>
    </row>
    <row r="10" spans="1:7">
      <c r="A10" s="2">
        <v>42500</v>
      </c>
      <c r="B10" t="s">
        <v>8</v>
      </c>
      <c r="C10" t="s">
        <v>10</v>
      </c>
      <c r="D10">
        <v>756</v>
      </c>
      <c r="E10" s="2">
        <v>42522</v>
      </c>
      <c r="F10" s="2">
        <v>42514</v>
      </c>
      <c r="G10" s="10" t="str">
        <f t="shared" si="0"/>
        <v>On Time</v>
      </c>
    </row>
    <row r="11" spans="1:7">
      <c r="A11" s="2">
        <v>42506</v>
      </c>
      <c r="B11" t="s">
        <v>42</v>
      </c>
      <c r="C11" t="s">
        <v>44</v>
      </c>
      <c r="D11">
        <v>100</v>
      </c>
      <c r="E11" s="2">
        <v>42514</v>
      </c>
      <c r="F11" s="2">
        <v>42514</v>
      </c>
      <c r="G11" s="10" t="str">
        <f t="shared" si="0"/>
        <v>On Time</v>
      </c>
    </row>
    <row r="12" spans="1:7">
      <c r="A12" s="2">
        <v>42506</v>
      </c>
      <c r="B12" t="s">
        <v>42</v>
      </c>
      <c r="C12" t="s">
        <v>45</v>
      </c>
      <c r="D12">
        <v>100</v>
      </c>
      <c r="E12" s="2">
        <v>42514</v>
      </c>
      <c r="F12" s="2">
        <v>42514</v>
      </c>
      <c r="G12" s="10" t="str">
        <f t="shared" si="0"/>
        <v>On Time</v>
      </c>
    </row>
    <row r="13" spans="1:7">
      <c r="A13" s="2">
        <v>42508</v>
      </c>
      <c r="B13" t="s">
        <v>11</v>
      </c>
      <c r="C13" t="s">
        <v>12</v>
      </c>
      <c r="D13">
        <v>20</v>
      </c>
      <c r="E13" s="2">
        <v>42515</v>
      </c>
      <c r="F13" s="2">
        <v>42515</v>
      </c>
      <c r="G13" s="10" t="str">
        <f t="shared" si="0"/>
        <v>On Time</v>
      </c>
    </row>
    <row r="14" spans="1:7">
      <c r="A14" s="2">
        <v>42508</v>
      </c>
      <c r="B14" t="s">
        <v>11</v>
      </c>
      <c r="C14" t="s">
        <v>14</v>
      </c>
      <c r="D14">
        <v>20</v>
      </c>
      <c r="E14" s="2">
        <v>42515</v>
      </c>
      <c r="F14" s="2">
        <v>42515</v>
      </c>
      <c r="G14" s="10" t="str">
        <f t="shared" si="0"/>
        <v>On Time</v>
      </c>
    </row>
    <row r="15" spans="1:7">
      <c r="A15" s="2">
        <v>42508</v>
      </c>
      <c r="B15" t="s">
        <v>11</v>
      </c>
      <c r="C15" t="s">
        <v>16</v>
      </c>
      <c r="D15">
        <v>20</v>
      </c>
      <c r="E15" s="2">
        <v>42515</v>
      </c>
      <c r="F15" s="2">
        <v>42515</v>
      </c>
      <c r="G15" s="10" t="str">
        <f t="shared" si="0"/>
        <v>On Time</v>
      </c>
    </row>
    <row r="16" spans="1:7">
      <c r="A16" s="2">
        <v>42508</v>
      </c>
      <c r="B16" t="s">
        <v>11</v>
      </c>
      <c r="C16" t="s">
        <v>18</v>
      </c>
      <c r="D16">
        <v>20</v>
      </c>
      <c r="E16" s="2">
        <v>42515</v>
      </c>
      <c r="F16" s="2">
        <v>42515</v>
      </c>
      <c r="G16" s="10" t="str">
        <f t="shared" si="0"/>
        <v>On Time</v>
      </c>
    </row>
    <row r="17" spans="1:14">
      <c r="A17" s="2">
        <v>42508</v>
      </c>
      <c r="B17" t="s">
        <v>11</v>
      </c>
      <c r="C17" t="s">
        <v>19</v>
      </c>
      <c r="D17">
        <v>20</v>
      </c>
      <c r="E17" s="2">
        <v>42515</v>
      </c>
      <c r="F17" s="2">
        <v>42515</v>
      </c>
      <c r="G17" s="10" t="str">
        <f t="shared" si="0"/>
        <v>On Time</v>
      </c>
    </row>
    <row r="18" spans="1:14">
      <c r="A18" s="2">
        <v>42508</v>
      </c>
      <c r="B18" t="s">
        <v>11</v>
      </c>
      <c r="C18" t="s">
        <v>21</v>
      </c>
      <c r="D18">
        <v>20</v>
      </c>
      <c r="E18" s="2">
        <v>42515</v>
      </c>
      <c r="F18" s="2">
        <v>42515</v>
      </c>
      <c r="G18" s="10" t="str">
        <f t="shared" si="0"/>
        <v>On Time</v>
      </c>
    </row>
    <row r="19" spans="1:14">
      <c r="A19" s="2">
        <v>42508</v>
      </c>
      <c r="B19" t="s">
        <v>11</v>
      </c>
      <c r="C19" t="s">
        <v>13</v>
      </c>
      <c r="D19">
        <v>15</v>
      </c>
      <c r="E19" s="2">
        <v>42515</v>
      </c>
      <c r="F19" s="2">
        <v>42515</v>
      </c>
      <c r="G19" s="10" t="str">
        <f t="shared" si="0"/>
        <v>On Time</v>
      </c>
    </row>
    <row r="20" spans="1:14">
      <c r="A20" s="2">
        <v>42508</v>
      </c>
      <c r="B20" t="s">
        <v>11</v>
      </c>
      <c r="C20" t="s">
        <v>15</v>
      </c>
      <c r="D20">
        <v>15</v>
      </c>
      <c r="E20" s="2">
        <v>42515</v>
      </c>
      <c r="F20" s="2">
        <v>42515</v>
      </c>
      <c r="G20" s="10" t="str">
        <f t="shared" si="0"/>
        <v>On Time</v>
      </c>
    </row>
    <row r="21" spans="1:14">
      <c r="A21" s="2">
        <v>42508</v>
      </c>
      <c r="B21" t="s">
        <v>11</v>
      </c>
      <c r="C21" t="s">
        <v>17</v>
      </c>
      <c r="D21">
        <v>15</v>
      </c>
      <c r="E21" s="2">
        <v>42515</v>
      </c>
      <c r="F21" s="2">
        <v>42515</v>
      </c>
      <c r="G21" s="10" t="str">
        <f t="shared" si="0"/>
        <v>On Time</v>
      </c>
    </row>
    <row r="22" spans="1:14">
      <c r="A22" s="2">
        <v>42508</v>
      </c>
      <c r="B22" t="s">
        <v>11</v>
      </c>
      <c r="C22" t="s">
        <v>20</v>
      </c>
      <c r="D22">
        <v>15</v>
      </c>
      <c r="E22" s="2">
        <v>42515</v>
      </c>
      <c r="F22" s="2">
        <v>42515</v>
      </c>
      <c r="G22" s="10" t="str">
        <f t="shared" si="0"/>
        <v>On Time</v>
      </c>
    </row>
    <row r="23" spans="1:14">
      <c r="A23" s="2">
        <v>42508</v>
      </c>
      <c r="B23" t="s">
        <v>11</v>
      </c>
      <c r="C23" t="s">
        <v>22</v>
      </c>
      <c r="D23">
        <v>15</v>
      </c>
      <c r="E23" s="2">
        <v>42515</v>
      </c>
      <c r="F23" s="2">
        <v>42515</v>
      </c>
      <c r="G23" s="10" t="str">
        <f t="shared" si="0"/>
        <v>On Time</v>
      </c>
    </row>
    <row r="24" spans="1:14">
      <c r="A24" s="2">
        <v>42508</v>
      </c>
      <c r="B24" t="s">
        <v>11</v>
      </c>
      <c r="C24" t="s">
        <v>23</v>
      </c>
      <c r="D24">
        <v>15</v>
      </c>
      <c r="E24" s="2">
        <v>42515</v>
      </c>
      <c r="F24" s="2">
        <v>42515</v>
      </c>
      <c r="G24" s="10" t="str">
        <f t="shared" si="0"/>
        <v>On Time</v>
      </c>
    </row>
    <row r="25" spans="1:14">
      <c r="A25" s="2">
        <v>42508</v>
      </c>
      <c r="B25" t="s">
        <v>11</v>
      </c>
      <c r="C25" t="s">
        <v>24</v>
      </c>
      <c r="D25">
        <v>15</v>
      </c>
      <c r="E25" s="2">
        <v>42515</v>
      </c>
      <c r="F25" s="2">
        <v>42515</v>
      </c>
      <c r="G25" s="10" t="str">
        <f t="shared" si="0"/>
        <v>On Time</v>
      </c>
    </row>
    <row r="26" spans="1:14">
      <c r="A26" s="2">
        <v>42508</v>
      </c>
      <c r="B26" t="s">
        <v>11</v>
      </c>
      <c r="C26" t="s">
        <v>25</v>
      </c>
      <c r="D26">
        <v>15</v>
      </c>
      <c r="E26" s="2">
        <v>42515</v>
      </c>
      <c r="F26" s="2">
        <v>42515</v>
      </c>
      <c r="G26" s="10" t="str">
        <f t="shared" si="0"/>
        <v>On Time</v>
      </c>
    </row>
    <row r="27" spans="1:14">
      <c r="A27" s="2">
        <v>42514</v>
      </c>
      <c r="B27" t="s">
        <v>183</v>
      </c>
      <c r="C27" t="s">
        <v>89</v>
      </c>
      <c r="D27">
        <v>30</v>
      </c>
      <c r="E27" s="2">
        <v>42516</v>
      </c>
      <c r="F27" s="2">
        <v>42516</v>
      </c>
      <c r="G27" s="10" t="str">
        <f t="shared" si="0"/>
        <v>On Time</v>
      </c>
    </row>
    <row r="28" spans="1:14">
      <c r="A28" s="2">
        <v>42514</v>
      </c>
      <c r="B28" t="s">
        <v>183</v>
      </c>
      <c r="C28" t="s">
        <v>184</v>
      </c>
      <c r="D28">
        <v>30</v>
      </c>
      <c r="E28" s="2">
        <v>42516</v>
      </c>
      <c r="F28" s="2">
        <v>42516</v>
      </c>
      <c r="G28" s="10" t="str">
        <f t="shared" si="0"/>
        <v>On Time</v>
      </c>
    </row>
    <row r="29" spans="1:14">
      <c r="A29" s="2">
        <v>42514</v>
      </c>
      <c r="B29" t="s">
        <v>46</v>
      </c>
      <c r="C29" t="s">
        <v>156</v>
      </c>
      <c r="D29">
        <v>25</v>
      </c>
      <c r="E29" s="2">
        <v>42521</v>
      </c>
      <c r="F29" s="2">
        <v>42507</v>
      </c>
      <c r="G29" s="10" t="str">
        <f t="shared" si="0"/>
        <v>On Time</v>
      </c>
    </row>
    <row r="30" spans="1:14">
      <c r="A30" s="2">
        <v>42514</v>
      </c>
      <c r="B30" t="s">
        <v>201</v>
      </c>
      <c r="C30" t="s">
        <v>202</v>
      </c>
      <c r="D30">
        <v>15</v>
      </c>
      <c r="E30" s="2">
        <v>42517</v>
      </c>
      <c r="F30" s="2">
        <v>42517</v>
      </c>
      <c r="G30" s="10" t="str">
        <f t="shared" si="0"/>
        <v>On Time</v>
      </c>
    </row>
    <row r="31" spans="1:14">
      <c r="A31" s="2">
        <v>42515</v>
      </c>
      <c r="B31" t="s">
        <v>179</v>
      </c>
      <c r="C31" t="s">
        <v>37</v>
      </c>
      <c r="D31">
        <v>120</v>
      </c>
      <c r="E31" s="2">
        <v>42517</v>
      </c>
      <c r="F31" s="2">
        <v>42516</v>
      </c>
      <c r="G31" s="10" t="str">
        <f t="shared" si="0"/>
        <v>On Time</v>
      </c>
      <c r="N31" s="4"/>
    </row>
    <row r="32" spans="1:14">
      <c r="A32" s="2">
        <v>42516</v>
      </c>
      <c r="B32" t="s">
        <v>181</v>
      </c>
      <c r="C32" t="s">
        <v>182</v>
      </c>
      <c r="D32">
        <v>100</v>
      </c>
      <c r="E32" s="2">
        <v>42516</v>
      </c>
      <c r="F32" s="2">
        <v>42516</v>
      </c>
      <c r="G32" s="10" t="str">
        <f t="shared" si="0"/>
        <v>On Time</v>
      </c>
      <c r="N32" s="4"/>
    </row>
    <row r="33" spans="1:9">
      <c r="A33" s="2">
        <v>42506</v>
      </c>
      <c r="B33" t="s">
        <v>42</v>
      </c>
      <c r="C33" t="s">
        <v>203</v>
      </c>
      <c r="D33">
        <v>100</v>
      </c>
      <c r="E33" s="2">
        <v>42517</v>
      </c>
      <c r="F33" s="2">
        <v>42517</v>
      </c>
      <c r="G33" s="10" t="str">
        <f t="shared" ref="G33:G53" si="1">IF(E33 &gt;= F33,"On Time","Late")</f>
        <v>On Time</v>
      </c>
    </row>
    <row r="34" spans="1:9">
      <c r="A34" s="2">
        <v>42506</v>
      </c>
      <c r="B34" t="s">
        <v>42</v>
      </c>
      <c r="C34" t="s">
        <v>45</v>
      </c>
      <c r="D34">
        <v>100</v>
      </c>
      <c r="E34" s="2">
        <v>42517</v>
      </c>
      <c r="F34" s="2">
        <v>42517</v>
      </c>
      <c r="G34" s="10" t="str">
        <f t="shared" si="1"/>
        <v>On Time</v>
      </c>
    </row>
    <row r="35" spans="1:9">
      <c r="A35" s="2">
        <v>42506</v>
      </c>
      <c r="B35" t="s">
        <v>42</v>
      </c>
      <c r="C35" t="s">
        <v>43</v>
      </c>
      <c r="D35">
        <v>30</v>
      </c>
      <c r="E35" s="4"/>
      <c r="G35" s="10" t="str">
        <f t="shared" si="1"/>
        <v>On Time</v>
      </c>
    </row>
    <row r="36" spans="1:9">
      <c r="A36" s="2">
        <v>42517</v>
      </c>
      <c r="B36" t="s">
        <v>66</v>
      </c>
      <c r="C36" t="s">
        <v>70</v>
      </c>
      <c r="D36">
        <v>50</v>
      </c>
      <c r="E36" s="2">
        <v>42520</v>
      </c>
      <c r="F36" s="2">
        <v>42521</v>
      </c>
      <c r="G36" s="10" t="str">
        <f t="shared" si="1"/>
        <v>Late</v>
      </c>
    </row>
    <row r="37" spans="1:9">
      <c r="A37" s="2">
        <v>42433</v>
      </c>
      <c r="B37" t="s">
        <v>71</v>
      </c>
      <c r="C37" t="s">
        <v>72</v>
      </c>
      <c r="D37">
        <v>480</v>
      </c>
      <c r="E37" s="2">
        <v>42489</v>
      </c>
      <c r="F37" s="2">
        <v>42522</v>
      </c>
      <c r="G37" s="10" t="str">
        <f t="shared" si="1"/>
        <v>Late</v>
      </c>
    </row>
    <row r="38" spans="1:9">
      <c r="A38" s="2">
        <v>42500</v>
      </c>
      <c r="B38" t="s">
        <v>8</v>
      </c>
      <c r="C38" t="s">
        <v>9</v>
      </c>
      <c r="D38">
        <v>500</v>
      </c>
      <c r="E38" s="2">
        <v>42522</v>
      </c>
      <c r="F38" s="2">
        <v>42522</v>
      </c>
      <c r="G38" s="10" t="str">
        <f t="shared" si="1"/>
        <v>On Time</v>
      </c>
    </row>
    <row r="39" spans="1:9">
      <c r="A39" s="2">
        <v>42517</v>
      </c>
      <c r="B39" t="s">
        <v>42</v>
      </c>
      <c r="C39" t="s">
        <v>195</v>
      </c>
      <c r="D39">
        <v>60</v>
      </c>
      <c r="E39" s="2">
        <v>42522</v>
      </c>
      <c r="F39" s="2">
        <v>42522</v>
      </c>
      <c r="G39" s="10" t="str">
        <f t="shared" si="1"/>
        <v>On Time</v>
      </c>
    </row>
    <row r="40" spans="1:9">
      <c r="A40" s="2">
        <v>42517</v>
      </c>
      <c r="B40" t="s">
        <v>42</v>
      </c>
      <c r="C40" t="s">
        <v>196</v>
      </c>
      <c r="D40">
        <v>120</v>
      </c>
      <c r="E40" s="2">
        <v>42522</v>
      </c>
      <c r="F40" s="2">
        <v>42522</v>
      </c>
      <c r="G40" s="10" t="str">
        <f t="shared" si="1"/>
        <v>On Time</v>
      </c>
    </row>
    <row r="41" spans="1:9">
      <c r="A41" s="2">
        <v>42493</v>
      </c>
      <c r="B41" t="s">
        <v>210</v>
      </c>
      <c r="C41" t="s">
        <v>47</v>
      </c>
      <c r="D41">
        <v>150</v>
      </c>
      <c r="E41" s="2">
        <v>42508</v>
      </c>
      <c r="F41" s="2">
        <v>42523</v>
      </c>
      <c r="G41" s="10" t="str">
        <f t="shared" si="1"/>
        <v>Late</v>
      </c>
    </row>
    <row r="42" spans="1:9">
      <c r="A42" s="2">
        <v>42493</v>
      </c>
      <c r="B42" t="s">
        <v>210</v>
      </c>
      <c r="C42" t="s">
        <v>50</v>
      </c>
      <c r="D42">
        <v>150</v>
      </c>
      <c r="E42" s="2">
        <v>42508</v>
      </c>
      <c r="F42" s="2">
        <v>42523</v>
      </c>
      <c r="G42" s="10" t="str">
        <f t="shared" si="1"/>
        <v>Late</v>
      </c>
    </row>
    <row r="43" spans="1:9">
      <c r="A43" s="2">
        <v>42499</v>
      </c>
      <c r="B43" t="s">
        <v>34</v>
      </c>
      <c r="C43" t="s">
        <v>37</v>
      </c>
      <c r="D43">
        <v>300</v>
      </c>
      <c r="E43" s="2">
        <v>3</v>
      </c>
      <c r="F43" s="2">
        <v>42523</v>
      </c>
      <c r="G43" s="10" t="str">
        <f t="shared" si="1"/>
        <v>Late</v>
      </c>
    </row>
    <row r="44" spans="1:9">
      <c r="A44" s="2">
        <v>42499</v>
      </c>
      <c r="B44" t="s">
        <v>34</v>
      </c>
      <c r="C44" t="s">
        <v>36</v>
      </c>
      <c r="D44">
        <v>100</v>
      </c>
      <c r="E44" s="2">
        <v>2</v>
      </c>
      <c r="F44" s="2">
        <v>42523</v>
      </c>
      <c r="G44" s="10" t="str">
        <f t="shared" si="1"/>
        <v>Late</v>
      </c>
    </row>
    <row r="45" spans="1:9">
      <c r="A45" s="2">
        <v>42523</v>
      </c>
      <c r="B45" t="s">
        <v>201</v>
      </c>
      <c r="C45" t="s">
        <v>131</v>
      </c>
      <c r="D45">
        <v>15</v>
      </c>
      <c r="E45" s="2">
        <v>42523</v>
      </c>
      <c r="F45" s="2">
        <v>42523</v>
      </c>
      <c r="G45" s="10" t="str">
        <f t="shared" si="1"/>
        <v>On Time</v>
      </c>
    </row>
    <row r="46" spans="1:9">
      <c r="A46" s="2">
        <v>42523</v>
      </c>
      <c r="B46" t="s">
        <v>216</v>
      </c>
      <c r="C46" t="s">
        <v>91</v>
      </c>
      <c r="D46">
        <v>25</v>
      </c>
      <c r="E46" s="2">
        <v>42523</v>
      </c>
      <c r="F46" s="2">
        <v>42523</v>
      </c>
      <c r="G46" s="10" t="str">
        <f t="shared" si="1"/>
        <v>On Time</v>
      </c>
    </row>
    <row r="47" spans="1:9">
      <c r="A47" s="2">
        <v>42523</v>
      </c>
      <c r="B47" t="s">
        <v>216</v>
      </c>
      <c r="C47" t="s">
        <v>217</v>
      </c>
      <c r="D47">
        <v>25</v>
      </c>
      <c r="E47" s="2">
        <v>42523</v>
      </c>
      <c r="F47" s="2">
        <v>42523</v>
      </c>
      <c r="G47" s="10" t="str">
        <f t="shared" si="1"/>
        <v>On Time</v>
      </c>
    </row>
    <row r="48" spans="1:9">
      <c r="A48" s="2">
        <v>42514</v>
      </c>
      <c r="B48" t="s">
        <v>11</v>
      </c>
      <c r="C48" t="s">
        <v>185</v>
      </c>
      <c r="D48">
        <v>5</v>
      </c>
      <c r="E48" s="2">
        <v>42517</v>
      </c>
      <c r="F48" s="2">
        <v>42524</v>
      </c>
      <c r="G48" s="10" t="str">
        <f t="shared" si="1"/>
        <v>Late</v>
      </c>
      <c r="I48" s="8"/>
    </row>
    <row r="49" spans="1:10">
      <c r="A49" s="2">
        <v>42514</v>
      </c>
      <c r="B49" t="s">
        <v>11</v>
      </c>
      <c r="C49" t="s">
        <v>186</v>
      </c>
      <c r="D49">
        <v>10</v>
      </c>
      <c r="E49" s="2">
        <v>42517</v>
      </c>
      <c r="F49" s="2">
        <v>42524</v>
      </c>
      <c r="G49" s="10" t="str">
        <f t="shared" si="1"/>
        <v>Late</v>
      </c>
      <c r="I49" s="8"/>
    </row>
    <row r="50" spans="1:10">
      <c r="A50" s="2">
        <v>42514</v>
      </c>
      <c r="B50" t="s">
        <v>11</v>
      </c>
      <c r="C50" t="s">
        <v>187</v>
      </c>
      <c r="D50">
        <v>10</v>
      </c>
      <c r="E50" s="2">
        <v>42517</v>
      </c>
      <c r="F50" s="2">
        <v>42524</v>
      </c>
      <c r="G50" s="10" t="str">
        <f t="shared" si="1"/>
        <v>Late</v>
      </c>
      <c r="I50" s="8"/>
    </row>
    <row r="51" spans="1:10">
      <c r="A51" s="2">
        <v>42514</v>
      </c>
      <c r="B51" t="s">
        <v>11</v>
      </c>
      <c r="C51" t="s">
        <v>120</v>
      </c>
      <c r="D51">
        <v>20</v>
      </c>
      <c r="E51" s="2">
        <v>42517</v>
      </c>
      <c r="F51" s="2">
        <v>42524</v>
      </c>
      <c r="G51" s="10" t="str">
        <f t="shared" si="1"/>
        <v>Late</v>
      </c>
      <c r="I51" s="8"/>
    </row>
    <row r="52" spans="1:10">
      <c r="A52" s="2">
        <v>42514</v>
      </c>
      <c r="B52" t="s">
        <v>11</v>
      </c>
      <c r="C52" t="s">
        <v>188</v>
      </c>
      <c r="D52">
        <v>10</v>
      </c>
      <c r="E52" s="2">
        <v>42517</v>
      </c>
      <c r="F52" s="2">
        <v>42524</v>
      </c>
      <c r="G52" s="10" t="str">
        <f t="shared" si="1"/>
        <v>Late</v>
      </c>
      <c r="I52" s="8"/>
    </row>
    <row r="53" spans="1:10">
      <c r="A53" s="2">
        <v>42515</v>
      </c>
      <c r="B53" t="s">
        <v>11</v>
      </c>
      <c r="C53" t="s">
        <v>121</v>
      </c>
      <c r="D53">
        <v>5</v>
      </c>
      <c r="E53" s="2">
        <v>42521</v>
      </c>
      <c r="F53" s="2">
        <v>42524</v>
      </c>
      <c r="G53" s="10" t="str">
        <f t="shared" si="1"/>
        <v>Late</v>
      </c>
      <c r="I53" s="8"/>
    </row>
    <row r="54" spans="1:10">
      <c r="A54" s="2">
        <v>42517</v>
      </c>
      <c r="B54" t="s">
        <v>206</v>
      </c>
      <c r="C54" t="s">
        <v>207</v>
      </c>
      <c r="D54">
        <v>10</v>
      </c>
      <c r="E54" s="2">
        <v>42524</v>
      </c>
      <c r="F54" s="2">
        <v>42524</v>
      </c>
      <c r="G54" s="10" t="str">
        <f>IF(E54 &gt;= F54,"On Time","Late")</f>
        <v>On Time</v>
      </c>
      <c r="I54" s="8"/>
    </row>
    <row r="55" spans="1:10">
      <c r="A55" s="2">
        <v>42517</v>
      </c>
      <c r="B55" t="s">
        <v>210</v>
      </c>
      <c r="C55" t="s">
        <v>123</v>
      </c>
      <c r="D55">
        <v>50</v>
      </c>
      <c r="E55" s="2">
        <v>42527</v>
      </c>
      <c r="F55" s="2">
        <v>42524</v>
      </c>
      <c r="G55" s="10" t="str">
        <f t="shared" ref="G55:G78" si="2">IF(E55 &gt;= F55,"On Time","Late")</f>
        <v>On Time</v>
      </c>
      <c r="I55" s="8"/>
    </row>
    <row r="56" spans="1:10">
      <c r="A56" s="2">
        <v>42517</v>
      </c>
      <c r="B56" t="s">
        <v>210</v>
      </c>
      <c r="C56" t="s">
        <v>156</v>
      </c>
      <c r="D56">
        <v>30</v>
      </c>
      <c r="E56" s="2">
        <v>42527</v>
      </c>
      <c r="F56" s="2">
        <v>42524</v>
      </c>
      <c r="G56" s="10" t="str">
        <f t="shared" si="2"/>
        <v>On Time</v>
      </c>
      <c r="I56" s="8"/>
    </row>
    <row r="57" spans="1:10">
      <c r="A57" s="2">
        <v>42523</v>
      </c>
      <c r="B57" t="s">
        <v>211</v>
      </c>
      <c r="C57" t="s">
        <v>212</v>
      </c>
      <c r="D57">
        <v>130</v>
      </c>
      <c r="E57" s="2">
        <v>42524</v>
      </c>
      <c r="F57" s="2">
        <v>42524</v>
      </c>
      <c r="G57" s="10" t="str">
        <f t="shared" si="2"/>
        <v>On Time</v>
      </c>
      <c r="I57" s="8"/>
    </row>
    <row r="58" spans="1:10">
      <c r="A58" s="2">
        <v>42523</v>
      </c>
      <c r="B58" t="s">
        <v>218</v>
      </c>
      <c r="C58" t="s">
        <v>219</v>
      </c>
      <c r="D58">
        <v>1</v>
      </c>
      <c r="E58" s="2">
        <v>42524</v>
      </c>
      <c r="F58" s="2">
        <v>42524</v>
      </c>
      <c r="G58" s="10" t="str">
        <f t="shared" si="2"/>
        <v>On Time</v>
      </c>
      <c r="I58" s="8"/>
    </row>
    <row r="59" spans="1:10">
      <c r="A59" s="2">
        <v>42523</v>
      </c>
      <c r="B59" t="s">
        <v>221</v>
      </c>
      <c r="C59" t="s">
        <v>222</v>
      </c>
      <c r="D59">
        <v>15</v>
      </c>
      <c r="E59" s="2">
        <v>42527</v>
      </c>
      <c r="F59" s="2">
        <v>42527</v>
      </c>
      <c r="G59" s="10" t="str">
        <f t="shared" si="2"/>
        <v>On Time</v>
      </c>
      <c r="I59" s="8"/>
    </row>
    <row r="60" spans="1:10">
      <c r="A60" s="2">
        <v>42523</v>
      </c>
      <c r="B60" t="s">
        <v>221</v>
      </c>
      <c r="C60" t="s">
        <v>223</v>
      </c>
      <c r="D60">
        <v>5</v>
      </c>
      <c r="E60" s="2">
        <v>42527</v>
      </c>
      <c r="F60" s="2">
        <v>42527</v>
      </c>
      <c r="G60" s="10" t="str">
        <f t="shared" si="2"/>
        <v>On Time</v>
      </c>
      <c r="I60" s="8"/>
    </row>
    <row r="61" spans="1:10">
      <c r="A61" s="2">
        <v>42527</v>
      </c>
      <c r="B61" t="s">
        <v>225</v>
      </c>
      <c r="C61" t="s">
        <v>131</v>
      </c>
      <c r="D61">
        <v>35</v>
      </c>
      <c r="E61" s="2">
        <v>42527</v>
      </c>
      <c r="F61" s="2">
        <v>42527</v>
      </c>
      <c r="G61" s="10" t="str">
        <f t="shared" si="2"/>
        <v>On Time</v>
      </c>
      <c r="I61" s="8"/>
    </row>
    <row r="62" spans="1:10">
      <c r="A62" s="2">
        <v>42524</v>
      </c>
      <c r="B62" t="s">
        <v>66</v>
      </c>
      <c r="C62" t="s">
        <v>70</v>
      </c>
      <c r="D62">
        <v>80</v>
      </c>
      <c r="E62" s="2">
        <v>42527</v>
      </c>
      <c r="F62" s="2">
        <v>42527</v>
      </c>
      <c r="G62" s="10" t="str">
        <f t="shared" si="2"/>
        <v>On Time</v>
      </c>
      <c r="J62" s="8"/>
    </row>
    <row r="63" spans="1:10">
      <c r="A63" s="2">
        <v>42527</v>
      </c>
      <c r="B63" t="s">
        <v>228</v>
      </c>
      <c r="C63" t="s">
        <v>229</v>
      </c>
      <c r="D63">
        <v>20</v>
      </c>
      <c r="E63" s="2">
        <v>42527</v>
      </c>
      <c r="F63" s="2">
        <v>42527</v>
      </c>
      <c r="G63" s="10" t="str">
        <f t="shared" si="2"/>
        <v>On Time</v>
      </c>
      <c r="I63" s="8"/>
    </row>
    <row r="64" spans="1:10">
      <c r="A64" s="2">
        <v>42514</v>
      </c>
      <c r="B64" t="s">
        <v>11</v>
      </c>
      <c r="C64" t="s">
        <v>189</v>
      </c>
      <c r="D64">
        <v>15</v>
      </c>
      <c r="E64" s="2">
        <v>42517</v>
      </c>
      <c r="F64" s="2">
        <v>42528</v>
      </c>
      <c r="G64" s="10" t="str">
        <f t="shared" si="2"/>
        <v>Late</v>
      </c>
    </row>
    <row r="65" spans="1:10">
      <c r="A65" s="2">
        <v>42514</v>
      </c>
      <c r="B65" t="s">
        <v>11</v>
      </c>
      <c r="C65" t="s">
        <v>111</v>
      </c>
      <c r="D65">
        <v>20</v>
      </c>
      <c r="E65" s="2">
        <v>42517</v>
      </c>
      <c r="F65" s="2">
        <v>42528</v>
      </c>
      <c r="G65" s="10" t="str">
        <f t="shared" si="2"/>
        <v>Late</v>
      </c>
    </row>
    <row r="66" spans="1:10">
      <c r="A66" s="2">
        <v>42514</v>
      </c>
      <c r="B66" t="s">
        <v>11</v>
      </c>
      <c r="C66" t="s">
        <v>190</v>
      </c>
      <c r="D66">
        <v>10</v>
      </c>
      <c r="E66" s="2">
        <v>42517</v>
      </c>
      <c r="F66" s="2">
        <v>42528</v>
      </c>
      <c r="G66" s="10" t="str">
        <f t="shared" si="2"/>
        <v>Late</v>
      </c>
    </row>
    <row r="67" spans="1:10">
      <c r="A67" s="2">
        <v>42514</v>
      </c>
      <c r="B67" t="s">
        <v>11</v>
      </c>
      <c r="C67" t="s">
        <v>118</v>
      </c>
      <c r="D67">
        <v>15</v>
      </c>
      <c r="E67" s="2">
        <v>42517</v>
      </c>
      <c r="F67" s="2">
        <v>42528</v>
      </c>
      <c r="G67" s="10" t="str">
        <f t="shared" si="2"/>
        <v>Late</v>
      </c>
    </row>
    <row r="68" spans="1:10">
      <c r="A68" s="2">
        <v>42514</v>
      </c>
      <c r="B68" t="s">
        <v>11</v>
      </c>
      <c r="C68" t="s">
        <v>122</v>
      </c>
      <c r="D68">
        <v>15</v>
      </c>
      <c r="E68" s="2">
        <v>42517</v>
      </c>
      <c r="F68" s="2">
        <v>42528</v>
      </c>
      <c r="G68" s="10" t="str">
        <f t="shared" si="2"/>
        <v>Late</v>
      </c>
    </row>
    <row r="69" spans="1:10">
      <c r="A69" s="2">
        <v>42515</v>
      </c>
      <c r="B69" t="s">
        <v>11</v>
      </c>
      <c r="C69" t="s">
        <v>191</v>
      </c>
      <c r="D69">
        <v>5</v>
      </c>
      <c r="E69" s="2">
        <v>42521</v>
      </c>
      <c r="F69" s="2">
        <v>42528</v>
      </c>
      <c r="G69" s="10" t="str">
        <f t="shared" si="2"/>
        <v>Late</v>
      </c>
    </row>
    <row r="70" spans="1:10">
      <c r="A70" s="2">
        <v>42517</v>
      </c>
      <c r="B70" t="s">
        <v>210</v>
      </c>
      <c r="C70" t="s">
        <v>208</v>
      </c>
      <c r="D70">
        <v>25</v>
      </c>
      <c r="E70" s="2">
        <v>42527</v>
      </c>
      <c r="F70" s="2">
        <v>42528</v>
      </c>
      <c r="G70" s="10" t="str">
        <f t="shared" si="2"/>
        <v>Late</v>
      </c>
    </row>
    <row r="71" spans="1:10">
      <c r="A71" s="2">
        <v>42517</v>
      </c>
      <c r="B71" t="s">
        <v>210</v>
      </c>
      <c r="C71" t="s">
        <v>156</v>
      </c>
      <c r="D71">
        <v>30</v>
      </c>
      <c r="E71" s="2">
        <v>42524</v>
      </c>
      <c r="F71" s="2">
        <v>42528</v>
      </c>
      <c r="G71" s="10" t="str">
        <f t="shared" si="2"/>
        <v>Late</v>
      </c>
    </row>
    <row r="72" spans="1:10">
      <c r="A72" s="2">
        <v>42517</v>
      </c>
      <c r="B72" t="s">
        <v>210</v>
      </c>
      <c r="C72" t="s">
        <v>208</v>
      </c>
      <c r="D72">
        <v>30</v>
      </c>
      <c r="E72" s="2">
        <v>42527</v>
      </c>
      <c r="F72" s="2">
        <v>42528</v>
      </c>
      <c r="G72" s="10" t="str">
        <f t="shared" si="2"/>
        <v>Late</v>
      </c>
    </row>
    <row r="73" spans="1:10">
      <c r="A73" s="2">
        <v>42527</v>
      </c>
      <c r="B73" t="s">
        <v>179</v>
      </c>
      <c r="C73" t="s">
        <v>57</v>
      </c>
      <c r="D73">
        <v>120</v>
      </c>
      <c r="E73" s="2">
        <v>42529</v>
      </c>
      <c r="F73" s="2">
        <v>42528</v>
      </c>
      <c r="G73" s="10" t="str">
        <f t="shared" si="2"/>
        <v>On Time</v>
      </c>
    </row>
    <row r="74" spans="1:10">
      <c r="A74" s="2">
        <v>42521</v>
      </c>
      <c r="B74" t="s">
        <v>40</v>
      </c>
      <c r="C74" t="s">
        <v>41</v>
      </c>
      <c r="D74">
        <v>100</v>
      </c>
      <c r="E74" s="2">
        <v>42527</v>
      </c>
      <c r="F74" s="2">
        <v>42529</v>
      </c>
      <c r="G74" s="10" t="str">
        <f t="shared" si="2"/>
        <v>Late</v>
      </c>
    </row>
    <row r="75" spans="1:10">
      <c r="A75" s="2">
        <v>42523</v>
      </c>
      <c r="B75" t="s">
        <v>213</v>
      </c>
      <c r="C75" t="s">
        <v>214</v>
      </c>
      <c r="D75">
        <v>15</v>
      </c>
      <c r="E75" s="2">
        <v>42529</v>
      </c>
      <c r="F75" s="2">
        <v>42529</v>
      </c>
      <c r="G75" s="10" t="str">
        <f t="shared" si="2"/>
        <v>On Time</v>
      </c>
      <c r="J75" s="8"/>
    </row>
    <row r="76" spans="1:10">
      <c r="A76" s="2">
        <v>42523</v>
      </c>
      <c r="B76" t="s">
        <v>213</v>
      </c>
      <c r="C76" t="s">
        <v>215</v>
      </c>
      <c r="D76">
        <v>10</v>
      </c>
      <c r="E76" s="2">
        <v>42529</v>
      </c>
      <c r="F76" s="2">
        <v>42529</v>
      </c>
      <c r="G76" s="10" t="str">
        <f t="shared" si="2"/>
        <v>On Time</v>
      </c>
      <c r="J76" s="8"/>
    </row>
    <row r="77" spans="1:10">
      <c r="A77" s="2">
        <v>42528</v>
      </c>
      <c r="B77" t="s">
        <v>218</v>
      </c>
      <c r="C77" t="s">
        <v>230</v>
      </c>
      <c r="D77">
        <v>1</v>
      </c>
      <c r="E77" s="2">
        <v>42529</v>
      </c>
      <c r="F77" s="2">
        <v>42529</v>
      </c>
      <c r="G77" s="10" t="str">
        <f t="shared" si="2"/>
        <v>On Time</v>
      </c>
    </row>
    <row r="78" spans="1:10">
      <c r="A78" s="2">
        <v>42517</v>
      </c>
      <c r="B78" t="s">
        <v>204</v>
      </c>
      <c r="C78" t="s">
        <v>205</v>
      </c>
      <c r="D78">
        <v>1</v>
      </c>
      <c r="E78" s="2">
        <v>42521</v>
      </c>
      <c r="F78" s="2">
        <v>42523</v>
      </c>
      <c r="G78" s="10" t="str">
        <f t="shared" si="2"/>
        <v>Late</v>
      </c>
    </row>
    <row r="79" spans="1:10">
      <c r="A79" s="2"/>
      <c r="E79" s="2"/>
    </row>
    <row r="80" spans="1:10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  <row r="128" spans="5:5">
      <c r="E128" s="2"/>
    </row>
    <row r="129" spans="5:5">
      <c r="E129" s="2"/>
    </row>
    <row r="130" spans="5:5">
      <c r="E130" s="2"/>
    </row>
    <row r="131" spans="5:5">
      <c r="E131" s="2"/>
    </row>
    <row r="132" spans="5:5">
      <c r="E132" s="2"/>
    </row>
    <row r="133" spans="5:5">
      <c r="E133" s="2"/>
    </row>
    <row r="134" spans="5:5">
      <c r="E134" s="2"/>
    </row>
    <row r="135" spans="5:5">
      <c r="E135" s="2"/>
    </row>
    <row r="136" spans="5:5">
      <c r="E136" s="2"/>
    </row>
    <row r="137" spans="5:5">
      <c r="E137" s="2"/>
    </row>
    <row r="138" spans="5:5">
      <c r="E138" s="2"/>
    </row>
    <row r="139" spans="5:5">
      <c r="E139" s="2"/>
    </row>
    <row r="140" spans="5:5">
      <c r="E140" s="2"/>
    </row>
    <row r="141" spans="5:5">
      <c r="E141" s="2"/>
    </row>
    <row r="142" spans="5:5">
      <c r="E142" s="2"/>
    </row>
    <row r="143" spans="5:5">
      <c r="E143" s="2"/>
    </row>
    <row r="144" spans="5:5">
      <c r="E144" s="2"/>
    </row>
    <row r="145" spans="5:5">
      <c r="E145" s="2"/>
    </row>
    <row r="146" spans="5:5">
      <c r="E146" s="2"/>
    </row>
    <row r="147" spans="5:5">
      <c r="E147" s="2"/>
    </row>
    <row r="148" spans="5:5">
      <c r="E148" s="2"/>
    </row>
    <row r="149" spans="5:5">
      <c r="E149" s="2"/>
    </row>
    <row r="150" spans="5:5">
      <c r="E150" s="2"/>
    </row>
    <row r="151" spans="5:5">
      <c r="E151" s="2"/>
    </row>
    <row r="152" spans="5:5">
      <c r="E152" s="2"/>
    </row>
    <row r="153" spans="5:5">
      <c r="E153" s="2"/>
    </row>
    <row r="154" spans="5:5">
      <c r="E154" s="2"/>
    </row>
    <row r="155" spans="5:5">
      <c r="E155" s="2"/>
    </row>
    <row r="156" spans="5:5">
      <c r="E156" s="2"/>
    </row>
    <row r="157" spans="5:5">
      <c r="E157" s="2"/>
    </row>
    <row r="158" spans="5:5">
      <c r="E158" s="2"/>
    </row>
    <row r="159" spans="5:5">
      <c r="E159" s="2"/>
    </row>
    <row r="160" spans="5:5">
      <c r="E160" s="2"/>
    </row>
    <row r="161" spans="5:5">
      <c r="E161" s="2"/>
    </row>
    <row r="162" spans="5:5">
      <c r="E162" s="2"/>
    </row>
    <row r="163" spans="5:5">
      <c r="E163" s="2"/>
    </row>
    <row r="164" spans="5:5">
      <c r="E164" s="2"/>
    </row>
    <row r="165" spans="5:5">
      <c r="E165" s="2"/>
    </row>
    <row r="166" spans="5:5">
      <c r="E166" s="2"/>
    </row>
    <row r="167" spans="5:5">
      <c r="E167" s="2"/>
    </row>
    <row r="168" spans="5:5">
      <c r="E168" s="2"/>
    </row>
    <row r="169" spans="5:5">
      <c r="E169" s="2"/>
    </row>
    <row r="170" spans="5:5">
      <c r="E170" s="2"/>
    </row>
    <row r="171" spans="5:5">
      <c r="E171" s="2"/>
    </row>
    <row r="172" spans="5:5">
      <c r="E172" s="2"/>
    </row>
    <row r="173" spans="5:5">
      <c r="E173" s="2"/>
    </row>
    <row r="174" spans="5:5">
      <c r="E174" s="2"/>
    </row>
    <row r="175" spans="5:5">
      <c r="E175" s="2"/>
    </row>
    <row r="176" spans="5:5">
      <c r="E176" s="2"/>
    </row>
    <row r="177" spans="5:5">
      <c r="E177" s="2"/>
    </row>
    <row r="178" spans="5:5">
      <c r="E178" s="2"/>
    </row>
    <row r="179" spans="5:5">
      <c r="E179" s="2"/>
    </row>
    <row r="180" spans="5:5">
      <c r="E180" s="2"/>
    </row>
    <row r="181" spans="5:5">
      <c r="E181" s="2"/>
    </row>
    <row r="182" spans="5:5">
      <c r="E182" s="2"/>
    </row>
    <row r="183" spans="5:5">
      <c r="E183" s="2"/>
    </row>
    <row r="184" spans="5:5">
      <c r="E184" s="2"/>
    </row>
    <row r="185" spans="5:5">
      <c r="E185" s="2"/>
    </row>
    <row r="186" spans="5:5">
      <c r="E186" s="2"/>
    </row>
    <row r="187" spans="5:5">
      <c r="E187" s="2"/>
    </row>
    <row r="188" spans="5:5">
      <c r="E188" s="2"/>
    </row>
    <row r="189" spans="5:5">
      <c r="E189" s="2"/>
    </row>
    <row r="190" spans="5:5">
      <c r="E190" s="2"/>
    </row>
    <row r="191" spans="5:5">
      <c r="E191" s="2"/>
    </row>
    <row r="192" spans="5:5">
      <c r="E192" s="2"/>
    </row>
    <row r="193" spans="5:5">
      <c r="E193" s="2"/>
    </row>
    <row r="194" spans="5:5">
      <c r="E194" s="2"/>
    </row>
    <row r="195" spans="5:5">
      <c r="E195" s="2"/>
    </row>
    <row r="196" spans="5:5">
      <c r="E196" s="2"/>
    </row>
    <row r="197" spans="5:5">
      <c r="E197" s="2"/>
    </row>
    <row r="198" spans="5:5">
      <c r="E198" s="2"/>
    </row>
  </sheetData>
  <sortState ref="A3:G32">
    <sortCondition ref="A3:A32"/>
  </sortState>
  <mergeCells count="1">
    <mergeCell ref="A1:F1"/>
  </mergeCells>
  <conditionalFormatting sqref="G1 G3:G1048576">
    <cfRule type="cellIs" dxfId="5" priority="35" operator="equal">
      <formula>"On Time"</formula>
    </cfRule>
    <cfRule type="containsText" dxfId="4" priority="36" operator="containsText" text="Late">
      <formula>NOT(ISERROR(SEARCH("Late",G1)))</formula>
    </cfRule>
  </conditionalFormatting>
  <conditionalFormatting sqref="I37:I63 J62 J75:J76">
    <cfRule type="cellIs" dxfId="3" priority="33" operator="equal">
      <formula>"Sheet2"</formula>
    </cfRule>
    <cfRule type="cellIs" dxfId="2" priority="34" operator="equal">
      <formula>"Sheet2"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4"/>
  <sheetViews>
    <sheetView workbookViewId="0">
      <selection activeCell="F3" sqref="F3"/>
    </sheetView>
  </sheetViews>
  <sheetFormatPr defaultRowHeight="14.4"/>
  <cols>
    <col min="1" max="1" width="25.5546875" bestFit="1" customWidth="1"/>
    <col min="6" max="6" width="9.77734375" bestFit="1" customWidth="1"/>
    <col min="8" max="8" width="9.5546875" bestFit="1" customWidth="1"/>
    <col min="9" max="9" width="9.33203125" bestFit="1" customWidth="1"/>
    <col min="10" max="10" width="9.77734375" bestFit="1" customWidth="1"/>
    <col min="12" max="12" width="9.5546875" bestFit="1" customWidth="1"/>
    <col min="13" max="13" width="9.33203125" bestFit="1" customWidth="1"/>
  </cols>
  <sheetData>
    <row r="1" spans="1:13" ht="21.6" thickBot="1">
      <c r="A1" s="21" t="s">
        <v>73</v>
      </c>
      <c r="B1" s="22"/>
      <c r="C1" s="22"/>
      <c r="D1" s="22"/>
      <c r="E1" s="22"/>
      <c r="F1" s="22"/>
      <c r="G1" s="22"/>
      <c r="H1" s="22"/>
      <c r="I1" s="22"/>
      <c r="J1" s="22"/>
      <c r="K1" s="23"/>
    </row>
    <row r="2" spans="1:13" ht="15" thickBot="1">
      <c r="A2" s="5" t="s">
        <v>2</v>
      </c>
      <c r="B2" s="5" t="s">
        <v>135</v>
      </c>
      <c r="C2" s="5" t="s">
        <v>136</v>
      </c>
      <c r="D2" s="5" t="s">
        <v>137</v>
      </c>
      <c r="E2" s="5" t="s">
        <v>138</v>
      </c>
      <c r="F2" s="5" t="s">
        <v>74</v>
      </c>
      <c r="G2" s="5" t="s">
        <v>75</v>
      </c>
      <c r="H2" s="5" t="s">
        <v>76</v>
      </c>
      <c r="I2" s="5" t="s">
        <v>77</v>
      </c>
      <c r="J2" s="5" t="s">
        <v>78</v>
      </c>
      <c r="K2" s="5" t="s">
        <v>79</v>
      </c>
      <c r="L2" s="5" t="s">
        <v>80</v>
      </c>
      <c r="M2" s="5" t="s">
        <v>81</v>
      </c>
    </row>
    <row r="3" spans="1:13">
      <c r="A3" t="s">
        <v>82</v>
      </c>
      <c r="B3">
        <v>15</v>
      </c>
      <c r="C3">
        <v>20</v>
      </c>
      <c r="D3">
        <v>28</v>
      </c>
      <c r="E3">
        <v>20</v>
      </c>
      <c r="F3">
        <v>45</v>
      </c>
    </row>
    <row r="4" spans="1:13">
      <c r="A4" t="s">
        <v>83</v>
      </c>
      <c r="B4">
        <v>50</v>
      </c>
      <c r="C4">
        <v>15</v>
      </c>
      <c r="D4">
        <v>50</v>
      </c>
      <c r="E4">
        <v>15</v>
      </c>
      <c r="F4">
        <v>70</v>
      </c>
    </row>
    <row r="5" spans="1:13">
      <c r="A5" t="s">
        <v>84</v>
      </c>
      <c r="B5">
        <v>13</v>
      </c>
      <c r="C5">
        <v>15</v>
      </c>
      <c r="D5">
        <v>5</v>
      </c>
      <c r="E5">
        <v>5</v>
      </c>
      <c r="F5">
        <v>15</v>
      </c>
    </row>
    <row r="6" spans="1:13">
      <c r="A6" t="s">
        <v>13</v>
      </c>
      <c r="C6">
        <v>20</v>
      </c>
      <c r="D6">
        <v>10</v>
      </c>
      <c r="E6">
        <v>35</v>
      </c>
      <c r="F6">
        <v>25</v>
      </c>
    </row>
    <row r="7" spans="1:13">
      <c r="A7" t="s">
        <v>85</v>
      </c>
      <c r="C7">
        <v>15</v>
      </c>
      <c r="D7">
        <v>17</v>
      </c>
      <c r="E7">
        <v>25</v>
      </c>
      <c r="F7">
        <v>30</v>
      </c>
    </row>
    <row r="8" spans="1:13">
      <c r="A8" t="s">
        <v>139</v>
      </c>
      <c r="B8">
        <v>35</v>
      </c>
      <c r="C8">
        <v>65</v>
      </c>
    </row>
    <row r="9" spans="1:13">
      <c r="A9" t="s">
        <v>140</v>
      </c>
      <c r="C9">
        <v>65</v>
      </c>
    </row>
    <row r="10" spans="1:13">
      <c r="A10" t="s">
        <v>170</v>
      </c>
      <c r="D10">
        <v>850</v>
      </c>
    </row>
    <row r="11" spans="1:13">
      <c r="A11" t="s">
        <v>141</v>
      </c>
      <c r="B11">
        <v>30</v>
      </c>
      <c r="C11">
        <v>30</v>
      </c>
      <c r="D11">
        <v>40</v>
      </c>
    </row>
    <row r="12" spans="1:13">
      <c r="A12" t="s">
        <v>144</v>
      </c>
      <c r="B12">
        <v>45</v>
      </c>
      <c r="C12">
        <v>40</v>
      </c>
    </row>
    <row r="13" spans="1:13">
      <c r="A13" t="s">
        <v>142</v>
      </c>
      <c r="B13">
        <v>50</v>
      </c>
      <c r="C13">
        <v>55</v>
      </c>
    </row>
    <row r="14" spans="1:13">
      <c r="A14" t="s">
        <v>143</v>
      </c>
      <c r="B14">
        <v>35</v>
      </c>
      <c r="C14">
        <v>30</v>
      </c>
    </row>
    <row r="15" spans="1:13">
      <c r="A15" t="s">
        <v>145</v>
      </c>
      <c r="B15">
        <v>20</v>
      </c>
      <c r="C15">
        <v>35</v>
      </c>
    </row>
    <row r="16" spans="1:13">
      <c r="A16" t="s">
        <v>86</v>
      </c>
      <c r="C16">
        <v>50</v>
      </c>
      <c r="D16">
        <v>50</v>
      </c>
      <c r="F16">
        <v>50</v>
      </c>
    </row>
    <row r="17" spans="1:6">
      <c r="A17" t="s">
        <v>164</v>
      </c>
      <c r="C17">
        <v>20</v>
      </c>
    </row>
    <row r="18" spans="1:6">
      <c r="A18" t="s">
        <v>171</v>
      </c>
      <c r="D18">
        <v>5</v>
      </c>
    </row>
    <row r="19" spans="1:6">
      <c r="A19" t="s">
        <v>146</v>
      </c>
      <c r="B19">
        <v>20</v>
      </c>
      <c r="E19">
        <v>15</v>
      </c>
    </row>
    <row r="20" spans="1:6">
      <c r="A20" t="s">
        <v>44</v>
      </c>
      <c r="D20">
        <v>200</v>
      </c>
    </row>
    <row r="21" spans="1:6">
      <c r="A21" t="s">
        <v>87</v>
      </c>
      <c r="B21">
        <v>500</v>
      </c>
      <c r="C21">
        <v>400</v>
      </c>
      <c r="D21">
        <v>900</v>
      </c>
      <c r="E21">
        <v>600</v>
      </c>
      <c r="F21">
        <v>800</v>
      </c>
    </row>
    <row r="22" spans="1:6">
      <c r="A22" t="s">
        <v>88</v>
      </c>
      <c r="B22">
        <v>500</v>
      </c>
      <c r="C22">
        <v>400</v>
      </c>
      <c r="D22">
        <v>900</v>
      </c>
      <c r="E22">
        <v>600</v>
      </c>
      <c r="F22">
        <v>800</v>
      </c>
    </row>
    <row r="23" spans="1:6">
      <c r="A23" t="s">
        <v>10</v>
      </c>
      <c r="F23">
        <v>756</v>
      </c>
    </row>
    <row r="24" spans="1:6">
      <c r="A24" t="s">
        <v>89</v>
      </c>
      <c r="C24">
        <v>50</v>
      </c>
      <c r="F24">
        <v>75</v>
      </c>
    </row>
    <row r="25" spans="1:6">
      <c r="A25" t="s">
        <v>165</v>
      </c>
      <c r="C25">
        <v>20</v>
      </c>
    </row>
    <row r="26" spans="1:6">
      <c r="A26" t="s">
        <v>172</v>
      </c>
      <c r="D26">
        <v>5</v>
      </c>
    </row>
    <row r="27" spans="1:6">
      <c r="A27" t="s">
        <v>147</v>
      </c>
      <c r="B27">
        <v>20</v>
      </c>
    </row>
    <row r="28" spans="1:6">
      <c r="A28" t="s">
        <v>173</v>
      </c>
      <c r="D28">
        <v>18</v>
      </c>
    </row>
    <row r="29" spans="1:6">
      <c r="A29" t="s">
        <v>148</v>
      </c>
      <c r="B29">
        <v>20</v>
      </c>
    </row>
    <row r="30" spans="1:6">
      <c r="A30" t="s">
        <v>90</v>
      </c>
      <c r="F30">
        <v>25</v>
      </c>
    </row>
    <row r="31" spans="1:6">
      <c r="A31" t="s">
        <v>91</v>
      </c>
      <c r="B31">
        <v>21</v>
      </c>
      <c r="C31">
        <v>31</v>
      </c>
      <c r="D31">
        <v>91</v>
      </c>
      <c r="E31">
        <v>20</v>
      </c>
      <c r="F31">
        <v>30</v>
      </c>
    </row>
    <row r="32" spans="1:6">
      <c r="A32" t="s">
        <v>67</v>
      </c>
      <c r="B32">
        <v>170</v>
      </c>
      <c r="C32">
        <v>100</v>
      </c>
      <c r="E32">
        <v>180</v>
      </c>
      <c r="F32">
        <v>130</v>
      </c>
    </row>
    <row r="33" spans="1:6">
      <c r="A33" t="s">
        <v>174</v>
      </c>
      <c r="D33">
        <v>40</v>
      </c>
    </row>
    <row r="34" spans="1:6">
      <c r="A34" t="s">
        <v>54</v>
      </c>
      <c r="B34">
        <v>20</v>
      </c>
      <c r="D34">
        <v>20</v>
      </c>
      <c r="E34">
        <v>20</v>
      </c>
      <c r="F34">
        <v>20</v>
      </c>
    </row>
    <row r="35" spans="1:6">
      <c r="A35" t="s">
        <v>92</v>
      </c>
      <c r="B35">
        <v>990</v>
      </c>
      <c r="C35">
        <v>1300</v>
      </c>
      <c r="D35">
        <v>1240</v>
      </c>
      <c r="E35">
        <v>1400</v>
      </c>
      <c r="F35">
        <v>1160</v>
      </c>
    </row>
    <row r="36" spans="1:6">
      <c r="A36" t="s">
        <v>166</v>
      </c>
      <c r="C36">
        <v>300</v>
      </c>
    </row>
    <row r="37" spans="1:6">
      <c r="A37" t="s">
        <v>93</v>
      </c>
      <c r="C37">
        <v>100</v>
      </c>
      <c r="F37">
        <v>100</v>
      </c>
    </row>
    <row r="38" spans="1:6">
      <c r="A38" t="s">
        <v>177</v>
      </c>
      <c r="E38">
        <v>180</v>
      </c>
    </row>
    <row r="39" spans="1:6">
      <c r="A39" t="s">
        <v>149</v>
      </c>
      <c r="B39">
        <v>12</v>
      </c>
      <c r="E39">
        <v>10</v>
      </c>
    </row>
    <row r="40" spans="1:6">
      <c r="A40" t="s">
        <v>94</v>
      </c>
      <c r="F40">
        <v>192</v>
      </c>
    </row>
    <row r="41" spans="1:6">
      <c r="A41" t="s">
        <v>167</v>
      </c>
      <c r="C41">
        <v>100</v>
      </c>
      <c r="D41">
        <v>215</v>
      </c>
    </row>
    <row r="42" spans="1:6">
      <c r="A42" t="s">
        <v>95</v>
      </c>
      <c r="C42">
        <v>50</v>
      </c>
      <c r="F42">
        <v>50</v>
      </c>
    </row>
    <row r="43" spans="1:6">
      <c r="A43" t="s">
        <v>168</v>
      </c>
      <c r="C43">
        <v>10</v>
      </c>
    </row>
    <row r="44" spans="1:6">
      <c r="A44" t="s">
        <v>55</v>
      </c>
      <c r="B44">
        <v>20</v>
      </c>
      <c r="D44">
        <v>20</v>
      </c>
      <c r="E44">
        <v>20</v>
      </c>
      <c r="F44">
        <v>20</v>
      </c>
    </row>
    <row r="45" spans="1:6">
      <c r="A45" t="s">
        <v>96</v>
      </c>
      <c r="B45">
        <v>10</v>
      </c>
      <c r="C45">
        <v>30</v>
      </c>
      <c r="D45">
        <v>45</v>
      </c>
      <c r="E45">
        <v>10</v>
      </c>
      <c r="F45">
        <v>30</v>
      </c>
    </row>
    <row r="46" spans="1:6">
      <c r="A46" t="s">
        <v>175</v>
      </c>
      <c r="D46">
        <v>20</v>
      </c>
    </row>
    <row r="47" spans="1:6">
      <c r="A47" t="s">
        <v>176</v>
      </c>
      <c r="D47">
        <v>500</v>
      </c>
      <c r="E47">
        <v>500</v>
      </c>
    </row>
    <row r="48" spans="1:6">
      <c r="A48" t="s">
        <v>158</v>
      </c>
      <c r="B48">
        <v>696</v>
      </c>
      <c r="C48">
        <v>257</v>
      </c>
      <c r="D48">
        <v>135</v>
      </c>
      <c r="E48">
        <v>206</v>
      </c>
      <c r="F48">
        <f>84+257</f>
        <v>341</v>
      </c>
    </row>
    <row r="49" spans="1:6">
      <c r="A49" t="s">
        <v>159</v>
      </c>
      <c r="B49">
        <v>645</v>
      </c>
      <c r="C49">
        <v>203</v>
      </c>
      <c r="D49">
        <v>167</v>
      </c>
      <c r="E49">
        <v>190</v>
      </c>
      <c r="F49">
        <f>85+41</f>
        <v>126</v>
      </c>
    </row>
    <row r="50" spans="1:6">
      <c r="A50" t="s">
        <v>160</v>
      </c>
      <c r="C50">
        <v>415</v>
      </c>
      <c r="D50">
        <v>1300</v>
      </c>
      <c r="E50">
        <v>735</v>
      </c>
      <c r="F50">
        <v>915</v>
      </c>
    </row>
    <row r="51" spans="1:6">
      <c r="A51" t="s">
        <v>161</v>
      </c>
      <c r="B51">
        <v>726</v>
      </c>
      <c r="C51">
        <v>983</v>
      </c>
      <c r="D51">
        <v>625</v>
      </c>
      <c r="E51">
        <v>318</v>
      </c>
      <c r="F51">
        <f>539+977</f>
        <v>1516</v>
      </c>
    </row>
    <row r="52" spans="1:6">
      <c r="A52" t="s">
        <v>162</v>
      </c>
      <c r="C52">
        <v>636</v>
      </c>
      <c r="D52">
        <v>1050</v>
      </c>
      <c r="E52">
        <v>600</v>
      </c>
      <c r="F52">
        <f>100+103</f>
        <v>203</v>
      </c>
    </row>
    <row r="53" spans="1:6">
      <c r="A53" t="s">
        <v>163</v>
      </c>
      <c r="B53">
        <v>1050</v>
      </c>
      <c r="C53">
        <v>735</v>
      </c>
      <c r="D53">
        <v>1245</v>
      </c>
      <c r="E53">
        <v>1010</v>
      </c>
      <c r="F53">
        <f>470+340</f>
        <v>810</v>
      </c>
    </row>
    <row r="54" spans="1:6">
      <c r="A54" t="s">
        <v>97</v>
      </c>
      <c r="B54">
        <v>400</v>
      </c>
      <c r="C54">
        <v>300</v>
      </c>
      <c r="D54">
        <v>400</v>
      </c>
      <c r="E54">
        <v>400</v>
      </c>
      <c r="F54">
        <v>130</v>
      </c>
    </row>
    <row r="55" spans="1:6">
      <c r="A55" t="s">
        <v>150</v>
      </c>
      <c r="B55">
        <v>200</v>
      </c>
      <c r="C55">
        <v>100</v>
      </c>
    </row>
    <row r="56" spans="1:6">
      <c r="A56" t="s">
        <v>98</v>
      </c>
      <c r="F56">
        <v>160</v>
      </c>
    </row>
    <row r="57" spans="1:6">
      <c r="A57" t="s">
        <v>57</v>
      </c>
      <c r="B57">
        <v>590</v>
      </c>
      <c r="C57">
        <v>460</v>
      </c>
      <c r="D57">
        <v>650</v>
      </c>
      <c r="E57">
        <v>560</v>
      </c>
      <c r="F57">
        <f>220+160</f>
        <v>380</v>
      </c>
    </row>
    <row r="58" spans="1:6">
      <c r="A58" t="s">
        <v>99</v>
      </c>
      <c r="E58">
        <v>100</v>
      </c>
      <c r="F58">
        <v>100</v>
      </c>
    </row>
    <row r="59" spans="1:6">
      <c r="A59" t="s">
        <v>100</v>
      </c>
      <c r="B59">
        <v>300</v>
      </c>
      <c r="C59">
        <v>550</v>
      </c>
      <c r="D59">
        <v>300</v>
      </c>
      <c r="F59">
        <v>150</v>
      </c>
    </row>
    <row r="60" spans="1:6">
      <c r="A60" t="s">
        <v>101</v>
      </c>
      <c r="C60">
        <v>300</v>
      </c>
      <c r="D60">
        <v>50</v>
      </c>
      <c r="E60">
        <v>500</v>
      </c>
      <c r="F60">
        <f>100+300</f>
        <v>400</v>
      </c>
    </row>
    <row r="61" spans="1:6">
      <c r="A61" t="s">
        <v>102</v>
      </c>
      <c r="B61">
        <v>200</v>
      </c>
      <c r="C61">
        <v>100</v>
      </c>
      <c r="D61">
        <v>200</v>
      </c>
      <c r="E61">
        <v>200</v>
      </c>
      <c r="F61">
        <f>100+100</f>
        <v>200</v>
      </c>
    </row>
    <row r="62" spans="1:6">
      <c r="A62" t="s">
        <v>58</v>
      </c>
      <c r="B62">
        <v>665</v>
      </c>
      <c r="C62">
        <v>420</v>
      </c>
      <c r="D62">
        <v>950</v>
      </c>
      <c r="E62">
        <v>960</v>
      </c>
      <c r="F62">
        <f>200+440</f>
        <v>640</v>
      </c>
    </row>
    <row r="63" spans="1:6">
      <c r="A63" t="s">
        <v>103</v>
      </c>
      <c r="B63">
        <v>275</v>
      </c>
      <c r="C63">
        <v>325</v>
      </c>
      <c r="D63">
        <v>260</v>
      </c>
      <c r="E63">
        <v>260</v>
      </c>
      <c r="F63">
        <f>130+130</f>
        <v>260</v>
      </c>
    </row>
    <row r="64" spans="1:6">
      <c r="A64" t="s">
        <v>151</v>
      </c>
      <c r="B64">
        <v>12</v>
      </c>
    </row>
    <row r="65" spans="1:6">
      <c r="A65" t="s">
        <v>104</v>
      </c>
      <c r="C65">
        <v>10</v>
      </c>
      <c r="E65">
        <v>15</v>
      </c>
      <c r="F65">
        <v>10</v>
      </c>
    </row>
    <row r="66" spans="1:6">
      <c r="A66" t="s">
        <v>50</v>
      </c>
      <c r="B66">
        <v>200</v>
      </c>
      <c r="C66">
        <v>450</v>
      </c>
      <c r="D66">
        <v>50</v>
      </c>
      <c r="E66">
        <v>500</v>
      </c>
      <c r="F66">
        <v>400</v>
      </c>
    </row>
    <row r="67" spans="1:6">
      <c r="A67" t="s">
        <v>105</v>
      </c>
      <c r="B67">
        <v>40</v>
      </c>
      <c r="D67">
        <v>18</v>
      </c>
      <c r="E67">
        <v>12</v>
      </c>
      <c r="F67">
        <v>7</v>
      </c>
    </row>
    <row r="68" spans="1:6">
      <c r="A68" t="s">
        <v>59</v>
      </c>
      <c r="C68">
        <v>100</v>
      </c>
    </row>
    <row r="69" spans="1:6">
      <c r="A69" t="s">
        <v>106</v>
      </c>
      <c r="F69">
        <v>50</v>
      </c>
    </row>
    <row r="70" spans="1:6">
      <c r="A70" t="s">
        <v>152</v>
      </c>
      <c r="B70">
        <v>14</v>
      </c>
      <c r="E70">
        <v>12</v>
      </c>
    </row>
    <row r="71" spans="1:6">
      <c r="A71" t="s">
        <v>107</v>
      </c>
      <c r="C71">
        <v>50</v>
      </c>
      <c r="F71">
        <v>25</v>
      </c>
    </row>
    <row r="72" spans="1:6">
      <c r="A72" t="s">
        <v>108</v>
      </c>
      <c r="B72">
        <v>990</v>
      </c>
      <c r="C72">
        <v>1300</v>
      </c>
      <c r="D72">
        <v>1240</v>
      </c>
      <c r="E72">
        <v>1400</v>
      </c>
      <c r="F72">
        <v>1160</v>
      </c>
    </row>
    <row r="73" spans="1:6">
      <c r="A73" t="s">
        <v>109</v>
      </c>
      <c r="B73">
        <v>55</v>
      </c>
      <c r="C73">
        <v>30</v>
      </c>
      <c r="D73">
        <v>50</v>
      </c>
      <c r="E73">
        <v>50</v>
      </c>
      <c r="F73">
        <v>65</v>
      </c>
    </row>
    <row r="74" spans="1:6">
      <c r="A74" t="s">
        <v>110</v>
      </c>
      <c r="B74">
        <v>50</v>
      </c>
      <c r="C74">
        <v>30</v>
      </c>
      <c r="D74">
        <v>30</v>
      </c>
      <c r="E74">
        <v>20</v>
      </c>
      <c r="F74">
        <v>25</v>
      </c>
    </row>
    <row r="75" spans="1:6">
      <c r="A75" t="s">
        <v>111</v>
      </c>
      <c r="B75">
        <v>40</v>
      </c>
      <c r="C75">
        <v>25</v>
      </c>
      <c r="D75">
        <v>50</v>
      </c>
      <c r="E75">
        <v>45</v>
      </c>
      <c r="F75">
        <v>65</v>
      </c>
    </row>
    <row r="76" spans="1:6">
      <c r="A76" t="s">
        <v>112</v>
      </c>
      <c r="C76">
        <v>2</v>
      </c>
      <c r="F76">
        <v>14</v>
      </c>
    </row>
    <row r="77" spans="1:6">
      <c r="A77" t="s">
        <v>113</v>
      </c>
      <c r="B77">
        <v>50</v>
      </c>
      <c r="C77">
        <v>50</v>
      </c>
      <c r="D77">
        <v>50</v>
      </c>
      <c r="E77">
        <v>50</v>
      </c>
      <c r="F77">
        <v>80</v>
      </c>
    </row>
    <row r="78" spans="1:6">
      <c r="A78" t="s">
        <v>114</v>
      </c>
      <c r="B78">
        <v>50</v>
      </c>
      <c r="C78">
        <v>50</v>
      </c>
      <c r="D78">
        <v>50</v>
      </c>
      <c r="E78">
        <v>50</v>
      </c>
      <c r="F78">
        <v>80</v>
      </c>
    </row>
    <row r="79" spans="1:6">
      <c r="A79" t="s">
        <v>153</v>
      </c>
      <c r="B79">
        <v>20</v>
      </c>
      <c r="C79">
        <v>15</v>
      </c>
    </row>
    <row r="80" spans="1:6">
      <c r="A80" t="s">
        <v>115</v>
      </c>
      <c r="F80">
        <v>50</v>
      </c>
    </row>
    <row r="81" spans="1:6">
      <c r="A81" t="s">
        <v>116</v>
      </c>
      <c r="D81">
        <v>5</v>
      </c>
      <c r="F81">
        <v>10</v>
      </c>
    </row>
    <row r="82" spans="1:6">
      <c r="A82" t="s">
        <v>117</v>
      </c>
      <c r="B82">
        <v>10</v>
      </c>
      <c r="C82">
        <v>45</v>
      </c>
      <c r="D82">
        <v>25</v>
      </c>
      <c r="E82">
        <v>10</v>
      </c>
      <c r="F82">
        <v>65</v>
      </c>
    </row>
    <row r="83" spans="1:6">
      <c r="A83" t="s">
        <v>118</v>
      </c>
      <c r="B83">
        <v>15</v>
      </c>
      <c r="C83">
        <v>15</v>
      </c>
      <c r="D83">
        <v>20</v>
      </c>
      <c r="E83">
        <v>18</v>
      </c>
      <c r="F83">
        <v>25</v>
      </c>
    </row>
    <row r="84" spans="1:6">
      <c r="A84" t="s">
        <v>119</v>
      </c>
      <c r="B84">
        <v>20</v>
      </c>
      <c r="D84">
        <v>9</v>
      </c>
      <c r="E84">
        <v>3</v>
      </c>
      <c r="F84">
        <v>20</v>
      </c>
    </row>
    <row r="85" spans="1:6">
      <c r="A85" t="s">
        <v>120</v>
      </c>
      <c r="B85">
        <v>5</v>
      </c>
      <c r="C85">
        <v>25</v>
      </c>
      <c r="D85">
        <v>35</v>
      </c>
      <c r="E85">
        <v>18</v>
      </c>
      <c r="F85">
        <v>60</v>
      </c>
    </row>
    <row r="86" spans="1:6">
      <c r="A86" t="s">
        <v>121</v>
      </c>
      <c r="B86">
        <v>13</v>
      </c>
      <c r="C86">
        <v>35</v>
      </c>
      <c r="D86">
        <v>5</v>
      </c>
      <c r="F86">
        <v>15</v>
      </c>
    </row>
    <row r="87" spans="1:6">
      <c r="A87" t="s">
        <v>122</v>
      </c>
      <c r="B87">
        <v>20</v>
      </c>
      <c r="C87">
        <v>30</v>
      </c>
      <c r="D87">
        <v>36</v>
      </c>
      <c r="E87">
        <v>50</v>
      </c>
      <c r="F87">
        <v>40</v>
      </c>
    </row>
    <row r="88" spans="1:6">
      <c r="A88" t="s">
        <v>123</v>
      </c>
      <c r="B88">
        <v>40</v>
      </c>
      <c r="C88">
        <v>110</v>
      </c>
      <c r="D88">
        <v>40</v>
      </c>
      <c r="E88">
        <v>50</v>
      </c>
      <c r="F88">
        <v>50</v>
      </c>
    </row>
    <row r="89" spans="1:6">
      <c r="A89" t="s">
        <v>124</v>
      </c>
      <c r="B89">
        <v>420</v>
      </c>
      <c r="C89">
        <v>600</v>
      </c>
      <c r="D89">
        <v>570</v>
      </c>
      <c r="E89">
        <v>670</v>
      </c>
      <c r="F89">
        <v>500</v>
      </c>
    </row>
    <row r="90" spans="1:6">
      <c r="A90" t="s">
        <v>125</v>
      </c>
      <c r="B90">
        <v>420</v>
      </c>
      <c r="C90">
        <v>600</v>
      </c>
      <c r="D90">
        <v>570</v>
      </c>
      <c r="E90">
        <v>670</v>
      </c>
      <c r="F90">
        <v>500</v>
      </c>
    </row>
    <row r="91" spans="1:6">
      <c r="A91" t="s">
        <v>126</v>
      </c>
      <c r="F91">
        <v>10</v>
      </c>
    </row>
    <row r="92" spans="1:6">
      <c r="A92" t="s">
        <v>127</v>
      </c>
      <c r="D92">
        <v>3</v>
      </c>
      <c r="E92">
        <v>3</v>
      </c>
      <c r="F92">
        <v>15</v>
      </c>
    </row>
    <row r="93" spans="1:6">
      <c r="A93" t="s">
        <v>128</v>
      </c>
      <c r="B93">
        <v>5</v>
      </c>
      <c r="C93">
        <v>10</v>
      </c>
      <c r="D93">
        <v>5</v>
      </c>
      <c r="E93">
        <v>25</v>
      </c>
      <c r="F93">
        <v>25</v>
      </c>
    </row>
    <row r="94" spans="1:6">
      <c r="A94" t="s">
        <v>169</v>
      </c>
      <c r="C94">
        <v>20</v>
      </c>
      <c r="E94">
        <v>30</v>
      </c>
    </row>
    <row r="95" spans="1:6">
      <c r="A95" t="s">
        <v>154</v>
      </c>
      <c r="B95">
        <v>40</v>
      </c>
    </row>
    <row r="96" spans="1:6">
      <c r="A96" t="s">
        <v>155</v>
      </c>
      <c r="B96">
        <v>40</v>
      </c>
    </row>
    <row r="97" spans="1:6">
      <c r="A97" t="s">
        <v>156</v>
      </c>
      <c r="B97">
        <v>40</v>
      </c>
      <c r="C97">
        <v>40</v>
      </c>
      <c r="D97">
        <v>130</v>
      </c>
      <c r="E97">
        <v>50</v>
      </c>
    </row>
    <row r="98" spans="1:6">
      <c r="A98" t="s">
        <v>157</v>
      </c>
      <c r="B98">
        <v>40</v>
      </c>
      <c r="D98">
        <v>60</v>
      </c>
    </row>
    <row r="99" spans="1:6">
      <c r="A99" t="s">
        <v>129</v>
      </c>
      <c r="B99">
        <v>76</v>
      </c>
      <c r="C99">
        <v>92</v>
      </c>
      <c r="D99">
        <v>144</v>
      </c>
      <c r="E99">
        <v>266</v>
      </c>
      <c r="F99">
        <f>45+294</f>
        <v>339</v>
      </c>
    </row>
    <row r="100" spans="1:6">
      <c r="A100" t="s">
        <v>130</v>
      </c>
      <c r="C100">
        <v>352</v>
      </c>
      <c r="F100">
        <v>264</v>
      </c>
    </row>
    <row r="101" spans="1:6">
      <c r="A101" t="s">
        <v>131</v>
      </c>
      <c r="B101">
        <v>50</v>
      </c>
      <c r="D101">
        <v>115</v>
      </c>
      <c r="E101">
        <v>90</v>
      </c>
      <c r="F101">
        <v>80</v>
      </c>
    </row>
    <row r="102" spans="1:6">
      <c r="A102" t="s">
        <v>132</v>
      </c>
      <c r="B102">
        <v>640</v>
      </c>
      <c r="C102">
        <v>464</v>
      </c>
      <c r="D102">
        <v>736</v>
      </c>
      <c r="E102">
        <v>720</v>
      </c>
      <c r="F102">
        <f>288+192</f>
        <v>480</v>
      </c>
    </row>
    <row r="103" spans="1:6">
      <c r="A103" t="s">
        <v>133</v>
      </c>
      <c r="B103">
        <v>65</v>
      </c>
      <c r="C103">
        <v>75</v>
      </c>
      <c r="D103">
        <v>63</v>
      </c>
      <c r="E103">
        <v>40</v>
      </c>
      <c r="F103">
        <f>67+49</f>
        <v>116</v>
      </c>
    </row>
    <row r="104" spans="1:6">
      <c r="A104" t="s">
        <v>134</v>
      </c>
      <c r="B104">
        <v>2400</v>
      </c>
      <c r="C104">
        <v>300</v>
      </c>
      <c r="D104">
        <v>1020</v>
      </c>
      <c r="E104">
        <v>1475</v>
      </c>
      <c r="F104">
        <v>300</v>
      </c>
    </row>
  </sheetData>
  <sortState ref="A3:F88">
    <sortCondition ref="A3"/>
  </sortState>
  <mergeCells count="1">
    <mergeCell ref="A1:K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kraimer</dc:creator>
  <cp:lastModifiedBy>zachary kraimer</cp:lastModifiedBy>
  <dcterms:created xsi:type="dcterms:W3CDTF">2016-05-23T03:25:20Z</dcterms:created>
  <dcterms:modified xsi:type="dcterms:W3CDTF">2017-06-02T20:48:56Z</dcterms:modified>
</cp:coreProperties>
</file>