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6502a5008e1955/Documents/Haagse Hogeschool/Minor Applied Data Science/"/>
    </mc:Choice>
  </mc:AlternateContent>
  <xr:revisionPtr revIDLastSave="61" documentId="8_{0BA233C3-6894-4961-B7F0-E2B9CA76FCD0}" xr6:coauthVersionLast="45" xr6:coauthVersionMax="45" xr10:uidLastSave="{419FEE12-8653-4373-8D3C-33632BDED782}"/>
  <bookViews>
    <workbookView xWindow="-120" yWindow="-120" windowWidth="29040" windowHeight="15840" activeTab="6" xr2:uid="{4B4EA6BD-3C01-4485-B33E-765A09F51B7A}"/>
  </bookViews>
  <sheets>
    <sheet name="XYX" sheetId="4" r:id="rId1"/>
    <sheet name="XZX" sheetId="3" r:id="rId2"/>
    <sheet name="YXY" sheetId="5" r:id="rId3"/>
    <sheet name="YZY" sheetId="6" r:id="rId4"/>
    <sheet name="ZXZ" sheetId="1" r:id="rId5"/>
    <sheet name="ZYZ" sheetId="2" r:id="rId6"/>
    <sheet name="XYZ" sheetId="7" r:id="rId7"/>
    <sheet name="XZY" sheetId="8" r:id="rId8"/>
    <sheet name="YXZ" sheetId="9" r:id="rId9"/>
    <sheet name="YZX" sheetId="10" r:id="rId10"/>
    <sheet name="ZXY" sheetId="11" r:id="rId11"/>
    <sheet name="ZYX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G16" i="9"/>
  <c r="B14" i="9"/>
  <c r="G14" i="9"/>
  <c r="B14" i="8"/>
  <c r="F14" i="8"/>
  <c r="F16" i="8"/>
  <c r="B16" i="8" s="1"/>
  <c r="B14" i="7" l="1"/>
  <c r="I14" i="7"/>
  <c r="B16" i="7"/>
  <c r="I16" i="7"/>
  <c r="C11" i="12" l="1"/>
  <c r="C10" i="12"/>
  <c r="C9" i="12"/>
  <c r="B11" i="12"/>
  <c r="B10" i="12"/>
  <c r="B9" i="12"/>
  <c r="A11" i="12"/>
  <c r="A10" i="12"/>
  <c r="A9" i="12"/>
  <c r="B15" i="12"/>
  <c r="B16" i="12"/>
  <c r="I16" i="12" s="1"/>
  <c r="I15" i="12"/>
  <c r="B14" i="12"/>
  <c r="I14" i="12" s="1"/>
  <c r="C11" i="11"/>
  <c r="C10" i="11"/>
  <c r="C9" i="11"/>
  <c r="B11" i="11"/>
  <c r="B10" i="11"/>
  <c r="B9" i="11"/>
  <c r="A11" i="11"/>
  <c r="A10" i="11"/>
  <c r="A9" i="11"/>
  <c r="B16" i="11"/>
  <c r="B14" i="11"/>
  <c r="B15" i="11"/>
  <c r="I15" i="11" s="1"/>
  <c r="I16" i="11"/>
  <c r="I14" i="11"/>
  <c r="C11" i="10"/>
  <c r="C10" i="10"/>
  <c r="C9" i="10"/>
  <c r="B11" i="10"/>
  <c r="B10" i="10"/>
  <c r="B9" i="10"/>
  <c r="A11" i="10"/>
  <c r="A10" i="10"/>
  <c r="A9" i="10"/>
  <c r="B16" i="10"/>
  <c r="C16" i="10" s="1"/>
  <c r="B14" i="10"/>
  <c r="C14" i="10" s="1"/>
  <c r="B15" i="10"/>
  <c r="C15" i="10"/>
  <c r="C10" i="9"/>
  <c r="C9" i="9"/>
  <c r="A10" i="9"/>
  <c r="I14" i="9"/>
  <c r="C11" i="9" s="1"/>
  <c r="B15" i="9"/>
  <c r="I15" i="9" s="1"/>
  <c r="I16" i="9"/>
  <c r="B10" i="9" s="1"/>
  <c r="C9" i="8"/>
  <c r="B11" i="8"/>
  <c r="B9" i="8"/>
  <c r="H16" i="8"/>
  <c r="B15" i="8"/>
  <c r="C15" i="8" s="1"/>
  <c r="C16" i="8"/>
  <c r="H14" i="8"/>
  <c r="B10" i="8" s="1"/>
  <c r="C14" i="8"/>
  <c r="C11" i="7"/>
  <c r="C9" i="7"/>
  <c r="A9" i="7"/>
  <c r="B15" i="7"/>
  <c r="G16" i="7"/>
  <c r="C16" i="7"/>
  <c r="C11" i="6"/>
  <c r="C10" i="6"/>
  <c r="C9" i="6"/>
  <c r="B11" i="6"/>
  <c r="B9" i="6"/>
  <c r="A11" i="6"/>
  <c r="A10" i="6"/>
  <c r="A9" i="6"/>
  <c r="B16" i="6"/>
  <c r="I16" i="6" s="1"/>
  <c r="B14" i="6"/>
  <c r="C14" i="6" s="1"/>
  <c r="C16" i="6"/>
  <c r="I15" i="6"/>
  <c r="G15" i="6"/>
  <c r="B15" i="6"/>
  <c r="C15" i="6" s="1"/>
  <c r="C11" i="5"/>
  <c r="C10" i="5"/>
  <c r="C9" i="5"/>
  <c r="B11" i="5"/>
  <c r="B10" i="5"/>
  <c r="B9" i="5"/>
  <c r="A11" i="5"/>
  <c r="A10" i="5"/>
  <c r="A9" i="5"/>
  <c r="B16" i="5"/>
  <c r="I16" i="5" s="1"/>
  <c r="B14" i="5"/>
  <c r="B15" i="5"/>
  <c r="I15" i="5" s="1"/>
  <c r="I14" i="5"/>
  <c r="G14" i="5"/>
  <c r="C11" i="4"/>
  <c r="C10" i="4"/>
  <c r="C9" i="4"/>
  <c r="B11" i="4"/>
  <c r="B10" i="4"/>
  <c r="B9" i="4"/>
  <c r="A11" i="4"/>
  <c r="A10" i="4"/>
  <c r="A9" i="4"/>
  <c r="B16" i="4"/>
  <c r="I16" i="4" s="1"/>
  <c r="B14" i="4"/>
  <c r="I14" i="4" s="1"/>
  <c r="I15" i="4"/>
  <c r="B15" i="4"/>
  <c r="G15" i="4" s="1"/>
  <c r="C11" i="3"/>
  <c r="C10" i="3"/>
  <c r="C9" i="3"/>
  <c r="B11" i="3"/>
  <c r="B10" i="3"/>
  <c r="B9" i="3"/>
  <c r="A11" i="3"/>
  <c r="A10" i="3"/>
  <c r="A9" i="3"/>
  <c r="B16" i="3"/>
  <c r="I16" i="3" s="1"/>
  <c r="B14" i="3"/>
  <c r="I14" i="3" s="1"/>
  <c r="B15" i="3"/>
  <c r="I15" i="3" s="1"/>
  <c r="C11" i="2"/>
  <c r="C10" i="2"/>
  <c r="C9" i="2"/>
  <c r="B11" i="2"/>
  <c r="B10" i="2"/>
  <c r="B9" i="2"/>
  <c r="A11" i="2"/>
  <c r="A10" i="2"/>
  <c r="A9" i="2"/>
  <c r="G16" i="2"/>
  <c r="B16" i="2"/>
  <c r="I16" i="2" s="1"/>
  <c r="B14" i="2"/>
  <c r="I14" i="2" s="1"/>
  <c r="I15" i="2"/>
  <c r="G15" i="2"/>
  <c r="C15" i="2"/>
  <c r="B15" i="2"/>
  <c r="C11" i="1"/>
  <c r="B10" i="1"/>
  <c r="B9" i="1"/>
  <c r="C9" i="1"/>
  <c r="C10" i="1"/>
  <c r="B11" i="1"/>
  <c r="A11" i="1"/>
  <c r="A10" i="1"/>
  <c r="A9" i="1"/>
  <c r="B16" i="1"/>
  <c r="I16" i="1" s="1"/>
  <c r="B15" i="1"/>
  <c r="I15" i="1" s="1"/>
  <c r="B14" i="1"/>
  <c r="I14" i="1" s="1"/>
  <c r="A11" i="9" l="1"/>
  <c r="B11" i="9"/>
  <c r="B9" i="9"/>
  <c r="A9" i="9"/>
  <c r="A10" i="8"/>
  <c r="C10" i="8"/>
  <c r="A9" i="8"/>
  <c r="C11" i="8"/>
  <c r="A11" i="8"/>
  <c r="B9" i="7"/>
  <c r="C14" i="12"/>
  <c r="C15" i="12"/>
  <c r="C16" i="12"/>
  <c r="G14" i="12"/>
  <c r="G15" i="12"/>
  <c r="G16" i="12"/>
  <c r="C14" i="11"/>
  <c r="C15" i="11"/>
  <c r="C16" i="11"/>
  <c r="G14" i="11"/>
  <c r="G15" i="11"/>
  <c r="G16" i="11"/>
  <c r="G14" i="10"/>
  <c r="G15" i="10"/>
  <c r="G16" i="10"/>
  <c r="I14" i="10"/>
  <c r="I15" i="10"/>
  <c r="I16" i="10"/>
  <c r="C14" i="9"/>
  <c r="C15" i="9"/>
  <c r="C16" i="9"/>
  <c r="G15" i="9"/>
  <c r="F15" i="8"/>
  <c r="H15" i="8"/>
  <c r="G16" i="6"/>
  <c r="G14" i="6"/>
  <c r="I14" i="6"/>
  <c r="B10" i="6"/>
  <c r="G15" i="5"/>
  <c r="C14" i="5"/>
  <c r="C15" i="5"/>
  <c r="C16" i="5"/>
  <c r="G16" i="5"/>
  <c r="G16" i="4"/>
  <c r="G14" i="4"/>
  <c r="C14" i="4"/>
  <c r="C15" i="4"/>
  <c r="C16" i="4"/>
  <c r="C14" i="3"/>
  <c r="C15" i="3"/>
  <c r="C16" i="3"/>
  <c r="G14" i="3"/>
  <c r="G15" i="3"/>
  <c r="G16" i="3"/>
  <c r="C16" i="2"/>
  <c r="C14" i="2"/>
  <c r="G14" i="2"/>
  <c r="C14" i="1"/>
  <c r="C15" i="1"/>
  <c r="C16" i="1"/>
  <c r="G14" i="1"/>
  <c r="G15" i="1"/>
  <c r="G16" i="1"/>
  <c r="G15" i="7" l="1"/>
  <c r="C15" i="7"/>
  <c r="I15" i="7"/>
  <c r="G14" i="7" l="1"/>
  <c r="C14" i="7"/>
  <c r="C10" i="7" l="1"/>
  <c r="A11" i="7"/>
  <c r="B10" i="7"/>
  <c r="A10" i="7"/>
  <c r="B11" i="7"/>
</calcChain>
</file>

<file path=xl/sharedStrings.xml><?xml version="1.0" encoding="utf-8"?>
<sst xmlns="http://schemas.openxmlformats.org/spreadsheetml/2006/main" count="314" uniqueCount="81">
  <si>
    <t>c1c3-c2s1s3</t>
  </si>
  <si>
    <t>-c1s3-c2c3s1</t>
  </si>
  <si>
    <t>s1s2</t>
  </si>
  <si>
    <t>c3s1+c1c2s3</t>
  </si>
  <si>
    <t>c1c2c3-s1s3</t>
  </si>
  <si>
    <t>-c1s2</t>
  </si>
  <si>
    <t>s2s3</t>
  </si>
  <si>
    <t>c3s2</t>
  </si>
  <si>
    <t>c2</t>
  </si>
  <si>
    <t>Radialen</t>
  </si>
  <si>
    <t>Graden</t>
  </si>
  <si>
    <t>s1</t>
  </si>
  <si>
    <t>c1</t>
  </si>
  <si>
    <t>s2</t>
  </si>
  <si>
    <t>s3</t>
  </si>
  <si>
    <t>c3</t>
  </si>
  <si>
    <t>Z0XZ1</t>
  </si>
  <si>
    <t>Yaw</t>
  </si>
  <si>
    <t>Roll</t>
  </si>
  <si>
    <t>Rotatiematrix</t>
  </si>
  <si>
    <t>Controlematrix</t>
  </si>
  <si>
    <t>Z0</t>
  </si>
  <si>
    <t>X</t>
  </si>
  <si>
    <t>Z1</t>
  </si>
  <si>
    <t>Pitch</t>
  </si>
  <si>
    <t>-c3s1-c1c2s3</t>
  </si>
  <si>
    <t>c1s2</t>
  </si>
  <si>
    <t>c1s3+c2c3s1</t>
  </si>
  <si>
    <t>-c3s2</t>
  </si>
  <si>
    <t>Y</t>
  </si>
  <si>
    <t>Z0YZ1</t>
  </si>
  <si>
    <t>X0ZX1</t>
  </si>
  <si>
    <t>X0</t>
  </si>
  <si>
    <t>X1</t>
  </si>
  <si>
    <t>X0YX1</t>
  </si>
  <si>
    <t>Z</t>
  </si>
  <si>
    <t>Y0XY1</t>
  </si>
  <si>
    <t>Y0</t>
  </si>
  <si>
    <t>Y1</t>
  </si>
  <si>
    <t>Y0ZY1</t>
  </si>
  <si>
    <t>XYZ</t>
  </si>
  <si>
    <t>c2c3</t>
  </si>
  <si>
    <t>-c2s3</t>
  </si>
  <si>
    <t>c3s1s2+c1s3</t>
  </si>
  <si>
    <t>c1c3-s1s2s3</t>
  </si>
  <si>
    <t>-c2s1</t>
  </si>
  <si>
    <t>-c1c3s2+s1s3</t>
  </si>
  <si>
    <t>c3s1+c1s2s3</t>
  </si>
  <si>
    <t>c1c2</t>
  </si>
  <si>
    <t>XZY</t>
  </si>
  <si>
    <t>c1c3</t>
  </si>
  <si>
    <t>c3c2</t>
  </si>
  <si>
    <t>-s2</t>
  </si>
  <si>
    <t>c2s3</t>
  </si>
  <si>
    <t>s1s3+c1c3s2</t>
  </si>
  <si>
    <t>-c3s1+c1s3s2</t>
  </si>
  <si>
    <t>-c1s3+c3s1s2</t>
  </si>
  <si>
    <t>c2s1</t>
  </si>
  <si>
    <t>c1c3+s1s3s2</t>
  </si>
  <si>
    <t>YXZ</t>
  </si>
  <si>
    <t>c3s2s1-c1s3</t>
  </si>
  <si>
    <t>-c3s1+c1s2s3</t>
  </si>
  <si>
    <t>c1c3s2+s1s3</t>
  </si>
  <si>
    <t>c2c1</t>
  </si>
  <si>
    <t>YZX</t>
  </si>
  <si>
    <t>s3s1-c3c1s2</t>
  </si>
  <si>
    <t>c3s1+c1s3s2</t>
  </si>
  <si>
    <t>c1s3+c3s1s2</t>
  </si>
  <si>
    <t>c3c1-s3s1s2</t>
  </si>
  <si>
    <t>ZXY</t>
  </si>
  <si>
    <t>c3c1-s2s3s1</t>
  </si>
  <si>
    <t>c1s3+c3s2s1</t>
  </si>
  <si>
    <t>c1s2s3+c3s1</t>
  </si>
  <si>
    <t>-c3c1s2+s3s1</t>
  </si>
  <si>
    <t>ZYX</t>
  </si>
  <si>
    <t>c1s3s2-c3s1</t>
  </si>
  <si>
    <t>c3c1s2+s3s1</t>
  </si>
  <si>
    <t>c3c1+s3s2s1</t>
  </si>
  <si>
    <t>-c1s3+c3s2s1</t>
  </si>
  <si>
    <t>Sinus</t>
  </si>
  <si>
    <t>Cosinus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</si>
</sst>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7CB0-0249-47BE-A14E-32CE262E478C}">
  <dimension ref="A1:I23"/>
  <sheetViews>
    <sheetView workbookViewId="0">
      <selection activeCell="A25" sqref="A18:A25"/>
    </sheetView>
  </sheetViews>
  <sheetFormatPr defaultColWidth="14" defaultRowHeight="15" customHeight="1" x14ac:dyDescent="0.25"/>
  <sheetData>
    <row r="1" spans="1:9" ht="15" customHeight="1" x14ac:dyDescent="0.25">
      <c r="A1" t="s">
        <v>34</v>
      </c>
      <c r="C1" t="s">
        <v>18</v>
      </c>
      <c r="D1" t="s">
        <v>24</v>
      </c>
      <c r="E1" t="s">
        <v>18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8</v>
      </c>
      <c r="G4" t="s">
        <v>6</v>
      </c>
      <c r="H4" t="s">
        <v>7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2</v>
      </c>
      <c r="G5" t="s">
        <v>0</v>
      </c>
      <c r="H5" s="1" t="s">
        <v>1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5</v>
      </c>
      <c r="G6" t="s">
        <v>3</v>
      </c>
      <c r="H6" t="s">
        <v>4</v>
      </c>
    </row>
    <row r="8" spans="1:9" ht="15" customHeight="1" x14ac:dyDescent="0.25">
      <c r="A8" t="s">
        <v>20</v>
      </c>
    </row>
    <row r="9" spans="1:9" ht="15" customHeight="1" x14ac:dyDescent="0.25">
      <c r="A9">
        <f>I15</f>
        <v>0.63</v>
      </c>
      <c r="B9">
        <f>G15*G16</f>
        <v>0.33115509978993374</v>
      </c>
      <c r="C9">
        <f>I16*G15</f>
        <v>-0.70245021167561694</v>
      </c>
    </row>
    <row r="10" spans="1:9" ht="15" customHeight="1" x14ac:dyDescent="0.25">
      <c r="A10">
        <f>G14*G15</f>
        <v>-0.17897907195178239</v>
      </c>
      <c r="B10">
        <f>I14*I16-I15*G14*G16</f>
        <v>-0.81826263477091399</v>
      </c>
      <c r="C10">
        <f>-I14*G16-I15*I16*G14</f>
        <v>-0.54627168363465495</v>
      </c>
    </row>
    <row r="11" spans="1:9" ht="15" customHeight="1" x14ac:dyDescent="0.25">
      <c r="A11">
        <f>-I14*G15</f>
        <v>-0.75568941490752584</v>
      </c>
      <c r="B11">
        <f>I16*G14+I14*I15*G16</f>
        <v>0.4698750476678677</v>
      </c>
      <c r="C11">
        <f>I14*I15*I16-G14*G16</f>
        <v>-0.45623562747317353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32</v>
      </c>
      <c r="B14">
        <f>ATAN2(A5,-A6)</f>
        <v>-0.23255694180490902</v>
      </c>
      <c r="C14">
        <f>DEGREES(B14)</f>
        <v>-13.324531261890785</v>
      </c>
      <c r="F14" t="s">
        <v>11</v>
      </c>
      <c r="G14">
        <f>SIN(B14)</f>
        <v>-0.23046638387921273</v>
      </c>
      <c r="H14" t="s">
        <v>12</v>
      </c>
      <c r="I14">
        <f>COS(B14)</f>
        <v>0.97308028749000941</v>
      </c>
    </row>
    <row r="15" spans="1:9" ht="15" customHeight="1" x14ac:dyDescent="0.25">
      <c r="A15" t="s">
        <v>29</v>
      </c>
      <c r="B15">
        <f>ACOS(A4)</f>
        <v>0.88924311523177968</v>
      </c>
      <c r="C15">
        <f>DEGREES(B15)</f>
        <v>50.949877463846505</v>
      </c>
      <c r="F15" t="s">
        <v>13</v>
      </c>
      <c r="G15">
        <f>SIN(B15)</f>
        <v>0.77659513261415691</v>
      </c>
      <c r="H15" t="s">
        <v>8</v>
      </c>
      <c r="I15">
        <f>COS(B15)</f>
        <v>0.63</v>
      </c>
    </row>
    <row r="16" spans="1:9" ht="15" customHeight="1" x14ac:dyDescent="0.25">
      <c r="A16" t="s">
        <v>33</v>
      </c>
      <c r="B16">
        <f>ATAN2(B4,C4)</f>
        <v>2.70106231297328</v>
      </c>
      <c r="C16">
        <f>DEGREES(B16)</f>
        <v>154.7594707352132</v>
      </c>
      <c r="F16" t="s">
        <v>14</v>
      </c>
      <c r="G16">
        <f>SIN(B16)</f>
        <v>0.42641923169825563</v>
      </c>
      <c r="H16" t="s">
        <v>15</v>
      </c>
      <c r="I16">
        <f>COS(B16)</f>
        <v>-0.90452564299629967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A486-B9B4-4CD2-82A4-0CBFAD693549}">
  <dimension ref="A1:I23"/>
  <sheetViews>
    <sheetView workbookViewId="0">
      <selection activeCell="A20" sqref="A20"/>
    </sheetView>
  </sheetViews>
  <sheetFormatPr defaultColWidth="14" defaultRowHeight="15" customHeight="1" x14ac:dyDescent="0.25"/>
  <sheetData>
    <row r="1" spans="1:9" ht="15" customHeight="1" x14ac:dyDescent="0.25">
      <c r="A1" t="s">
        <v>64</v>
      </c>
      <c r="C1" t="s">
        <v>24</v>
      </c>
      <c r="D1" t="s">
        <v>17</v>
      </c>
      <c r="E1" t="s">
        <v>18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48</v>
      </c>
      <c r="G4" s="1" t="s">
        <v>65</v>
      </c>
      <c r="H4" t="s">
        <v>66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13</v>
      </c>
      <c r="G5" t="s">
        <v>51</v>
      </c>
      <c r="H5" s="1" t="s">
        <v>42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45</v>
      </c>
      <c r="G6" t="s">
        <v>67</v>
      </c>
      <c r="H6" t="s">
        <v>68</v>
      </c>
    </row>
    <row r="8" spans="1:9" ht="15" customHeight="1" x14ac:dyDescent="0.25">
      <c r="A8" t="s">
        <v>20</v>
      </c>
    </row>
    <row r="9" spans="1:9" ht="15" customHeight="1" x14ac:dyDescent="0.25">
      <c r="A9">
        <f>I14*I15</f>
        <v>-0.17854759948825644</v>
      </c>
      <c r="B9">
        <f>G16*G14-I16*I14*G15</f>
        <v>0.82176477392133196</v>
      </c>
      <c r="C9">
        <f>I16*G14+I14*G16*G15</f>
        <v>0.54113160234734348</v>
      </c>
    </row>
    <row r="10" spans="1:9" ht="15" customHeight="1" x14ac:dyDescent="0.25">
      <c r="A10">
        <f>G15</f>
        <v>0.76</v>
      </c>
      <c r="B10">
        <f>I16*I15</f>
        <v>0.46447972012201388</v>
      </c>
      <c r="C10">
        <f>-I15*G16</f>
        <v>-0.45459717288537521</v>
      </c>
    </row>
    <row r="11" spans="1:9" ht="15" customHeight="1" x14ac:dyDescent="0.25">
      <c r="A11">
        <f>-I15*G14</f>
        <v>-0.624916598208898</v>
      </c>
      <c r="B11">
        <f>I14*G16+I16*G14*G15</f>
        <v>0.33009278383114948</v>
      </c>
      <c r="C11">
        <f>I16*I14-G16*G14*G15</f>
        <v>-0.70747296721897501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29</v>
      </c>
      <c r="B14">
        <f>ATAN2(-A6,A4)</f>
        <v>1.8490959858000078</v>
      </c>
      <c r="C14">
        <f>DEGREES(B14)</f>
        <v>105.94539590092285</v>
      </c>
      <c r="F14" t="s">
        <v>11</v>
      </c>
      <c r="G14">
        <f>SIN(B14)</f>
        <v>0.96152394764082327</v>
      </c>
      <c r="H14" t="s">
        <v>12</v>
      </c>
      <c r="I14">
        <f>COS(B14)</f>
        <v>-0.27472112789737785</v>
      </c>
    </row>
    <row r="15" spans="1:9" ht="15" customHeight="1" x14ac:dyDescent="0.25">
      <c r="A15" t="s">
        <v>35</v>
      </c>
      <c r="B15">
        <f>ASIN(A5)</f>
        <v>0.86331311501555363</v>
      </c>
      <c r="C15">
        <f>DEGREES(B15)</f>
        <v>49.464197888683444</v>
      </c>
      <c r="F15" t="s">
        <v>13</v>
      </c>
      <c r="G15">
        <f>SIN(B15)</f>
        <v>0.76</v>
      </c>
      <c r="H15" t="s">
        <v>8</v>
      </c>
      <c r="I15">
        <f>COS(B15)</f>
        <v>0.64992307237087688</v>
      </c>
    </row>
    <row r="16" spans="1:9" ht="15" customHeight="1" x14ac:dyDescent="0.25">
      <c r="A16" t="s">
        <v>22</v>
      </c>
      <c r="B16">
        <f>ATAN2(-C5,B5)</f>
        <v>0.77464588960634706</v>
      </c>
      <c r="C16">
        <f>DEGREES(B16)</f>
        <v>44.38394009160077</v>
      </c>
      <c r="F16" t="s">
        <v>14</v>
      </c>
      <c r="G16">
        <f>SIN(B16)</f>
        <v>0.69946304756812905</v>
      </c>
      <c r="H16" t="s">
        <v>15</v>
      </c>
      <c r="I16">
        <f>COS(B16)</f>
        <v>0.71466876599352325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4E78-9C87-4E62-932D-A90CAE41E280}">
  <dimension ref="A1:I23"/>
  <sheetViews>
    <sheetView workbookViewId="0">
      <selection activeCell="A25" sqref="A18:A25"/>
    </sheetView>
  </sheetViews>
  <sheetFormatPr defaultColWidth="14" defaultRowHeight="15" customHeight="1" x14ac:dyDescent="0.25"/>
  <sheetData>
    <row r="1" spans="1:9" ht="15" customHeight="1" x14ac:dyDescent="0.25">
      <c r="A1" t="s">
        <v>69</v>
      </c>
      <c r="C1" t="s">
        <v>17</v>
      </c>
      <c r="D1" t="s">
        <v>18</v>
      </c>
      <c r="E1" t="s">
        <v>24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70</v>
      </c>
      <c r="G4" s="1" t="s">
        <v>45</v>
      </c>
      <c r="H4" t="s">
        <v>71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72</v>
      </c>
      <c r="G5" t="s">
        <v>63</v>
      </c>
      <c r="H5" s="1" t="s">
        <v>73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42</v>
      </c>
      <c r="G6" t="s">
        <v>13</v>
      </c>
      <c r="H6" t="s">
        <v>41</v>
      </c>
    </row>
    <row r="8" spans="1:9" ht="15" customHeight="1" x14ac:dyDescent="0.25">
      <c r="A8" t="s">
        <v>20</v>
      </c>
    </row>
    <row r="9" spans="1:9" ht="15" customHeight="1" x14ac:dyDescent="0.25">
      <c r="A9">
        <f>I16*I14-G15*G16*G14</f>
        <v>-0.46884080405106854</v>
      </c>
      <c r="B9">
        <f>-I15*G14</f>
        <v>-0.46222381503784649</v>
      </c>
      <c r="C9">
        <f>I14*G16+I16*G15*G14</f>
        <v>0.75268681752014643</v>
      </c>
    </row>
    <row r="10" spans="1:9" ht="15" customHeight="1" x14ac:dyDescent="0.25">
      <c r="A10">
        <f>I14*G15*G16+I16*G14</f>
        <v>0.32303837885589037</v>
      </c>
      <c r="B10">
        <f>I15*I14</f>
        <v>0.7033840663619404</v>
      </c>
      <c r="C10">
        <f>-I16*I14*G15+G16*G14</f>
        <v>0.63316432383252585</v>
      </c>
    </row>
    <row r="11" spans="1:9" ht="15" customHeight="1" x14ac:dyDescent="0.25">
      <c r="A11">
        <f>-I15*G16</f>
        <v>-0.82209154371207693</v>
      </c>
      <c r="B11">
        <f>G15</f>
        <v>0.54</v>
      </c>
      <c r="C11">
        <f>I15*I16</f>
        <v>-0.18045911935143141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35</v>
      </c>
      <c r="B14">
        <f>ATAN2(-B4,B5)</f>
        <v>0.58138018380489975</v>
      </c>
      <c r="C14">
        <f>DEGREES(B14)</f>
        <v>33.31063082456081</v>
      </c>
      <c r="F14" t="s">
        <v>11</v>
      </c>
      <c r="G14">
        <f>SIN(B14)</f>
        <v>0.54917788666083722</v>
      </c>
      <c r="H14" t="s">
        <v>12</v>
      </c>
      <c r="I14">
        <f>COS(B14)</f>
        <v>0.83570547970127407</v>
      </c>
    </row>
    <row r="15" spans="1:9" ht="15" customHeight="1" x14ac:dyDescent="0.25">
      <c r="A15" t="s">
        <v>22</v>
      </c>
      <c r="B15">
        <f>ASIN(B6)</f>
        <v>0.57043710939992198</v>
      </c>
      <c r="C15">
        <f>DEGREES(B15)</f>
        <v>32.683638846257949</v>
      </c>
      <c r="F15" t="s">
        <v>13</v>
      </c>
      <c r="G15">
        <f>SIN(B15)</f>
        <v>0.54</v>
      </c>
      <c r="H15" t="s">
        <v>8</v>
      </c>
      <c r="I15">
        <f>COS(B15)</f>
        <v>0.84166501650003245</v>
      </c>
    </row>
    <row r="16" spans="1:9" ht="15" customHeight="1" x14ac:dyDescent="0.25">
      <c r="A16" t="s">
        <v>29</v>
      </c>
      <c r="B16">
        <f>ATAN2(-A6,C6)</f>
        <v>1.7868812990916829</v>
      </c>
      <c r="C16">
        <f>DEGREES(B16)</f>
        <v>102.38075692880717</v>
      </c>
      <c r="F16" t="s">
        <v>14</v>
      </c>
      <c r="G16">
        <f>SIN(B16)</f>
        <v>0.97674434317188386</v>
      </c>
      <c r="H16" t="s">
        <v>15</v>
      </c>
      <c r="I16">
        <f>COS(B16)</f>
        <v>-0.21440729484260851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E263-F526-4C56-859D-FB233FC4407B}">
  <dimension ref="A1:I23"/>
  <sheetViews>
    <sheetView workbookViewId="0">
      <selection activeCell="E32" sqref="E32"/>
    </sheetView>
  </sheetViews>
  <sheetFormatPr defaultColWidth="14" defaultRowHeight="15" customHeight="1" x14ac:dyDescent="0.25"/>
  <sheetData>
    <row r="1" spans="1:9" ht="15" customHeight="1" x14ac:dyDescent="0.25">
      <c r="A1" t="s">
        <v>74</v>
      </c>
      <c r="C1" t="s">
        <v>17</v>
      </c>
      <c r="D1" t="s">
        <v>24</v>
      </c>
      <c r="E1" t="s">
        <v>18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63</v>
      </c>
      <c r="G4" s="1" t="s">
        <v>75</v>
      </c>
      <c r="H4" t="s">
        <v>76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57</v>
      </c>
      <c r="G5" t="s">
        <v>77</v>
      </c>
      <c r="H5" s="1" t="s">
        <v>78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52</v>
      </c>
      <c r="G6" t="s">
        <v>53</v>
      </c>
      <c r="H6" t="s">
        <v>51</v>
      </c>
    </row>
    <row r="8" spans="1:9" ht="15" customHeight="1" x14ac:dyDescent="0.25">
      <c r="A8" t="s">
        <v>20</v>
      </c>
    </row>
    <row r="9" spans="1:9" ht="15" customHeight="1" x14ac:dyDescent="0.25">
      <c r="A9">
        <f>I15*I14</f>
        <v>0.82205557633381943</v>
      </c>
      <c r="B9">
        <f>I14*G16*G15-I16*G14</f>
        <v>-2.9180962907742941E-2</v>
      </c>
      <c r="C9">
        <f>I16*I14*G15+G16*G14</f>
        <v>0.56865903740488377</v>
      </c>
    </row>
    <row r="10" spans="1:9" ht="15" customHeight="1" x14ac:dyDescent="0.25">
      <c r="A10">
        <f>I15*G14</f>
        <v>0.54020795016222412</v>
      </c>
      <c r="B10">
        <f>I16*I14+G16*G15*G14</f>
        <v>-0.27573450214228595</v>
      </c>
      <c r="C10">
        <f>-I14*G16+I16*G15*G14</f>
        <v>-0.79507600574402548</v>
      </c>
    </row>
    <row r="11" spans="1:9" ht="15" customHeight="1" x14ac:dyDescent="0.25">
      <c r="A11">
        <f>-G15</f>
        <v>0.18</v>
      </c>
      <c r="B11">
        <f>I15*G16</f>
        <v>0.96079079706881176</v>
      </c>
      <c r="C11">
        <f>I16*I15</f>
        <v>-0.21090529691754392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35</v>
      </c>
      <c r="B14">
        <f>ATAN2(-B4,B5)</f>
        <v>0.58138018380489975</v>
      </c>
      <c r="C14">
        <f>DEGREES(B14)</f>
        <v>33.31063082456081</v>
      </c>
      <c r="F14" t="s">
        <v>11</v>
      </c>
      <c r="G14">
        <f>SIN(B14)</f>
        <v>0.54917788666083722</v>
      </c>
      <c r="H14" t="s">
        <v>12</v>
      </c>
      <c r="I14">
        <f>COS(B14)</f>
        <v>0.83570547970127407</v>
      </c>
    </row>
    <row r="15" spans="1:9" ht="15" customHeight="1" x14ac:dyDescent="0.25">
      <c r="A15" t="s">
        <v>29</v>
      </c>
      <c r="B15">
        <f>ASIN(-A6)</f>
        <v>-0.18098645124654769</v>
      </c>
      <c r="C15">
        <f>DEGREES(B15)</f>
        <v>-10.36975980547742</v>
      </c>
      <c r="F15" t="s">
        <v>13</v>
      </c>
      <c r="G15">
        <f>SIN(B15)</f>
        <v>-0.18</v>
      </c>
      <c r="H15" t="s">
        <v>8</v>
      </c>
      <c r="I15">
        <f>COS(B15)</f>
        <v>0.98366661018863499</v>
      </c>
    </row>
    <row r="16" spans="1:9" ht="15" customHeight="1" x14ac:dyDescent="0.25">
      <c r="A16" t="s">
        <v>22</v>
      </c>
      <c r="B16">
        <f>ATAN2(-A6,C6)</f>
        <v>1.7868812990916829</v>
      </c>
      <c r="C16">
        <f>DEGREES(B16)</f>
        <v>102.38075692880717</v>
      </c>
      <c r="F16" t="s">
        <v>14</v>
      </c>
      <c r="G16">
        <f>SIN(B16)</f>
        <v>0.97674434317188386</v>
      </c>
      <c r="H16" t="s">
        <v>15</v>
      </c>
      <c r="I16">
        <f>COS(B16)</f>
        <v>-0.21440729484260851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44A6-F299-4E27-B793-FBBD8107C7A7}">
  <dimension ref="A1:I23"/>
  <sheetViews>
    <sheetView workbookViewId="0">
      <selection activeCell="B14" sqref="B14"/>
    </sheetView>
  </sheetViews>
  <sheetFormatPr defaultColWidth="14" defaultRowHeight="15" customHeight="1" x14ac:dyDescent="0.25"/>
  <sheetData>
    <row r="1" spans="1:9" ht="15" customHeight="1" x14ac:dyDescent="0.25">
      <c r="A1" t="s">
        <v>31</v>
      </c>
      <c r="C1" t="s">
        <v>18</v>
      </c>
      <c r="D1" t="s">
        <v>17</v>
      </c>
      <c r="E1" t="s">
        <v>18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8</v>
      </c>
      <c r="G4" s="1" t="s">
        <v>28</v>
      </c>
      <c r="H4" t="s">
        <v>6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26</v>
      </c>
      <c r="G5" t="s">
        <v>4</v>
      </c>
      <c r="H5" s="1" t="s">
        <v>25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2</v>
      </c>
      <c r="G6" t="s">
        <v>27</v>
      </c>
      <c r="H6" t="s">
        <v>0</v>
      </c>
    </row>
    <row r="8" spans="1:9" ht="15" customHeight="1" x14ac:dyDescent="0.25">
      <c r="A8" t="s">
        <v>20</v>
      </c>
    </row>
    <row r="9" spans="1:9" ht="15" customHeight="1" x14ac:dyDescent="0.25">
      <c r="A9">
        <f>I15</f>
        <v>0.63</v>
      </c>
      <c r="B9">
        <f>-I16*G15</f>
        <v>-0.33115509978993368</v>
      </c>
      <c r="C9">
        <f>G15*G16</f>
        <v>-0.70245021167561694</v>
      </c>
    </row>
    <row r="10" spans="1:9" ht="15" customHeight="1" x14ac:dyDescent="0.25">
      <c r="A10">
        <f>I14*G15</f>
        <v>0.17897907195178239</v>
      </c>
      <c r="B10">
        <f>I14*I15*I16-G14*G16</f>
        <v>0.94208951068693592</v>
      </c>
      <c r="C10">
        <f>-I16*G14-I14*I15*G16</f>
        <v>-0.28360861350976002</v>
      </c>
    </row>
    <row r="11" spans="1:9" ht="15" customHeight="1" x14ac:dyDescent="0.25">
      <c r="A11">
        <f>G14*G15</f>
        <v>0.75568941490752584</v>
      </c>
      <c r="B11">
        <f>I14*G16+I15*I16*G14</f>
        <v>5.2949539533113765E-2</v>
      </c>
      <c r="C11">
        <f>I14*I16-I15*G14*G16</f>
        <v>0.65278622416527177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32</v>
      </c>
      <c r="B14">
        <f>ATAN2(A6,A5)</f>
        <v>1.3382393849899876</v>
      </c>
      <c r="C14">
        <f>DEGREES(B14)</f>
        <v>76.675468738109217</v>
      </c>
      <c r="F14" t="s">
        <v>11</v>
      </c>
      <c r="G14">
        <f>SIN(B14)</f>
        <v>0.97308028749000941</v>
      </c>
      <c r="H14" t="s">
        <v>12</v>
      </c>
      <c r="I14">
        <f>COS(B14)</f>
        <v>0.2304663838792127</v>
      </c>
    </row>
    <row r="15" spans="1:9" ht="15" customHeight="1" x14ac:dyDescent="0.25">
      <c r="A15" t="s">
        <v>35</v>
      </c>
      <c r="B15">
        <f>ACOS(A4)</f>
        <v>0.88924311523177968</v>
      </c>
      <c r="C15">
        <f>DEGREES(B15)</f>
        <v>50.949877463846505</v>
      </c>
      <c r="F15" t="s">
        <v>13</v>
      </c>
      <c r="G15">
        <f>SIN(B15)</f>
        <v>0.77659513261415691</v>
      </c>
      <c r="H15" t="s">
        <v>8</v>
      </c>
      <c r="I15">
        <f>COS(B15)</f>
        <v>0.63</v>
      </c>
    </row>
    <row r="16" spans="1:9" ht="15" customHeight="1" x14ac:dyDescent="0.25">
      <c r="A16" t="s">
        <v>33</v>
      </c>
      <c r="B16">
        <f>ATAN2(C4,B4)</f>
        <v>-1.1302659861783835</v>
      </c>
      <c r="C16">
        <f>DEGREES(B16)</f>
        <v>-64.759470735213213</v>
      </c>
      <c r="F16" t="s">
        <v>14</v>
      </c>
      <c r="G16">
        <f>SIN(B16)</f>
        <v>-0.90452564299629967</v>
      </c>
      <c r="H16" t="s">
        <v>15</v>
      </c>
      <c r="I16">
        <f>COS(B16)</f>
        <v>0.42641923169825557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08C6-E2B0-437C-8357-D6C136289178}">
  <dimension ref="A1:I23"/>
  <sheetViews>
    <sheetView workbookViewId="0">
      <selection activeCell="A25" sqref="A18:A25"/>
    </sheetView>
  </sheetViews>
  <sheetFormatPr defaultColWidth="14" defaultRowHeight="15" customHeight="1" x14ac:dyDescent="0.25"/>
  <sheetData>
    <row r="1" spans="1:9" ht="15" customHeight="1" x14ac:dyDescent="0.25">
      <c r="A1" t="s">
        <v>36</v>
      </c>
      <c r="C1" t="s">
        <v>24</v>
      </c>
      <c r="D1" t="s">
        <v>18</v>
      </c>
      <c r="E1" t="s">
        <v>24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0</v>
      </c>
      <c r="G4" t="s">
        <v>2</v>
      </c>
      <c r="H4" t="s">
        <v>27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6</v>
      </c>
      <c r="G5" t="s">
        <v>8</v>
      </c>
      <c r="H5" s="1" t="s">
        <v>28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25</v>
      </c>
      <c r="G6" s="1" t="s">
        <v>26</v>
      </c>
      <c r="H6" t="s">
        <v>4</v>
      </c>
    </row>
    <row r="8" spans="1:9" ht="15" customHeight="1" x14ac:dyDescent="0.25">
      <c r="A8" t="s">
        <v>20</v>
      </c>
    </row>
    <row r="9" spans="1:9" ht="15" customHeight="1" x14ac:dyDescent="0.25">
      <c r="A9">
        <f>I14*I16-I15*G14*G16</f>
        <v>-0.8211949999495276</v>
      </c>
      <c r="B9">
        <f>G14*G15</f>
        <v>0.54234394054554436</v>
      </c>
      <c r="C9">
        <f>I14*G16+I15*I16*G14</f>
        <v>-0.17748752691788308</v>
      </c>
    </row>
    <row r="10" spans="1:9" ht="15" customHeight="1" x14ac:dyDescent="0.25">
      <c r="A10">
        <f>G15*G16</f>
        <v>0.46701809232598213</v>
      </c>
      <c r="B10">
        <f>I15</f>
        <v>0.46</v>
      </c>
      <c r="C10">
        <f>-I16*G15</f>
        <v>-0.75517819184626911</v>
      </c>
    </row>
    <row r="11" spans="1:9" ht="15" customHeight="1" x14ac:dyDescent="0.25">
      <c r="A11">
        <f>-I16*G14-I14*I15*G16</f>
        <v>-0.32792205399773838</v>
      </c>
      <c r="B11">
        <f>I14*G15</f>
        <v>-0.70303844144792749</v>
      </c>
      <c r="C11">
        <f>I14*I15*I16-G14*G16</f>
        <v>-0.63103413247491869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37</v>
      </c>
      <c r="B14">
        <f>ATAN2(B4,B6)</f>
        <v>2.4845177178781395</v>
      </c>
      <c r="C14">
        <f>DEGREES(B14)</f>
        <v>142.35237935989235</v>
      </c>
      <c r="F14" t="s">
        <v>11</v>
      </c>
      <c r="G14">
        <f>SIN(B14)</f>
        <v>0.61080345429182137</v>
      </c>
      <c r="H14" t="s">
        <v>12</v>
      </c>
      <c r="I14">
        <f>COS(B14)</f>
        <v>-0.7917822555634717</v>
      </c>
    </row>
    <row r="15" spans="1:9" ht="15" customHeight="1" x14ac:dyDescent="0.25">
      <c r="A15" t="s">
        <v>22</v>
      </c>
      <c r="B15">
        <f>ACOS(B5)</f>
        <v>1.0928011282759442</v>
      </c>
      <c r="C15">
        <f>DEGREES(B15)</f>
        <v>62.612892497346095</v>
      </c>
      <c r="F15" t="s">
        <v>13</v>
      </c>
      <c r="G15">
        <f>SIN(B15)</f>
        <v>0.88791891521692456</v>
      </c>
      <c r="H15" t="s">
        <v>8</v>
      </c>
      <c r="I15">
        <f>COS(B15)</f>
        <v>0.46</v>
      </c>
    </row>
    <row r="16" spans="1:9" ht="15" customHeight="1" x14ac:dyDescent="0.25">
      <c r="A16" t="s">
        <v>38</v>
      </c>
      <c r="B16">
        <f>ATAN2(A5,-C5)</f>
        <v>0.5538543924717978</v>
      </c>
      <c r="C16">
        <f>DEGREES(B16)</f>
        <v>31.733519153416289</v>
      </c>
      <c r="F16" t="s">
        <v>14</v>
      </c>
      <c r="G16">
        <f>SIN(B16)</f>
        <v>0.52596930228914707</v>
      </c>
      <c r="H16" t="s">
        <v>15</v>
      </c>
      <c r="I16">
        <f>COS(B16)</f>
        <v>0.85050355263776989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0DFD-EB9A-4505-A7E8-7D2BC58DB558}">
  <dimension ref="A1:I23"/>
  <sheetViews>
    <sheetView workbookViewId="0">
      <selection activeCell="A18" sqref="A18"/>
    </sheetView>
  </sheetViews>
  <sheetFormatPr defaultColWidth="14" defaultRowHeight="15" customHeight="1" x14ac:dyDescent="0.25"/>
  <sheetData>
    <row r="1" spans="1:9" ht="15" customHeight="1" x14ac:dyDescent="0.25">
      <c r="A1" t="s">
        <v>39</v>
      </c>
      <c r="C1" t="s">
        <v>24</v>
      </c>
      <c r="D1" t="s">
        <v>17</v>
      </c>
      <c r="E1" t="s">
        <v>24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4</v>
      </c>
      <c r="G4" s="1" t="s">
        <v>5</v>
      </c>
      <c r="H4" t="s">
        <v>3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7</v>
      </c>
      <c r="G5" t="s">
        <v>8</v>
      </c>
      <c r="H5" s="1" t="s">
        <v>6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1</v>
      </c>
      <c r="G6" s="1" t="s">
        <v>2</v>
      </c>
      <c r="H6" t="s">
        <v>0</v>
      </c>
    </row>
    <row r="8" spans="1:9" ht="15" customHeight="1" x14ac:dyDescent="0.25">
      <c r="A8" t="s">
        <v>20</v>
      </c>
    </row>
    <row r="9" spans="1:9" ht="15" customHeight="1" x14ac:dyDescent="0.25">
      <c r="A9">
        <f>I14*I15*I16-G14*G16</f>
        <v>-0.82119499994952783</v>
      </c>
      <c r="B9">
        <f>-I14*G15</f>
        <v>-0.54234394054554425</v>
      </c>
      <c r="C9">
        <f>I16*G14+I14*I15*G16</f>
        <v>-0.17748752691788297</v>
      </c>
    </row>
    <row r="10" spans="1:9" ht="15" customHeight="1" x14ac:dyDescent="0.25">
      <c r="A10">
        <f>I16*G15</f>
        <v>-0.46701809232598196</v>
      </c>
      <c r="B10">
        <f>I15</f>
        <v>0.46</v>
      </c>
      <c r="C10">
        <f>G15*G16</f>
        <v>0.75517819184626922</v>
      </c>
    </row>
    <row r="11" spans="1:9" ht="15" customHeight="1" x14ac:dyDescent="0.25">
      <c r="A11">
        <f>-I14*G16-I15*I16*G14</f>
        <v>-0.32792205399773844</v>
      </c>
      <c r="B11">
        <f>G14*G15</f>
        <v>0.7030384414479276</v>
      </c>
      <c r="C11">
        <f>I14*I16-I15*G14*G16</f>
        <v>-0.63103413247491857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37</v>
      </c>
      <c r="B14">
        <f>ATAN2(B6,-B4)</f>
        <v>0.91372139108324302</v>
      </c>
      <c r="C14">
        <f>DEGREES(B14)</f>
        <v>52.352379359892353</v>
      </c>
      <c r="F14" t="s">
        <v>11</v>
      </c>
      <c r="G14">
        <f>SIN(B14)</f>
        <v>0.79178225556347182</v>
      </c>
      <c r="H14" t="s">
        <v>12</v>
      </c>
      <c r="I14">
        <f>COS(B14)</f>
        <v>0.61080345429182126</v>
      </c>
    </row>
    <row r="15" spans="1:9" ht="15" customHeight="1" x14ac:dyDescent="0.25">
      <c r="A15" t="s">
        <v>35</v>
      </c>
      <c r="B15">
        <f>ACOS(B5)</f>
        <v>1.0928011282759442</v>
      </c>
      <c r="C15">
        <f>DEGREES(B15)</f>
        <v>62.612892497346095</v>
      </c>
      <c r="F15" t="s">
        <v>13</v>
      </c>
      <c r="G15">
        <f>SIN(B15)</f>
        <v>0.88791891521692456</v>
      </c>
      <c r="H15" t="s">
        <v>8</v>
      </c>
      <c r="I15">
        <f>COS(B15)</f>
        <v>0.46</v>
      </c>
    </row>
    <row r="16" spans="1:9" ht="15" customHeight="1" x14ac:dyDescent="0.25">
      <c r="A16" t="s">
        <v>38</v>
      </c>
      <c r="B16">
        <f>ATAN2(C5,A5)</f>
        <v>2.1246507192666941</v>
      </c>
      <c r="C16">
        <f>DEGREES(B16)</f>
        <v>121.73351915341628</v>
      </c>
      <c r="F16" t="s">
        <v>14</v>
      </c>
      <c r="G16">
        <f>SIN(B16)</f>
        <v>0.85050355263777</v>
      </c>
      <c r="H16" t="s">
        <v>15</v>
      </c>
      <c r="I16">
        <f>COS(B16)</f>
        <v>-0.52596930228914685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E0D7-3645-45AA-AB22-591E49298DCF}">
  <dimension ref="A1:I23"/>
  <sheetViews>
    <sheetView workbookViewId="0">
      <selection activeCell="A25" sqref="A18:A25"/>
    </sheetView>
  </sheetViews>
  <sheetFormatPr defaultColWidth="14" defaultRowHeight="15" customHeight="1" x14ac:dyDescent="0.25"/>
  <sheetData>
    <row r="1" spans="1:9" ht="15" customHeight="1" x14ac:dyDescent="0.25">
      <c r="A1" t="s">
        <v>16</v>
      </c>
      <c r="C1" t="s">
        <v>17</v>
      </c>
      <c r="D1" t="s">
        <v>18</v>
      </c>
      <c r="E1" t="s">
        <v>17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0</v>
      </c>
      <c r="G4" s="1" t="s">
        <v>1</v>
      </c>
      <c r="H4" t="s">
        <v>2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3</v>
      </c>
      <c r="G5" t="s">
        <v>4</v>
      </c>
      <c r="H5" s="1" t="s">
        <v>5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6</v>
      </c>
      <c r="G6" t="s">
        <v>7</v>
      </c>
      <c r="H6" t="s">
        <v>8</v>
      </c>
    </row>
    <row r="8" spans="1:9" ht="15" customHeight="1" x14ac:dyDescent="0.25">
      <c r="A8" t="s">
        <v>20</v>
      </c>
    </row>
    <row r="9" spans="1:9" ht="15" customHeight="1" x14ac:dyDescent="0.25">
      <c r="A9">
        <f>I14*I16-I15*G14*G16</f>
        <v>-0.45494601469697449</v>
      </c>
      <c r="B9">
        <f>-I14*G16-I15*I16*G14</f>
        <v>-0.75736231979450352</v>
      </c>
      <c r="C9">
        <f>G14*G15</f>
        <v>0.46842976022753763</v>
      </c>
    </row>
    <row r="10" spans="1:9" ht="15" customHeight="1" x14ac:dyDescent="0.25">
      <c r="A10">
        <f>I16*G14+I14*I15*G16</f>
        <v>0.70582159481793993</v>
      </c>
      <c r="B10">
        <f>I14*I15*I16-G14*G16</f>
        <v>-0.62740920981086024</v>
      </c>
      <c r="C10">
        <f>-I14*G15</f>
        <v>-0.32889749122359024</v>
      </c>
    </row>
    <row r="11" spans="1:9" ht="15" customHeight="1" x14ac:dyDescent="0.25">
      <c r="A11">
        <f>G15*G16</f>
        <v>0.54299171264394086</v>
      </c>
      <c r="B11">
        <f>I16*G15</f>
        <v>0.18099723754798028</v>
      </c>
      <c r="C11">
        <f>I15</f>
        <v>0.82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21</v>
      </c>
      <c r="B14">
        <f>ATAN2(C4,-C5)</f>
        <v>0.95864382984981322</v>
      </c>
      <c r="C14">
        <f>DEGREES(B14)</f>
        <v>54.926245506651703</v>
      </c>
      <c r="F14" t="s">
        <v>11</v>
      </c>
      <c r="G14">
        <f>SIN(B14)</f>
        <v>0.81841302452635267</v>
      </c>
      <c r="H14" t="s">
        <v>12</v>
      </c>
      <c r="I14">
        <f>COS(B14)</f>
        <v>0.57463042147594978</v>
      </c>
    </row>
    <row r="15" spans="1:9" ht="15" customHeight="1" x14ac:dyDescent="0.25">
      <c r="A15" t="s">
        <v>22</v>
      </c>
      <c r="B15">
        <f>ACOS(C6)</f>
        <v>0.60938530803079505</v>
      </c>
      <c r="C15">
        <f>DEGREES(B15)</f>
        <v>34.915206247444189</v>
      </c>
      <c r="F15" t="s">
        <v>13</v>
      </c>
      <c r="G15">
        <f>SIN(B15)</f>
        <v>0.5723635208501674</v>
      </c>
      <c r="H15" t="s">
        <v>8</v>
      </c>
      <c r="I15">
        <f>COS(B15)</f>
        <v>0.82</v>
      </c>
    </row>
    <row r="16" spans="1:9" ht="15" customHeight="1" x14ac:dyDescent="0.25">
      <c r="A16" t="s">
        <v>23</v>
      </c>
      <c r="B16">
        <f>ATAN2(A6,B6)</f>
        <v>1.2490457723982544</v>
      </c>
      <c r="C16">
        <f>DEGREES(B16)</f>
        <v>71.56505117707799</v>
      </c>
      <c r="F16" t="s">
        <v>14</v>
      </c>
      <c r="G16">
        <f>SIN(B16)</f>
        <v>0.94868329805051377</v>
      </c>
      <c r="H16" t="s">
        <v>15</v>
      </c>
      <c r="I16">
        <f>COS(B16)</f>
        <v>0.31622776601683794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7E4C-63BD-47EC-85CF-0076A641D9B7}">
  <dimension ref="A1:I23"/>
  <sheetViews>
    <sheetView workbookViewId="0">
      <selection activeCell="A25" sqref="A25"/>
    </sheetView>
  </sheetViews>
  <sheetFormatPr defaultColWidth="14" defaultRowHeight="15" customHeight="1" x14ac:dyDescent="0.25"/>
  <sheetData>
    <row r="1" spans="1:9" ht="15" customHeight="1" x14ac:dyDescent="0.25">
      <c r="A1" t="s">
        <v>30</v>
      </c>
      <c r="C1" t="s">
        <v>17</v>
      </c>
      <c r="D1" t="s">
        <v>24</v>
      </c>
      <c r="E1" t="s">
        <v>17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4</v>
      </c>
      <c r="G4" s="1" t="s">
        <v>25</v>
      </c>
      <c r="H4" t="s">
        <v>26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27</v>
      </c>
      <c r="G5" t="s">
        <v>0</v>
      </c>
      <c r="H5" s="1" t="s">
        <v>2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28</v>
      </c>
      <c r="G6" t="s">
        <v>6</v>
      </c>
      <c r="H6" t="s">
        <v>8</v>
      </c>
    </row>
    <row r="8" spans="1:9" ht="15" customHeight="1" x14ac:dyDescent="0.25">
      <c r="A8" t="s">
        <v>20</v>
      </c>
    </row>
    <row r="9" spans="1:9" ht="15" customHeight="1" x14ac:dyDescent="0.25">
      <c r="A9">
        <f>I14*I15*I16-G14*G16</f>
        <v>-0.45494601469697449</v>
      </c>
      <c r="B9">
        <f>-I16*G14-I14*I15*G16</f>
        <v>-0.75736231979450352</v>
      </c>
      <c r="C9">
        <f>I14*G15</f>
        <v>-0.46842976022753763</v>
      </c>
    </row>
    <row r="10" spans="1:9" ht="15" customHeight="1" x14ac:dyDescent="0.25">
      <c r="A10">
        <f>I14*G16+I15*I16*G14</f>
        <v>0.70582159481793993</v>
      </c>
      <c r="B10">
        <f>I14*I16-I15*G14*G16</f>
        <v>-0.62740920981086024</v>
      </c>
      <c r="C10">
        <f>G14*G15</f>
        <v>0.32889749122359024</v>
      </c>
    </row>
    <row r="11" spans="1:9" ht="15" customHeight="1" x14ac:dyDescent="0.25">
      <c r="A11">
        <f>-I16*G15</f>
        <v>-0.54299171264394086</v>
      </c>
      <c r="B11">
        <f>G15*G16</f>
        <v>-0.18099723754798028</v>
      </c>
      <c r="C11">
        <f>I15</f>
        <v>0.82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21</v>
      </c>
      <c r="B14">
        <f>ATAN2(C5,C4)</f>
        <v>2.5294401566447098</v>
      </c>
      <c r="C14">
        <f>DEGREES(B14)</f>
        <v>144.9262455066517</v>
      </c>
      <c r="F14" t="s">
        <v>11</v>
      </c>
      <c r="G14">
        <f>SIN(B14)</f>
        <v>0.57463042147594978</v>
      </c>
      <c r="H14" t="s">
        <v>12</v>
      </c>
      <c r="I14">
        <f>COS(B14)</f>
        <v>-0.81841302452635267</v>
      </c>
    </row>
    <row r="15" spans="1:9" ht="15" customHeight="1" x14ac:dyDescent="0.25">
      <c r="A15" t="s">
        <v>29</v>
      </c>
      <c r="B15">
        <f>ACOS(C6)</f>
        <v>0.60938530803079505</v>
      </c>
      <c r="C15">
        <f>DEGREES(B15)</f>
        <v>34.915206247444189</v>
      </c>
      <c r="F15" t="s">
        <v>13</v>
      </c>
      <c r="G15">
        <f>SIN(B15)</f>
        <v>0.5723635208501674</v>
      </c>
      <c r="H15" t="s">
        <v>8</v>
      </c>
      <c r="I15">
        <f>COS(B15)</f>
        <v>0.82</v>
      </c>
    </row>
    <row r="16" spans="1:9" ht="15" customHeight="1" x14ac:dyDescent="0.25">
      <c r="A16" t="s">
        <v>23</v>
      </c>
      <c r="B16">
        <f>ATAN2(B6,-A6)</f>
        <v>-0.32175055439664219</v>
      </c>
      <c r="C16">
        <f>DEGREES(B16)</f>
        <v>-18.43494882292201</v>
      </c>
      <c r="F16" t="s">
        <v>14</v>
      </c>
      <c r="G16">
        <f>SIN(B16)</f>
        <v>-0.31622776601683794</v>
      </c>
      <c r="H16" t="s">
        <v>15</v>
      </c>
      <c r="I16">
        <f>COS(B16)</f>
        <v>0.94868329805051377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5855-F4F9-4096-A956-0BC976EB028C}">
  <dimension ref="A1:I23"/>
  <sheetViews>
    <sheetView tabSelected="1" workbookViewId="0">
      <selection activeCell="N26" sqref="N26"/>
    </sheetView>
  </sheetViews>
  <sheetFormatPr defaultColWidth="14" defaultRowHeight="15" customHeight="1" x14ac:dyDescent="0.25"/>
  <sheetData>
    <row r="1" spans="1:9" ht="15" customHeight="1" x14ac:dyDescent="0.25">
      <c r="A1" t="s">
        <v>40</v>
      </c>
      <c r="C1" t="s">
        <v>18</v>
      </c>
      <c r="D1" t="s">
        <v>24</v>
      </c>
      <c r="E1" t="s">
        <v>17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41</v>
      </c>
      <c r="G4" s="1" t="s">
        <v>42</v>
      </c>
      <c r="H4" t="s">
        <v>13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43</v>
      </c>
      <c r="G5" t="s">
        <v>44</v>
      </c>
      <c r="H5" s="1" t="s">
        <v>45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46</v>
      </c>
      <c r="G6" t="s">
        <v>47</v>
      </c>
      <c r="H6" t="s">
        <v>48</v>
      </c>
    </row>
    <row r="8" spans="1:9" ht="15" customHeight="1" x14ac:dyDescent="0.25">
      <c r="A8" t="s">
        <v>20</v>
      </c>
    </row>
    <row r="9" spans="1:9" ht="15" customHeight="1" x14ac:dyDescent="0.25">
      <c r="A9">
        <f>I15*I16</f>
        <v>0.63</v>
      </c>
      <c r="B9">
        <f>-I15*G16</f>
        <v>-0.70299359883287693</v>
      </c>
      <c r="C9">
        <f>G15</f>
        <v>0.33</v>
      </c>
    </row>
    <row r="10" spans="1:9" ht="15" customHeight="1" x14ac:dyDescent="0.25">
      <c r="A10">
        <f>I16*G14*G15+I14*G16</f>
        <v>0.75600938056808764</v>
      </c>
      <c r="B10">
        <f>I14*I16-G14*G15*G16</f>
        <v>0.45798451556035852</v>
      </c>
      <c r="C10">
        <f>-I15*G14</f>
        <v>-0.46765371804359696</v>
      </c>
    </row>
    <row r="11" spans="1:9" ht="15" customHeight="1" x14ac:dyDescent="0.25">
      <c r="A11">
        <f>-I14*I16*G15+G14*G16</f>
        <v>0.17762268012012544</v>
      </c>
      <c r="B11">
        <f>I16*G14+I14*G15*G16</f>
        <v>0.54410493795493498</v>
      </c>
      <c r="C11">
        <f>I14*I15</f>
        <v>0.82</v>
      </c>
    </row>
    <row r="13" spans="1:9" ht="15" customHeight="1" x14ac:dyDescent="0.25">
      <c r="B13" t="s">
        <v>9</v>
      </c>
      <c r="C13" t="s">
        <v>10</v>
      </c>
      <c r="F13" t="s">
        <v>79</v>
      </c>
      <c r="H13" t="s">
        <v>80</v>
      </c>
    </row>
    <row r="14" spans="1:9" ht="15" customHeight="1" x14ac:dyDescent="0.25">
      <c r="A14" t="s">
        <v>22</v>
      </c>
      <c r="B14">
        <f>ACOS(I14)</f>
        <v>0.51830203367260319</v>
      </c>
      <c r="C14">
        <f>DEGREES(B14)</f>
        <v>29.69651904248764</v>
      </c>
      <c r="F14" t="s">
        <v>11</v>
      </c>
      <c r="G14">
        <f>SIN(B14)</f>
        <v>0.49540589453160794</v>
      </c>
      <c r="H14" t="s">
        <v>12</v>
      </c>
      <c r="I14">
        <f>C6/I15</f>
        <v>0.86866161401511077</v>
      </c>
    </row>
    <row r="15" spans="1:9" ht="15" customHeight="1" x14ac:dyDescent="0.25">
      <c r="A15" t="s">
        <v>29</v>
      </c>
      <c r="B15">
        <f>ASIN(C4)</f>
        <v>0.33630357515398035</v>
      </c>
      <c r="C15">
        <f>DEGREES(B15)</f>
        <v>19.268775491483769</v>
      </c>
      <c r="F15" t="s">
        <v>13</v>
      </c>
      <c r="G15">
        <f>SIN(B15)</f>
        <v>0.33</v>
      </c>
      <c r="H15" t="s">
        <v>8</v>
      </c>
      <c r="I15">
        <f>COS(B15)</f>
        <v>0.94398093201081135</v>
      </c>
    </row>
    <row r="16" spans="1:9" ht="15" customHeight="1" x14ac:dyDescent="0.25">
      <c r="A16" t="s">
        <v>35</v>
      </c>
      <c r="B16">
        <f>ACOS(I16)</f>
        <v>0.84010268051036308</v>
      </c>
      <c r="C16">
        <f>DEGREES(B16)</f>
        <v>48.134337950871206</v>
      </c>
      <c r="F16" t="s">
        <v>14</v>
      </c>
      <c r="G16">
        <f>SIN(B16)</f>
        <v>0.74471165146885154</v>
      </c>
      <c r="H16" t="s">
        <v>15</v>
      </c>
      <c r="I16">
        <f>A4/I15</f>
        <v>0.66738636198721935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A5D7-3C12-4F58-870C-AC0C8B0170F2}">
  <dimension ref="A1:H23"/>
  <sheetViews>
    <sheetView zoomScaleNormal="100" workbookViewId="0">
      <selection activeCell="L22" sqref="L22:L23"/>
    </sheetView>
  </sheetViews>
  <sheetFormatPr defaultColWidth="14" defaultRowHeight="15" customHeight="1" x14ac:dyDescent="0.25"/>
  <sheetData>
    <row r="1" spans="1:8" ht="15" customHeight="1" x14ac:dyDescent="0.25">
      <c r="A1" t="s">
        <v>49</v>
      </c>
      <c r="C1" t="s">
        <v>18</v>
      </c>
      <c r="D1" t="s">
        <v>17</v>
      </c>
      <c r="E1" t="s">
        <v>24</v>
      </c>
    </row>
    <row r="3" spans="1:8" ht="15" customHeight="1" x14ac:dyDescent="0.25">
      <c r="A3" t="s">
        <v>19</v>
      </c>
    </row>
    <row r="4" spans="1:8" ht="15" customHeight="1" x14ac:dyDescent="0.25">
      <c r="A4">
        <v>0.63</v>
      </c>
      <c r="B4">
        <v>-0.7</v>
      </c>
      <c r="C4">
        <v>0.33</v>
      </c>
      <c r="E4" t="s">
        <v>51</v>
      </c>
      <c r="F4" s="1" t="s">
        <v>52</v>
      </c>
      <c r="G4" t="s">
        <v>53</v>
      </c>
    </row>
    <row r="5" spans="1:8" ht="15" customHeight="1" x14ac:dyDescent="0.25">
      <c r="A5">
        <v>0.76</v>
      </c>
      <c r="B5">
        <v>0.46</v>
      </c>
      <c r="C5">
        <v>-0.47</v>
      </c>
      <c r="E5" t="s">
        <v>54</v>
      </c>
      <c r="F5" t="s">
        <v>48</v>
      </c>
      <c r="G5" s="1" t="s">
        <v>55</v>
      </c>
    </row>
    <row r="6" spans="1:8" ht="15" customHeight="1" x14ac:dyDescent="0.25">
      <c r="A6">
        <v>0.18</v>
      </c>
      <c r="B6">
        <v>0.54</v>
      </c>
      <c r="C6">
        <v>0.82</v>
      </c>
      <c r="E6" s="1" t="s">
        <v>56</v>
      </c>
      <c r="F6" t="s">
        <v>57</v>
      </c>
      <c r="G6" t="s">
        <v>58</v>
      </c>
    </row>
    <row r="8" spans="1:8" ht="15" customHeight="1" x14ac:dyDescent="0.25">
      <c r="A8" t="s">
        <v>20</v>
      </c>
    </row>
    <row r="9" spans="1:8" ht="15" customHeight="1" x14ac:dyDescent="0.25">
      <c r="A9">
        <f>H16*H15</f>
        <v>0.63332456134276049</v>
      </c>
      <c r="B9">
        <f>-F15</f>
        <v>-0.7</v>
      </c>
      <c r="C9">
        <f>H15*F16</f>
        <v>0.33</v>
      </c>
    </row>
    <row r="10" spans="1:8" ht="15" customHeight="1" x14ac:dyDescent="0.25">
      <c r="A10">
        <f>F14*F16+H14*H16*F15</f>
        <v>0.75564973338585661</v>
      </c>
      <c r="B10">
        <f>H14*H15</f>
        <v>0.46733285782191686</v>
      </c>
      <c r="C10">
        <f>-H16*F14+H14*F16*F15</f>
        <v>-0.45890465287887822</v>
      </c>
    </row>
    <row r="11" spans="1:8" ht="15" customHeight="1" x14ac:dyDescent="0.25">
      <c r="A11">
        <f>-H14*F16+H16*F14*F15</f>
        <v>0.16701341393398217</v>
      </c>
      <c r="B11">
        <f>H15*F14</f>
        <v>0.54</v>
      </c>
      <c r="C11">
        <f>H14*H16+F14*F16*F15</f>
        <v>0.82492819055122379</v>
      </c>
    </row>
    <row r="13" spans="1:8" ht="15" customHeight="1" x14ac:dyDescent="0.25">
      <c r="B13" t="s">
        <v>9</v>
      </c>
      <c r="C13" t="s">
        <v>10</v>
      </c>
    </row>
    <row r="14" spans="1:8" ht="15" customHeight="1" x14ac:dyDescent="0.25">
      <c r="A14" t="s">
        <v>22</v>
      </c>
      <c r="B14">
        <f>ASIN(F14)</f>
        <v>0.85741158233122095</v>
      </c>
      <c r="C14">
        <f>DEGREES(B14)</f>
        <v>49.126064973212664</v>
      </c>
      <c r="E14" t="s">
        <v>11</v>
      </c>
      <c r="F14">
        <f>B6/H15</f>
        <v>0.75615124537512535</v>
      </c>
      <c r="G14" t="s">
        <v>12</v>
      </c>
      <c r="H14">
        <f>COS(B14)</f>
        <v>0.65439689341992369</v>
      </c>
    </row>
    <row r="15" spans="1:8" ht="15" customHeight="1" x14ac:dyDescent="0.25">
      <c r="A15" t="s">
        <v>35</v>
      </c>
      <c r="B15">
        <f>ASIN(-B4)</f>
        <v>0.77539749661075308</v>
      </c>
      <c r="C15">
        <f>DEGREES(B15)</f>
        <v>44.427004000805709</v>
      </c>
      <c r="E15" t="s">
        <v>13</v>
      </c>
      <c r="F15">
        <f>SIN(B15)</f>
        <v>0.7</v>
      </c>
      <c r="G15" t="s">
        <v>8</v>
      </c>
      <c r="H15">
        <f>COS(B15)</f>
        <v>0.71414284285428498</v>
      </c>
    </row>
    <row r="16" spans="1:8" ht="15" customHeight="1" x14ac:dyDescent="0.25">
      <c r="A16" t="s">
        <v>29</v>
      </c>
      <c r="B16">
        <f>ASIN(F16)</f>
        <v>0.48035319367532769</v>
      </c>
      <c r="C16">
        <f>DEGREES(B16)</f>
        <v>27.522210673226507</v>
      </c>
      <c r="E16" t="s">
        <v>14</v>
      </c>
      <c r="F16">
        <f>C4/H15</f>
        <v>0.46209242772924325</v>
      </c>
      <c r="G16" t="s">
        <v>15</v>
      </c>
      <c r="H16">
        <f>COS(B16)</f>
        <v>0.88683176997404312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  <ignoredErrors>
    <ignoredError sqref="B1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3E55-D0C4-4887-9E28-C63CC29BD3B7}">
  <dimension ref="A1:I23"/>
  <sheetViews>
    <sheetView workbookViewId="0">
      <selection activeCell="B16" sqref="B16"/>
    </sheetView>
  </sheetViews>
  <sheetFormatPr defaultColWidth="14" defaultRowHeight="15" customHeight="1" x14ac:dyDescent="0.25"/>
  <sheetData>
    <row r="1" spans="1:9" ht="15" customHeight="1" x14ac:dyDescent="0.25">
      <c r="A1" t="s">
        <v>59</v>
      </c>
      <c r="C1" t="s">
        <v>24</v>
      </c>
      <c r="D1" t="s">
        <v>18</v>
      </c>
      <c r="E1" t="s">
        <v>17</v>
      </c>
    </row>
    <row r="3" spans="1:9" ht="15" customHeight="1" x14ac:dyDescent="0.25">
      <c r="A3" t="s">
        <v>19</v>
      </c>
    </row>
    <row r="4" spans="1:9" ht="15" customHeight="1" x14ac:dyDescent="0.25">
      <c r="A4">
        <v>0.63</v>
      </c>
      <c r="B4">
        <v>-0.7</v>
      </c>
      <c r="C4">
        <v>0.33</v>
      </c>
      <c r="F4" t="s">
        <v>50</v>
      </c>
      <c r="G4" s="1" t="s">
        <v>60</v>
      </c>
      <c r="H4" t="s">
        <v>57</v>
      </c>
    </row>
    <row r="5" spans="1:9" ht="15" customHeight="1" x14ac:dyDescent="0.25">
      <c r="A5">
        <v>0.76</v>
      </c>
      <c r="B5">
        <v>0.46</v>
      </c>
      <c r="C5">
        <v>-0.47</v>
      </c>
      <c r="F5" t="s">
        <v>53</v>
      </c>
      <c r="G5" t="s">
        <v>41</v>
      </c>
      <c r="H5" s="1" t="s">
        <v>52</v>
      </c>
    </row>
    <row r="6" spans="1:9" ht="15" customHeight="1" x14ac:dyDescent="0.25">
      <c r="A6">
        <v>0.18</v>
      </c>
      <c r="B6">
        <v>0.54</v>
      </c>
      <c r="C6">
        <v>0.82</v>
      </c>
      <c r="F6" s="1" t="s">
        <v>61</v>
      </c>
      <c r="G6" t="s">
        <v>62</v>
      </c>
      <c r="H6" t="s">
        <v>63</v>
      </c>
    </row>
    <row r="8" spans="1:9" ht="15" customHeight="1" x14ac:dyDescent="0.25">
      <c r="A8" t="s">
        <v>20</v>
      </c>
    </row>
    <row r="9" spans="1:9" ht="15" customHeight="1" x14ac:dyDescent="0.25">
      <c r="A9">
        <f>I14*I16</f>
        <v>0.47167899080841019</v>
      </c>
      <c r="B9">
        <f>I16*G15*G14-I14*G16</f>
        <v>-0.70922500209154937</v>
      </c>
      <c r="C9">
        <f>I15*G14</f>
        <v>0.33</v>
      </c>
    </row>
    <row r="10" spans="1:9" ht="15" customHeight="1" x14ac:dyDescent="0.25">
      <c r="A10">
        <f>I15*G16</f>
        <v>0.76</v>
      </c>
      <c r="B10">
        <f>I15*I16</f>
        <v>0.44888751374926883</v>
      </c>
      <c r="C10">
        <f>-G15</f>
        <v>-0.47</v>
      </c>
    </row>
    <row r="11" spans="1:9" ht="15" customHeight="1" x14ac:dyDescent="0.25">
      <c r="A11">
        <f>-I16*G14+I14*G15*G16</f>
        <v>0.18520287144576944</v>
      </c>
      <c r="B11">
        <f>I14*I16*G15+G14*G16</f>
        <v>0.543599021713838</v>
      </c>
      <c r="C11">
        <f>I15*I14</f>
        <v>0.81865743751583908</v>
      </c>
    </row>
    <row r="13" spans="1:9" ht="15" customHeight="1" x14ac:dyDescent="0.25">
      <c r="B13" t="s">
        <v>9</v>
      </c>
      <c r="C13" t="s">
        <v>10</v>
      </c>
    </row>
    <row r="14" spans="1:9" ht="15" customHeight="1" x14ac:dyDescent="0.25">
      <c r="A14" t="s">
        <v>29</v>
      </c>
      <c r="B14">
        <f>ASIN(G14)</f>
        <v>0.38317507655201821</v>
      </c>
      <c r="C14">
        <f>DEGREES(B14)</f>
        <v>21.954314701032875</v>
      </c>
      <c r="F14" t="s">
        <v>11</v>
      </c>
      <c r="G14">
        <f>C4/I15</f>
        <v>0.37386717612426795</v>
      </c>
      <c r="H14" t="s">
        <v>12</v>
      </c>
      <c r="I14">
        <f>COS(B14)</f>
        <v>0.92748225568841236</v>
      </c>
    </row>
    <row r="15" spans="1:9" ht="15" customHeight="1" x14ac:dyDescent="0.25">
      <c r="A15" t="s">
        <v>22</v>
      </c>
      <c r="B15">
        <f>ASIN(-C5)</f>
        <v>0.48929077801411569</v>
      </c>
      <c r="C15">
        <f>DEGREES(B15)</f>
        <v>28.034296534881282</v>
      </c>
      <c r="F15" t="s">
        <v>13</v>
      </c>
      <c r="G15">
        <f>SIN(B15)</f>
        <v>0.47</v>
      </c>
      <c r="H15" t="s">
        <v>8</v>
      </c>
      <c r="I15">
        <f>COS(B15)</f>
        <v>0.88266641490429443</v>
      </c>
    </row>
    <row r="16" spans="1:9" ht="15" customHeight="1" x14ac:dyDescent="0.25">
      <c r="A16" t="s">
        <v>35</v>
      </c>
      <c r="B16">
        <f>ASIN(G16)</f>
        <v>1.0372865209144282</v>
      </c>
      <c r="C16">
        <f>DEGREES(B16)</f>
        <v>59.432139794205334</v>
      </c>
      <c r="F16" t="s">
        <v>14</v>
      </c>
      <c r="G16">
        <f>A5/I15</f>
        <v>0.86102743592255648</v>
      </c>
      <c r="H16" t="s">
        <v>15</v>
      </c>
      <c r="I16">
        <f>COS(B16)</f>
        <v>0.50855850655418977</v>
      </c>
    </row>
    <row r="20" spans="1:7" ht="15" customHeight="1" x14ac:dyDescent="0.25">
      <c r="A20" s="1"/>
      <c r="F20" s="1"/>
    </row>
    <row r="21" spans="1:7" ht="15" customHeight="1" x14ac:dyDescent="0.25">
      <c r="F21" s="1"/>
      <c r="G21" s="1"/>
    </row>
    <row r="22" spans="1:7" ht="15" customHeight="1" x14ac:dyDescent="0.25">
      <c r="A22" s="1"/>
    </row>
    <row r="23" spans="1:7" ht="15" customHeight="1" x14ac:dyDescent="0.25"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XYX</vt:lpstr>
      <vt:lpstr>XZX</vt:lpstr>
      <vt:lpstr>YXY</vt:lpstr>
      <vt:lpstr>YZY</vt:lpstr>
      <vt:lpstr>ZXZ</vt:lpstr>
      <vt:lpstr>ZYZ</vt:lpstr>
      <vt:lpstr>XYZ</vt:lpstr>
      <vt:lpstr>XZY</vt:lpstr>
      <vt:lpstr>YXZ</vt:lpstr>
      <vt:lpstr>YZX</vt:lpstr>
      <vt:lpstr>ZXY</vt:lpstr>
      <vt:lpstr>ZYX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Vink</dc:creator>
  <cp:lastModifiedBy>Danny Vink</cp:lastModifiedBy>
  <dcterms:created xsi:type="dcterms:W3CDTF">2020-10-21T10:05:12Z</dcterms:created>
  <dcterms:modified xsi:type="dcterms:W3CDTF">2020-11-19T15:22:35Z</dcterms:modified>
</cp:coreProperties>
</file>