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020" yWindow="0" windowWidth="25600" windowHeight="17460" tabRatio="500" activeTab="3"/>
  </bookViews>
  <sheets>
    <sheet name="Sheet1" sheetId="1" r:id="rId1"/>
    <sheet name="Sheet2" sheetId="2" r:id="rId2"/>
    <sheet name="Sheet3" sheetId="3" r:id="rId3"/>
    <sheet name="threshold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4" l="1"/>
  <c r="F17" i="4"/>
  <c r="C17" i="4"/>
  <c r="G17" i="4"/>
  <c r="H17" i="4"/>
  <c r="I17" i="4"/>
  <c r="J17" i="4"/>
  <c r="K17" i="4"/>
  <c r="C18" i="4"/>
  <c r="E17" i="4"/>
  <c r="D18" i="4"/>
  <c r="E18" i="4"/>
  <c r="D19" i="4"/>
  <c r="G18" i="4"/>
  <c r="F18" i="4"/>
  <c r="H18" i="4"/>
  <c r="I18" i="4"/>
  <c r="J18" i="4"/>
  <c r="K18" i="4"/>
  <c r="C19" i="4"/>
  <c r="E19" i="4"/>
  <c r="D20" i="4"/>
  <c r="F19" i="4"/>
  <c r="G19" i="4"/>
  <c r="H19" i="4"/>
  <c r="I19" i="4"/>
  <c r="J19" i="4"/>
  <c r="K19" i="4"/>
  <c r="C20" i="4"/>
  <c r="E20" i="4"/>
  <c r="D21" i="4"/>
  <c r="F20" i="4"/>
  <c r="G20" i="4"/>
  <c r="H20" i="4"/>
  <c r="I20" i="4"/>
  <c r="J20" i="4"/>
  <c r="K20" i="4"/>
  <c r="C21" i="4"/>
  <c r="E21" i="4"/>
  <c r="D22" i="4"/>
  <c r="F21" i="4"/>
  <c r="G21" i="4"/>
  <c r="H21" i="4"/>
  <c r="I21" i="4"/>
  <c r="J21" i="4"/>
  <c r="K21" i="4"/>
  <c r="C22" i="4"/>
  <c r="E22" i="4"/>
  <c r="D23" i="4"/>
  <c r="F22" i="4"/>
  <c r="G22" i="4"/>
  <c r="H22" i="4"/>
  <c r="I22" i="4"/>
  <c r="J22" i="4"/>
  <c r="K22" i="4"/>
  <c r="C23" i="4"/>
  <c r="E23" i="4"/>
  <c r="D24" i="4"/>
  <c r="F23" i="4"/>
  <c r="G23" i="4"/>
  <c r="H23" i="4"/>
  <c r="I23" i="4"/>
  <c r="J23" i="4"/>
  <c r="K23" i="4"/>
  <c r="C24" i="4"/>
  <c r="E24" i="4"/>
  <c r="D25" i="4"/>
  <c r="F24" i="4"/>
  <c r="G24" i="4"/>
  <c r="H24" i="4"/>
  <c r="I24" i="4"/>
  <c r="J24" i="4"/>
  <c r="K24" i="4"/>
  <c r="C25" i="4"/>
  <c r="E25" i="4"/>
  <c r="D26" i="4"/>
  <c r="F25" i="4"/>
  <c r="G25" i="4"/>
  <c r="H25" i="4"/>
  <c r="I25" i="4"/>
  <c r="J25" i="4"/>
  <c r="K25" i="4"/>
  <c r="C26" i="4"/>
  <c r="E26" i="4"/>
  <c r="D27" i="4"/>
  <c r="F26" i="4"/>
  <c r="G26" i="4"/>
  <c r="H26" i="4"/>
  <c r="I26" i="4"/>
  <c r="J26" i="4"/>
  <c r="K26" i="4"/>
  <c r="C27" i="4"/>
  <c r="E27" i="4"/>
  <c r="D28" i="4"/>
  <c r="F27" i="4"/>
  <c r="G27" i="4"/>
  <c r="H27" i="4"/>
  <c r="I27" i="4"/>
  <c r="J27" i="4"/>
  <c r="K27" i="4"/>
  <c r="C28" i="4"/>
  <c r="E28" i="4"/>
  <c r="D29" i="4"/>
  <c r="F28" i="4"/>
  <c r="G28" i="4"/>
  <c r="H28" i="4"/>
  <c r="I28" i="4"/>
  <c r="J28" i="4"/>
  <c r="K28" i="4"/>
  <c r="C29" i="4"/>
  <c r="E29" i="4"/>
  <c r="D30" i="4"/>
  <c r="F29" i="4"/>
  <c r="G29" i="4"/>
  <c r="H29" i="4"/>
  <c r="I29" i="4"/>
  <c r="J29" i="4"/>
  <c r="K29" i="4"/>
  <c r="C30" i="4"/>
  <c r="E30" i="4"/>
  <c r="D31" i="4"/>
  <c r="F30" i="4"/>
  <c r="G30" i="4"/>
  <c r="H30" i="4"/>
  <c r="I30" i="4"/>
  <c r="J30" i="4"/>
  <c r="K30" i="4"/>
  <c r="C31" i="4"/>
  <c r="E31" i="4"/>
  <c r="D32" i="4"/>
  <c r="F31" i="4"/>
  <c r="G31" i="4"/>
  <c r="H31" i="4"/>
  <c r="I31" i="4"/>
  <c r="J31" i="4"/>
  <c r="K31" i="4"/>
  <c r="C32" i="4"/>
  <c r="E32" i="4"/>
  <c r="D33" i="4"/>
  <c r="F32" i="4"/>
  <c r="G32" i="4"/>
  <c r="H32" i="4"/>
  <c r="I32" i="4"/>
  <c r="J32" i="4"/>
  <c r="K32" i="4"/>
  <c r="C33" i="4"/>
  <c r="E33" i="4"/>
  <c r="D34" i="4"/>
  <c r="F33" i="4"/>
  <c r="G33" i="4"/>
  <c r="H33" i="4"/>
  <c r="I33" i="4"/>
  <c r="J33" i="4"/>
  <c r="K33" i="4"/>
  <c r="C34" i="4"/>
  <c r="E34" i="4"/>
  <c r="D35" i="4"/>
  <c r="F34" i="4"/>
  <c r="G34" i="4"/>
  <c r="H34" i="4"/>
  <c r="I34" i="4"/>
  <c r="J34" i="4"/>
  <c r="K34" i="4"/>
  <c r="C35" i="4"/>
  <c r="E35" i="4"/>
  <c r="D36" i="4"/>
  <c r="F35" i="4"/>
  <c r="G35" i="4"/>
  <c r="H35" i="4"/>
  <c r="I35" i="4"/>
  <c r="J35" i="4"/>
  <c r="K35" i="4"/>
  <c r="C36" i="4"/>
  <c r="E36" i="4"/>
  <c r="D37" i="4"/>
  <c r="F36" i="4"/>
  <c r="G36" i="4"/>
  <c r="H36" i="4"/>
  <c r="I36" i="4"/>
  <c r="J36" i="4"/>
  <c r="K36" i="4"/>
  <c r="C37" i="4"/>
  <c r="E37" i="4"/>
  <c r="D38" i="4"/>
  <c r="F37" i="4"/>
  <c r="G37" i="4"/>
  <c r="H37" i="4"/>
  <c r="I37" i="4"/>
  <c r="J37" i="4"/>
  <c r="K37" i="4"/>
  <c r="C38" i="4"/>
  <c r="E38" i="4"/>
  <c r="D39" i="4"/>
  <c r="F38" i="4"/>
  <c r="G38" i="4"/>
  <c r="H38" i="4"/>
  <c r="I38" i="4"/>
  <c r="J38" i="4"/>
  <c r="K38" i="4"/>
  <c r="C39" i="4"/>
  <c r="E39" i="4"/>
  <c r="D40" i="4"/>
  <c r="F39" i="4"/>
  <c r="G39" i="4"/>
  <c r="H39" i="4"/>
  <c r="I39" i="4"/>
  <c r="J39" i="4"/>
  <c r="K39" i="4"/>
  <c r="C40" i="4"/>
  <c r="E40" i="4"/>
  <c r="D41" i="4"/>
  <c r="F40" i="4"/>
  <c r="G40" i="4"/>
  <c r="H40" i="4"/>
  <c r="I40" i="4"/>
  <c r="J40" i="4"/>
  <c r="K40" i="4"/>
  <c r="C41" i="4"/>
  <c r="E41" i="4"/>
  <c r="D42" i="4"/>
  <c r="F41" i="4"/>
  <c r="G41" i="4"/>
  <c r="H41" i="4"/>
  <c r="I41" i="4"/>
  <c r="J41" i="4"/>
  <c r="K41" i="4"/>
  <c r="C42" i="4"/>
  <c r="E42" i="4"/>
  <c r="D43" i="4"/>
  <c r="F42" i="4"/>
  <c r="G42" i="4"/>
  <c r="H42" i="4"/>
  <c r="I42" i="4"/>
  <c r="J42" i="4"/>
  <c r="K42" i="4"/>
  <c r="C43" i="4"/>
  <c r="E43" i="4"/>
  <c r="D44" i="4"/>
  <c r="F43" i="4"/>
  <c r="G43" i="4"/>
  <c r="H43" i="4"/>
  <c r="I43" i="4"/>
  <c r="J43" i="4"/>
  <c r="K43" i="4"/>
  <c r="C44" i="4"/>
  <c r="E44" i="4"/>
  <c r="D45" i="4"/>
  <c r="F44" i="4"/>
  <c r="G44" i="4"/>
  <c r="H44" i="4"/>
  <c r="I44" i="4"/>
  <c r="J44" i="4"/>
  <c r="K44" i="4"/>
  <c r="C45" i="4"/>
  <c r="E45" i="4"/>
  <c r="D46" i="4"/>
  <c r="F45" i="4"/>
  <c r="G45" i="4"/>
  <c r="H45" i="4"/>
  <c r="I45" i="4"/>
  <c r="J45" i="4"/>
  <c r="K45" i="4"/>
  <c r="C46" i="4"/>
  <c r="E46" i="4"/>
  <c r="D47" i="4"/>
  <c r="F46" i="4"/>
  <c r="G46" i="4"/>
  <c r="H46" i="4"/>
  <c r="I46" i="4"/>
  <c r="J46" i="4"/>
  <c r="K46" i="4"/>
  <c r="C47" i="4"/>
  <c r="E47" i="4"/>
  <c r="D48" i="4"/>
  <c r="F47" i="4"/>
  <c r="G47" i="4"/>
  <c r="H47" i="4"/>
  <c r="I47" i="4"/>
  <c r="J47" i="4"/>
  <c r="K47" i="4"/>
  <c r="C48" i="4"/>
  <c r="E48" i="4"/>
  <c r="D49" i="4"/>
  <c r="F48" i="4"/>
  <c r="G48" i="4"/>
  <c r="H48" i="4"/>
  <c r="I48" i="4"/>
  <c r="J48" i="4"/>
  <c r="K48" i="4"/>
  <c r="C49" i="4"/>
  <c r="E49" i="4"/>
  <c r="D50" i="4"/>
  <c r="F49" i="4"/>
  <c r="G49" i="4"/>
  <c r="H49" i="4"/>
  <c r="I49" i="4"/>
  <c r="J49" i="4"/>
  <c r="K49" i="4"/>
  <c r="C50" i="4"/>
  <c r="E50" i="4"/>
  <c r="D51" i="4"/>
  <c r="F50" i="4"/>
  <c r="G50" i="4"/>
  <c r="H50" i="4"/>
  <c r="I50" i="4"/>
  <c r="J50" i="4"/>
  <c r="K50" i="4"/>
  <c r="C51" i="4"/>
  <c r="E51" i="4"/>
  <c r="D52" i="4"/>
  <c r="F51" i="4"/>
  <c r="G51" i="4"/>
  <c r="H51" i="4"/>
  <c r="I51" i="4"/>
  <c r="J51" i="4"/>
  <c r="K51" i="4"/>
  <c r="C52" i="4"/>
  <c r="E52" i="4"/>
  <c r="D53" i="4"/>
  <c r="F52" i="4"/>
  <c r="G52" i="4"/>
  <c r="H52" i="4"/>
  <c r="I52" i="4"/>
  <c r="J52" i="4"/>
  <c r="K52" i="4"/>
  <c r="C53" i="4"/>
  <c r="E53" i="4"/>
  <c r="D54" i="4"/>
  <c r="F53" i="4"/>
  <c r="G53" i="4"/>
  <c r="H53" i="4"/>
  <c r="I53" i="4"/>
  <c r="J53" i="4"/>
  <c r="K53" i="4"/>
  <c r="C54" i="4"/>
  <c r="E54" i="4"/>
  <c r="D55" i="4"/>
  <c r="F54" i="4"/>
  <c r="G54" i="4"/>
  <c r="H54" i="4"/>
  <c r="I54" i="4"/>
  <c r="J54" i="4"/>
  <c r="K54" i="4"/>
  <c r="C55" i="4"/>
  <c r="E55" i="4"/>
  <c r="D56" i="4"/>
  <c r="F55" i="4"/>
  <c r="G55" i="4"/>
  <c r="H55" i="4"/>
  <c r="I55" i="4"/>
  <c r="J55" i="4"/>
  <c r="K55" i="4"/>
  <c r="C56" i="4"/>
  <c r="E56" i="4"/>
  <c r="D57" i="4"/>
  <c r="F56" i="4"/>
  <c r="G56" i="4"/>
  <c r="H56" i="4"/>
  <c r="I56" i="4"/>
  <c r="J56" i="4"/>
  <c r="K56" i="4"/>
  <c r="C57" i="4"/>
  <c r="E57" i="4"/>
  <c r="D58" i="4"/>
  <c r="F57" i="4"/>
  <c r="G57" i="4"/>
  <c r="H57" i="4"/>
  <c r="I57" i="4"/>
  <c r="J57" i="4"/>
  <c r="K57" i="4"/>
  <c r="C58" i="4"/>
  <c r="E58" i="4"/>
  <c r="D59" i="4"/>
  <c r="F58" i="4"/>
  <c r="G58" i="4"/>
  <c r="H58" i="4"/>
  <c r="I58" i="4"/>
  <c r="J58" i="4"/>
  <c r="K58" i="4"/>
  <c r="C59" i="4"/>
  <c r="E59" i="4"/>
  <c r="D60" i="4"/>
  <c r="F59" i="4"/>
  <c r="G59" i="4"/>
  <c r="H59" i="4"/>
  <c r="I59" i="4"/>
  <c r="J59" i="4"/>
  <c r="K59" i="4"/>
  <c r="C60" i="4"/>
  <c r="E60" i="4"/>
  <c r="D61" i="4"/>
  <c r="F60" i="4"/>
  <c r="G60" i="4"/>
  <c r="H60" i="4"/>
  <c r="I60" i="4"/>
  <c r="J60" i="4"/>
  <c r="K60" i="4"/>
  <c r="C61" i="4"/>
  <c r="E61" i="4"/>
  <c r="D62" i="4"/>
  <c r="F61" i="4"/>
  <c r="G61" i="4"/>
  <c r="H61" i="4"/>
  <c r="I61" i="4"/>
  <c r="J61" i="4"/>
  <c r="K61" i="4"/>
  <c r="C62" i="4"/>
  <c r="E62" i="4"/>
  <c r="D63" i="4"/>
  <c r="F62" i="4"/>
  <c r="G62" i="4"/>
  <c r="H62" i="4"/>
  <c r="I62" i="4"/>
  <c r="J62" i="4"/>
  <c r="K62" i="4"/>
  <c r="C63" i="4"/>
  <c r="E63" i="4"/>
  <c r="D64" i="4"/>
  <c r="F63" i="4"/>
  <c r="G63" i="4"/>
  <c r="H63" i="4"/>
  <c r="I63" i="4"/>
  <c r="J63" i="4"/>
  <c r="K63" i="4"/>
  <c r="C64" i="4"/>
  <c r="E64" i="4"/>
  <c r="D65" i="4"/>
  <c r="F64" i="4"/>
  <c r="G64" i="4"/>
  <c r="H64" i="4"/>
  <c r="I64" i="4"/>
  <c r="J64" i="4"/>
  <c r="K64" i="4"/>
  <c r="C65" i="4"/>
  <c r="E65" i="4"/>
  <c r="D66" i="4"/>
  <c r="F65" i="4"/>
  <c r="G65" i="4"/>
  <c r="H65" i="4"/>
  <c r="I65" i="4"/>
  <c r="J65" i="4"/>
  <c r="K65" i="4"/>
  <c r="C66" i="4"/>
  <c r="E66" i="4"/>
  <c r="D67" i="4"/>
  <c r="F66" i="4"/>
  <c r="G66" i="4"/>
  <c r="H66" i="4"/>
  <c r="I66" i="4"/>
  <c r="J66" i="4"/>
  <c r="K66" i="4"/>
  <c r="C67" i="4"/>
  <c r="E67" i="4"/>
  <c r="D68" i="4"/>
  <c r="F67" i="4"/>
  <c r="G67" i="4"/>
  <c r="H67" i="4"/>
  <c r="I67" i="4"/>
  <c r="J67" i="4"/>
  <c r="K67" i="4"/>
  <c r="C68" i="4"/>
  <c r="E68" i="4"/>
  <c r="D69" i="4"/>
  <c r="F68" i="4"/>
  <c r="G68" i="4"/>
  <c r="H68" i="4"/>
  <c r="I68" i="4"/>
  <c r="J68" i="4"/>
  <c r="K68" i="4"/>
  <c r="C69" i="4"/>
  <c r="E69" i="4"/>
  <c r="D70" i="4"/>
  <c r="F69" i="4"/>
  <c r="G69" i="4"/>
  <c r="H69" i="4"/>
  <c r="I69" i="4"/>
  <c r="J69" i="4"/>
  <c r="K69" i="4"/>
  <c r="C70" i="4"/>
  <c r="E70" i="4"/>
  <c r="D71" i="4"/>
  <c r="F70" i="4"/>
  <c r="G70" i="4"/>
  <c r="H70" i="4"/>
  <c r="I70" i="4"/>
  <c r="J70" i="4"/>
  <c r="K70" i="4"/>
  <c r="C71" i="4"/>
  <c r="E71" i="4"/>
  <c r="D72" i="4"/>
  <c r="F71" i="4"/>
  <c r="G71" i="4"/>
  <c r="H71" i="4"/>
  <c r="I71" i="4"/>
  <c r="J71" i="4"/>
  <c r="K71" i="4"/>
  <c r="C72" i="4"/>
  <c r="E72" i="4"/>
  <c r="D73" i="4"/>
  <c r="F72" i="4"/>
  <c r="G72" i="4"/>
  <c r="H72" i="4"/>
  <c r="I72" i="4"/>
  <c r="J72" i="4"/>
  <c r="K72" i="4"/>
  <c r="C73" i="4"/>
  <c r="E73" i="4"/>
  <c r="D74" i="4"/>
  <c r="F73" i="4"/>
  <c r="G73" i="4"/>
  <c r="H73" i="4"/>
  <c r="I73" i="4"/>
  <c r="J73" i="4"/>
  <c r="K73" i="4"/>
  <c r="C74" i="4"/>
  <c r="E74" i="4"/>
  <c r="D75" i="4"/>
  <c r="F74" i="4"/>
  <c r="G74" i="4"/>
  <c r="H74" i="4"/>
  <c r="I74" i="4"/>
  <c r="J74" i="4"/>
  <c r="K74" i="4"/>
  <c r="C75" i="4"/>
  <c r="E75" i="4"/>
  <c r="D76" i="4"/>
  <c r="F75" i="4"/>
  <c r="G75" i="4"/>
  <c r="H75" i="4"/>
  <c r="I75" i="4"/>
  <c r="J75" i="4"/>
  <c r="K75" i="4"/>
  <c r="C76" i="4"/>
  <c r="E76" i="4"/>
  <c r="D77" i="4"/>
  <c r="F76" i="4"/>
  <c r="G76" i="4"/>
  <c r="H76" i="4"/>
  <c r="I76" i="4"/>
  <c r="J76" i="4"/>
  <c r="K76" i="4"/>
  <c r="C77" i="4"/>
  <c r="E77" i="4"/>
  <c r="D78" i="4"/>
  <c r="F77" i="4"/>
  <c r="G77" i="4"/>
  <c r="H77" i="4"/>
  <c r="I77" i="4"/>
  <c r="J77" i="4"/>
  <c r="K77" i="4"/>
  <c r="C78" i="4"/>
  <c r="E78" i="4"/>
  <c r="D79" i="4"/>
  <c r="F78" i="4"/>
  <c r="G78" i="4"/>
  <c r="H78" i="4"/>
  <c r="I78" i="4"/>
  <c r="J78" i="4"/>
  <c r="K78" i="4"/>
  <c r="C79" i="4"/>
  <c r="E79" i="4"/>
  <c r="D80" i="4"/>
  <c r="F79" i="4"/>
  <c r="G79" i="4"/>
  <c r="H79" i="4"/>
  <c r="I79" i="4"/>
  <c r="J79" i="4"/>
  <c r="K79" i="4"/>
  <c r="C80" i="4"/>
  <c r="E80" i="4"/>
  <c r="D81" i="4"/>
  <c r="F80" i="4"/>
  <c r="G80" i="4"/>
  <c r="H80" i="4"/>
  <c r="I80" i="4"/>
  <c r="J80" i="4"/>
  <c r="K80" i="4"/>
  <c r="C81" i="4"/>
  <c r="E81" i="4"/>
  <c r="D82" i="4"/>
  <c r="F81" i="4"/>
  <c r="G81" i="4"/>
  <c r="H81" i="4"/>
  <c r="I81" i="4"/>
  <c r="J81" i="4"/>
  <c r="K81" i="4"/>
  <c r="C82" i="4"/>
  <c r="E82" i="4"/>
  <c r="D83" i="4"/>
  <c r="F82" i="4"/>
  <c r="G82" i="4"/>
  <c r="H82" i="4"/>
  <c r="I82" i="4"/>
  <c r="J82" i="4"/>
  <c r="K82" i="4"/>
  <c r="C83" i="4"/>
  <c r="E83" i="4"/>
  <c r="D84" i="4"/>
  <c r="F83" i="4"/>
  <c r="G83" i="4"/>
  <c r="H83" i="4"/>
  <c r="I83" i="4"/>
  <c r="J83" i="4"/>
  <c r="K83" i="4"/>
  <c r="C84" i="4"/>
  <c r="E84" i="4"/>
  <c r="D85" i="4"/>
  <c r="F84" i="4"/>
  <c r="G84" i="4"/>
  <c r="H84" i="4"/>
  <c r="I84" i="4"/>
  <c r="J84" i="4"/>
  <c r="K84" i="4"/>
  <c r="C85" i="4"/>
  <c r="E85" i="4"/>
  <c r="D86" i="4"/>
  <c r="F85" i="4"/>
  <c r="G85" i="4"/>
  <c r="H85" i="4"/>
  <c r="I85" i="4"/>
  <c r="J85" i="4"/>
  <c r="K85" i="4"/>
  <c r="C86" i="4"/>
  <c r="E86" i="4"/>
  <c r="D87" i="4"/>
  <c r="F86" i="4"/>
  <c r="G86" i="4"/>
  <c r="H86" i="4"/>
  <c r="I86" i="4"/>
  <c r="J86" i="4"/>
  <c r="K86" i="4"/>
  <c r="C87" i="4"/>
  <c r="E87" i="4"/>
  <c r="D88" i="4"/>
  <c r="F87" i="4"/>
  <c r="G87" i="4"/>
  <c r="H87" i="4"/>
  <c r="I87" i="4"/>
  <c r="J87" i="4"/>
  <c r="K87" i="4"/>
  <c r="C88" i="4"/>
  <c r="E88" i="4"/>
  <c r="D89" i="4"/>
  <c r="F88" i="4"/>
  <c r="G88" i="4"/>
  <c r="H88" i="4"/>
  <c r="I88" i="4"/>
  <c r="J88" i="4"/>
  <c r="K88" i="4"/>
  <c r="C89" i="4"/>
  <c r="E89" i="4"/>
  <c r="D90" i="4"/>
  <c r="F89" i="4"/>
  <c r="G89" i="4"/>
  <c r="H89" i="4"/>
  <c r="I89" i="4"/>
  <c r="J89" i="4"/>
  <c r="K89" i="4"/>
  <c r="C90" i="4"/>
  <c r="E90" i="4"/>
  <c r="D91" i="4"/>
  <c r="F90" i="4"/>
  <c r="G90" i="4"/>
  <c r="H90" i="4"/>
  <c r="I90" i="4"/>
  <c r="J90" i="4"/>
  <c r="K90" i="4"/>
  <c r="C91" i="4"/>
  <c r="E91" i="4"/>
  <c r="D92" i="4"/>
  <c r="F91" i="4"/>
  <c r="G91" i="4"/>
  <c r="H91" i="4"/>
  <c r="I91" i="4"/>
  <c r="J91" i="4"/>
  <c r="K91" i="4"/>
  <c r="C92" i="4"/>
  <c r="E92" i="4"/>
  <c r="D93" i="4"/>
  <c r="F92" i="4"/>
  <c r="G92" i="4"/>
  <c r="H92" i="4"/>
  <c r="I92" i="4"/>
  <c r="J92" i="4"/>
  <c r="K92" i="4"/>
  <c r="C93" i="4"/>
  <c r="E93" i="4"/>
  <c r="D94" i="4"/>
  <c r="F93" i="4"/>
  <c r="G93" i="4"/>
  <c r="H93" i="4"/>
  <c r="I93" i="4"/>
  <c r="J93" i="4"/>
  <c r="K93" i="4"/>
  <c r="C94" i="4"/>
  <c r="E94" i="4"/>
  <c r="D95" i="4"/>
  <c r="F94" i="4"/>
  <c r="G94" i="4"/>
  <c r="H94" i="4"/>
  <c r="I94" i="4"/>
  <c r="J94" i="4"/>
  <c r="K94" i="4"/>
  <c r="C95" i="4"/>
  <c r="E95" i="4"/>
  <c r="D96" i="4"/>
  <c r="F95" i="4"/>
  <c r="G95" i="4"/>
  <c r="H95" i="4"/>
  <c r="I95" i="4"/>
  <c r="J95" i="4"/>
  <c r="K95" i="4"/>
  <c r="C96" i="4"/>
  <c r="E96" i="4"/>
  <c r="D97" i="4"/>
  <c r="F96" i="4"/>
  <c r="G96" i="4"/>
  <c r="H96" i="4"/>
  <c r="I96" i="4"/>
  <c r="J96" i="4"/>
  <c r="K96" i="4"/>
  <c r="C97" i="4"/>
  <c r="E97" i="4"/>
  <c r="D98" i="4"/>
  <c r="F97" i="4"/>
  <c r="G97" i="4"/>
  <c r="H97" i="4"/>
  <c r="I97" i="4"/>
  <c r="J97" i="4"/>
  <c r="K97" i="4"/>
  <c r="C98" i="4"/>
  <c r="E98" i="4"/>
  <c r="D99" i="4"/>
  <c r="F98" i="4"/>
  <c r="G98" i="4"/>
  <c r="H98" i="4"/>
  <c r="I98" i="4"/>
  <c r="J98" i="4"/>
  <c r="K98" i="4"/>
  <c r="C99" i="4"/>
  <c r="E99" i="4"/>
  <c r="D100" i="4"/>
  <c r="F99" i="4"/>
  <c r="G99" i="4"/>
  <c r="H99" i="4"/>
  <c r="I99" i="4"/>
  <c r="J99" i="4"/>
  <c r="K99" i="4"/>
  <c r="C100" i="4"/>
  <c r="E100" i="4"/>
  <c r="D101" i="4"/>
  <c r="F100" i="4"/>
  <c r="G100" i="4"/>
  <c r="H100" i="4"/>
  <c r="I100" i="4"/>
  <c r="J100" i="4"/>
  <c r="K100" i="4"/>
  <c r="C101" i="4"/>
  <c r="E101" i="4"/>
  <c r="D102" i="4"/>
  <c r="F101" i="4"/>
  <c r="G101" i="4"/>
  <c r="H101" i="4"/>
  <c r="I101" i="4"/>
  <c r="J101" i="4"/>
  <c r="K101" i="4"/>
  <c r="C102" i="4"/>
  <c r="E102" i="4"/>
  <c r="D103" i="4"/>
  <c r="F102" i="4"/>
  <c r="G102" i="4"/>
  <c r="H102" i="4"/>
  <c r="I102" i="4"/>
  <c r="J102" i="4"/>
  <c r="K102" i="4"/>
  <c r="C103" i="4"/>
  <c r="E103" i="4"/>
  <c r="D104" i="4"/>
  <c r="F103" i="4"/>
  <c r="G103" i="4"/>
  <c r="H103" i="4"/>
  <c r="I103" i="4"/>
  <c r="J103" i="4"/>
  <c r="K103" i="4"/>
  <c r="C104" i="4"/>
  <c r="E104" i="4"/>
  <c r="D105" i="4"/>
  <c r="F104" i="4"/>
  <c r="G104" i="4"/>
  <c r="H104" i="4"/>
  <c r="I104" i="4"/>
  <c r="J104" i="4"/>
  <c r="K104" i="4"/>
  <c r="C105" i="4"/>
  <c r="E105" i="4"/>
  <c r="D106" i="4"/>
  <c r="F105" i="4"/>
  <c r="G105" i="4"/>
  <c r="H105" i="4"/>
  <c r="I105" i="4"/>
  <c r="J105" i="4"/>
  <c r="K105" i="4"/>
  <c r="C106" i="4"/>
  <c r="E106" i="4"/>
  <c r="D107" i="4"/>
  <c r="F106" i="4"/>
  <c r="G106" i="4"/>
  <c r="H106" i="4"/>
  <c r="I106" i="4"/>
  <c r="J106" i="4"/>
  <c r="K106" i="4"/>
  <c r="C107" i="4"/>
  <c r="E107" i="4"/>
  <c r="D108" i="4"/>
  <c r="F107" i="4"/>
  <c r="G107" i="4"/>
  <c r="H107" i="4"/>
  <c r="I107" i="4"/>
  <c r="J107" i="4"/>
  <c r="K107" i="4"/>
  <c r="C108" i="4"/>
  <c r="E108" i="4"/>
  <c r="D109" i="4"/>
  <c r="F108" i="4"/>
  <c r="G108" i="4"/>
  <c r="H108" i="4"/>
  <c r="I108" i="4"/>
  <c r="J108" i="4"/>
  <c r="K108" i="4"/>
  <c r="C109" i="4"/>
  <c r="E109" i="4"/>
  <c r="D110" i="4"/>
  <c r="F110" i="4"/>
  <c r="F109" i="4"/>
  <c r="G109" i="4"/>
  <c r="H109" i="4"/>
  <c r="I109" i="4"/>
  <c r="J109" i="4"/>
  <c r="K109" i="4"/>
  <c r="C110" i="4"/>
  <c r="G110" i="4"/>
  <c r="H110" i="4"/>
  <c r="I110" i="4"/>
  <c r="J110" i="4"/>
  <c r="K110" i="4"/>
  <c r="E110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J11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F5" i="4"/>
  <c r="E17" i="3"/>
  <c r="F17" i="3"/>
  <c r="E18" i="3"/>
  <c r="D17" i="3"/>
  <c r="C18" i="3"/>
  <c r="F18" i="3"/>
  <c r="E19" i="3"/>
  <c r="D18" i="3"/>
  <c r="C19" i="3"/>
  <c r="F19" i="3"/>
  <c r="E20" i="3"/>
  <c r="D19" i="3"/>
  <c r="C20" i="3"/>
  <c r="F20" i="3"/>
  <c r="E21" i="3"/>
  <c r="D20" i="3"/>
  <c r="C21" i="3"/>
  <c r="F21" i="3"/>
  <c r="E22" i="3"/>
  <c r="D21" i="3"/>
  <c r="C22" i="3"/>
  <c r="F22" i="3"/>
  <c r="E23" i="3"/>
  <c r="D22" i="3"/>
  <c r="C23" i="3"/>
  <c r="F23" i="3"/>
  <c r="E24" i="3"/>
  <c r="D23" i="3"/>
  <c r="C24" i="3"/>
  <c r="F24" i="3"/>
  <c r="E25" i="3"/>
  <c r="D24" i="3"/>
  <c r="C25" i="3"/>
  <c r="F25" i="3"/>
  <c r="E26" i="3"/>
  <c r="D25" i="3"/>
  <c r="C26" i="3"/>
  <c r="F26" i="3"/>
  <c r="E27" i="3"/>
  <c r="D26" i="3"/>
  <c r="C27" i="3"/>
  <c r="F27" i="3"/>
  <c r="E28" i="3"/>
  <c r="D27" i="3"/>
  <c r="C28" i="3"/>
  <c r="F28" i="3"/>
  <c r="E29" i="3"/>
  <c r="D28" i="3"/>
  <c r="C29" i="3"/>
  <c r="F29" i="3"/>
  <c r="E30" i="3"/>
  <c r="D29" i="3"/>
  <c r="C30" i="3"/>
  <c r="F30" i="3"/>
  <c r="E31" i="3"/>
  <c r="D30" i="3"/>
  <c r="C31" i="3"/>
  <c r="F31" i="3"/>
  <c r="E32" i="3"/>
  <c r="D31" i="3"/>
  <c r="C32" i="3"/>
  <c r="F32" i="3"/>
  <c r="E33" i="3"/>
  <c r="D32" i="3"/>
  <c r="C33" i="3"/>
  <c r="F33" i="3"/>
  <c r="E34" i="3"/>
  <c r="D33" i="3"/>
  <c r="C34" i="3"/>
  <c r="F34" i="3"/>
  <c r="E35" i="3"/>
  <c r="D34" i="3"/>
  <c r="C35" i="3"/>
  <c r="F35" i="3"/>
  <c r="E36" i="3"/>
  <c r="D35" i="3"/>
  <c r="C36" i="3"/>
  <c r="F36" i="3"/>
  <c r="E37" i="3"/>
  <c r="D36" i="3"/>
  <c r="C37" i="3"/>
  <c r="F37" i="3"/>
  <c r="E38" i="3"/>
  <c r="D37" i="3"/>
  <c r="C38" i="3"/>
  <c r="F38" i="3"/>
  <c r="E39" i="3"/>
  <c r="D38" i="3"/>
  <c r="C39" i="3"/>
  <c r="F39" i="3"/>
  <c r="E40" i="3"/>
  <c r="D39" i="3"/>
  <c r="C40" i="3"/>
  <c r="F40" i="3"/>
  <c r="E41" i="3"/>
  <c r="D40" i="3"/>
  <c r="C41" i="3"/>
  <c r="F41" i="3"/>
  <c r="E42" i="3"/>
  <c r="D41" i="3"/>
  <c r="C42" i="3"/>
  <c r="F42" i="3"/>
  <c r="E43" i="3"/>
  <c r="D42" i="3"/>
  <c r="C43" i="3"/>
  <c r="F43" i="3"/>
  <c r="E44" i="3"/>
  <c r="D43" i="3"/>
  <c r="C44" i="3"/>
  <c r="F44" i="3"/>
  <c r="E45" i="3"/>
  <c r="D44" i="3"/>
  <c r="C45" i="3"/>
  <c r="F45" i="3"/>
  <c r="E46" i="3"/>
  <c r="D45" i="3"/>
  <c r="C46" i="3"/>
  <c r="F46" i="3"/>
  <c r="E47" i="3"/>
  <c r="D46" i="3"/>
  <c r="C47" i="3"/>
  <c r="F47" i="3"/>
  <c r="E48" i="3"/>
  <c r="D47" i="3"/>
  <c r="C48" i="3"/>
  <c r="F48" i="3"/>
  <c r="E49" i="3"/>
  <c r="D48" i="3"/>
  <c r="C49" i="3"/>
  <c r="F49" i="3"/>
  <c r="E50" i="3"/>
  <c r="D49" i="3"/>
  <c r="C50" i="3"/>
  <c r="F50" i="3"/>
  <c r="E51" i="3"/>
  <c r="D50" i="3"/>
  <c r="C51" i="3"/>
  <c r="F51" i="3"/>
  <c r="E52" i="3"/>
  <c r="D51" i="3"/>
  <c r="C52" i="3"/>
  <c r="F52" i="3"/>
  <c r="E53" i="3"/>
  <c r="D52" i="3"/>
  <c r="C53" i="3"/>
  <c r="F53" i="3"/>
  <c r="E54" i="3"/>
  <c r="D53" i="3"/>
  <c r="C54" i="3"/>
  <c r="F54" i="3"/>
  <c r="E55" i="3"/>
  <c r="D54" i="3"/>
  <c r="C55" i="3"/>
  <c r="F55" i="3"/>
  <c r="E56" i="3"/>
  <c r="D55" i="3"/>
  <c r="C56" i="3"/>
  <c r="F56" i="3"/>
  <c r="E57" i="3"/>
  <c r="D56" i="3"/>
  <c r="C57" i="3"/>
  <c r="F57" i="3"/>
  <c r="E58" i="3"/>
  <c r="D57" i="3"/>
  <c r="C58" i="3"/>
  <c r="F58" i="3"/>
  <c r="E59" i="3"/>
  <c r="D58" i="3"/>
  <c r="C59" i="3"/>
  <c r="F59" i="3"/>
  <c r="E60" i="3"/>
  <c r="D59" i="3"/>
  <c r="C60" i="3"/>
  <c r="F60" i="3"/>
  <c r="E61" i="3"/>
  <c r="D60" i="3"/>
  <c r="C61" i="3"/>
  <c r="F61" i="3"/>
  <c r="E62" i="3"/>
  <c r="D61" i="3"/>
  <c r="C62" i="3"/>
  <c r="F62" i="3"/>
  <c r="E63" i="3"/>
  <c r="D62" i="3"/>
  <c r="C63" i="3"/>
  <c r="F63" i="3"/>
  <c r="E64" i="3"/>
  <c r="D63" i="3"/>
  <c r="C64" i="3"/>
  <c r="F64" i="3"/>
  <c r="E65" i="3"/>
  <c r="D64" i="3"/>
  <c r="C65" i="3"/>
  <c r="F65" i="3"/>
  <c r="E66" i="3"/>
  <c r="D65" i="3"/>
  <c r="C66" i="3"/>
  <c r="F66" i="3"/>
  <c r="E67" i="3"/>
  <c r="D66" i="3"/>
  <c r="C67" i="3"/>
  <c r="F67" i="3"/>
  <c r="E68" i="3"/>
  <c r="D67" i="3"/>
  <c r="C68" i="3"/>
  <c r="F68" i="3"/>
  <c r="E69" i="3"/>
  <c r="D68" i="3"/>
  <c r="C69" i="3"/>
  <c r="F69" i="3"/>
  <c r="E70" i="3"/>
  <c r="D69" i="3"/>
  <c r="C70" i="3"/>
  <c r="F70" i="3"/>
  <c r="E71" i="3"/>
  <c r="D70" i="3"/>
  <c r="C71" i="3"/>
  <c r="F71" i="3"/>
  <c r="E72" i="3"/>
  <c r="D71" i="3"/>
  <c r="C72" i="3"/>
  <c r="F72" i="3"/>
  <c r="E73" i="3"/>
  <c r="D72" i="3"/>
  <c r="C73" i="3"/>
  <c r="F73" i="3"/>
  <c r="E74" i="3"/>
  <c r="D73" i="3"/>
  <c r="C74" i="3"/>
  <c r="F74" i="3"/>
  <c r="E75" i="3"/>
  <c r="D74" i="3"/>
  <c r="C75" i="3"/>
  <c r="F75" i="3"/>
  <c r="E76" i="3"/>
  <c r="D75" i="3"/>
  <c r="C76" i="3"/>
  <c r="F76" i="3"/>
  <c r="E77" i="3"/>
  <c r="D76" i="3"/>
  <c r="C77" i="3"/>
  <c r="F77" i="3"/>
  <c r="E78" i="3"/>
  <c r="D77" i="3"/>
  <c r="C78" i="3"/>
  <c r="F78" i="3"/>
  <c r="E79" i="3"/>
  <c r="D78" i="3"/>
  <c r="C79" i="3"/>
  <c r="F79" i="3"/>
  <c r="E80" i="3"/>
  <c r="D79" i="3"/>
  <c r="C80" i="3"/>
  <c r="F80" i="3"/>
  <c r="E81" i="3"/>
  <c r="D80" i="3"/>
  <c r="C81" i="3"/>
  <c r="F81" i="3"/>
  <c r="E82" i="3"/>
  <c r="D81" i="3"/>
  <c r="C82" i="3"/>
  <c r="F82" i="3"/>
  <c r="E83" i="3"/>
  <c r="D82" i="3"/>
  <c r="C83" i="3"/>
  <c r="F83" i="3"/>
  <c r="E84" i="3"/>
  <c r="D83" i="3"/>
  <c r="C84" i="3"/>
  <c r="F84" i="3"/>
  <c r="E85" i="3"/>
  <c r="D84" i="3"/>
  <c r="C85" i="3"/>
  <c r="F85" i="3"/>
  <c r="E86" i="3"/>
  <c r="D85" i="3"/>
  <c r="C86" i="3"/>
  <c r="F86" i="3"/>
  <c r="E87" i="3"/>
  <c r="D86" i="3"/>
  <c r="C87" i="3"/>
  <c r="F87" i="3"/>
  <c r="E88" i="3"/>
  <c r="D87" i="3"/>
  <c r="C88" i="3"/>
  <c r="F88" i="3"/>
  <c r="E89" i="3"/>
  <c r="D88" i="3"/>
  <c r="C89" i="3"/>
  <c r="F89" i="3"/>
  <c r="E90" i="3"/>
  <c r="D89" i="3"/>
  <c r="C90" i="3"/>
  <c r="F90" i="3"/>
  <c r="E91" i="3"/>
  <c r="D90" i="3"/>
  <c r="C91" i="3"/>
  <c r="F91" i="3"/>
  <c r="E92" i="3"/>
  <c r="D91" i="3"/>
  <c r="C92" i="3"/>
  <c r="F92" i="3"/>
  <c r="E93" i="3"/>
  <c r="D92" i="3"/>
  <c r="C93" i="3"/>
  <c r="F93" i="3"/>
  <c r="E94" i="3"/>
  <c r="D93" i="3"/>
  <c r="C94" i="3"/>
  <c r="F94" i="3"/>
  <c r="E95" i="3"/>
  <c r="D94" i="3"/>
  <c r="C95" i="3"/>
  <c r="F95" i="3"/>
  <c r="E96" i="3"/>
  <c r="D95" i="3"/>
  <c r="C96" i="3"/>
  <c r="F96" i="3"/>
  <c r="E97" i="3"/>
  <c r="D96" i="3"/>
  <c r="C97" i="3"/>
  <c r="F97" i="3"/>
  <c r="E98" i="3"/>
  <c r="D97" i="3"/>
  <c r="C98" i="3"/>
  <c r="F98" i="3"/>
  <c r="E99" i="3"/>
  <c r="D98" i="3"/>
  <c r="C99" i="3"/>
  <c r="F99" i="3"/>
  <c r="E100" i="3"/>
  <c r="D99" i="3"/>
  <c r="C100" i="3"/>
  <c r="F100" i="3"/>
  <c r="E101" i="3"/>
  <c r="D100" i="3"/>
  <c r="C101" i="3"/>
  <c r="F101" i="3"/>
  <c r="E102" i="3"/>
  <c r="D101" i="3"/>
  <c r="C102" i="3"/>
  <c r="F102" i="3"/>
  <c r="E103" i="3"/>
  <c r="D102" i="3"/>
  <c r="C103" i="3"/>
  <c r="F103" i="3"/>
  <c r="E104" i="3"/>
  <c r="D103" i="3"/>
  <c r="C104" i="3"/>
  <c r="F104" i="3"/>
  <c r="E105" i="3"/>
  <c r="D104" i="3"/>
  <c r="C105" i="3"/>
  <c r="F105" i="3"/>
  <c r="E106" i="3"/>
  <c r="D105" i="3"/>
  <c r="C106" i="3"/>
  <c r="F106" i="3"/>
  <c r="E107" i="3"/>
  <c r="D106" i="3"/>
  <c r="C107" i="3"/>
  <c r="F107" i="3"/>
  <c r="E108" i="3"/>
  <c r="D107" i="3"/>
  <c r="C108" i="3"/>
  <c r="F108" i="3"/>
  <c r="E109" i="3"/>
  <c r="D108" i="3"/>
  <c r="C109" i="3"/>
  <c r="F109" i="3"/>
  <c r="E110" i="3"/>
  <c r="D109" i="3"/>
  <c r="C110" i="3"/>
  <c r="H110" i="3"/>
  <c r="I110" i="3"/>
  <c r="J110" i="3"/>
  <c r="H109" i="3"/>
  <c r="I109" i="3"/>
  <c r="J109" i="3"/>
  <c r="H108" i="3"/>
  <c r="I108" i="3"/>
  <c r="J108" i="3"/>
  <c r="H107" i="3"/>
  <c r="I107" i="3"/>
  <c r="J107" i="3"/>
  <c r="H106" i="3"/>
  <c r="I106" i="3"/>
  <c r="J106" i="3"/>
  <c r="H105" i="3"/>
  <c r="I105" i="3"/>
  <c r="J105" i="3"/>
  <c r="H104" i="3"/>
  <c r="I104" i="3"/>
  <c r="J104" i="3"/>
  <c r="H103" i="3"/>
  <c r="I103" i="3"/>
  <c r="J103" i="3"/>
  <c r="H102" i="3"/>
  <c r="I102" i="3"/>
  <c r="J102" i="3"/>
  <c r="H101" i="3"/>
  <c r="I101" i="3"/>
  <c r="J101" i="3"/>
  <c r="H100" i="3"/>
  <c r="I100" i="3"/>
  <c r="J100" i="3"/>
  <c r="H99" i="3"/>
  <c r="I99" i="3"/>
  <c r="J99" i="3"/>
  <c r="H98" i="3"/>
  <c r="I98" i="3"/>
  <c r="J98" i="3"/>
  <c r="H97" i="3"/>
  <c r="I97" i="3"/>
  <c r="J97" i="3"/>
  <c r="H96" i="3"/>
  <c r="I96" i="3"/>
  <c r="J96" i="3"/>
  <c r="H95" i="3"/>
  <c r="I95" i="3"/>
  <c r="J95" i="3"/>
  <c r="H94" i="3"/>
  <c r="I94" i="3"/>
  <c r="J94" i="3"/>
  <c r="H93" i="3"/>
  <c r="I93" i="3"/>
  <c r="J93" i="3"/>
  <c r="H92" i="3"/>
  <c r="I92" i="3"/>
  <c r="J92" i="3"/>
  <c r="H91" i="3"/>
  <c r="I91" i="3"/>
  <c r="J91" i="3"/>
  <c r="H90" i="3"/>
  <c r="I90" i="3"/>
  <c r="J90" i="3"/>
  <c r="H89" i="3"/>
  <c r="I89" i="3"/>
  <c r="J89" i="3"/>
  <c r="H88" i="3"/>
  <c r="I88" i="3"/>
  <c r="J88" i="3"/>
  <c r="H87" i="3"/>
  <c r="I87" i="3"/>
  <c r="J87" i="3"/>
  <c r="H86" i="3"/>
  <c r="I86" i="3"/>
  <c r="J86" i="3"/>
  <c r="H85" i="3"/>
  <c r="I85" i="3"/>
  <c r="J85" i="3"/>
  <c r="H84" i="3"/>
  <c r="I84" i="3"/>
  <c r="J84" i="3"/>
  <c r="H83" i="3"/>
  <c r="I83" i="3"/>
  <c r="J83" i="3"/>
  <c r="H82" i="3"/>
  <c r="I82" i="3"/>
  <c r="J82" i="3"/>
  <c r="H81" i="3"/>
  <c r="I81" i="3"/>
  <c r="J81" i="3"/>
  <c r="H80" i="3"/>
  <c r="I80" i="3"/>
  <c r="J80" i="3"/>
  <c r="H79" i="3"/>
  <c r="I79" i="3"/>
  <c r="J79" i="3"/>
  <c r="H78" i="3"/>
  <c r="I78" i="3"/>
  <c r="J78" i="3"/>
  <c r="H77" i="3"/>
  <c r="I77" i="3"/>
  <c r="J77" i="3"/>
  <c r="H76" i="3"/>
  <c r="I76" i="3"/>
  <c r="J76" i="3"/>
  <c r="H75" i="3"/>
  <c r="I75" i="3"/>
  <c r="J75" i="3"/>
  <c r="H74" i="3"/>
  <c r="I74" i="3"/>
  <c r="J74" i="3"/>
  <c r="H73" i="3"/>
  <c r="I73" i="3"/>
  <c r="J73" i="3"/>
  <c r="H72" i="3"/>
  <c r="I72" i="3"/>
  <c r="J72" i="3"/>
  <c r="H71" i="3"/>
  <c r="I71" i="3"/>
  <c r="J71" i="3"/>
  <c r="H70" i="3"/>
  <c r="I70" i="3"/>
  <c r="J70" i="3"/>
  <c r="H69" i="3"/>
  <c r="I69" i="3"/>
  <c r="J69" i="3"/>
  <c r="H68" i="3"/>
  <c r="I68" i="3"/>
  <c r="J68" i="3"/>
  <c r="H67" i="3"/>
  <c r="I67" i="3"/>
  <c r="J67" i="3"/>
  <c r="H66" i="3"/>
  <c r="I66" i="3"/>
  <c r="J66" i="3"/>
  <c r="H65" i="3"/>
  <c r="I65" i="3"/>
  <c r="J65" i="3"/>
  <c r="H64" i="3"/>
  <c r="I64" i="3"/>
  <c r="J64" i="3"/>
  <c r="H63" i="3"/>
  <c r="I63" i="3"/>
  <c r="J63" i="3"/>
  <c r="H62" i="3"/>
  <c r="I62" i="3"/>
  <c r="J62" i="3"/>
  <c r="H61" i="3"/>
  <c r="I61" i="3"/>
  <c r="J61" i="3"/>
  <c r="H60" i="3"/>
  <c r="I60" i="3"/>
  <c r="J60" i="3"/>
  <c r="H59" i="3"/>
  <c r="I59" i="3"/>
  <c r="J59" i="3"/>
  <c r="H58" i="3"/>
  <c r="I58" i="3"/>
  <c r="J58" i="3"/>
  <c r="H57" i="3"/>
  <c r="I57" i="3"/>
  <c r="J57" i="3"/>
  <c r="H56" i="3"/>
  <c r="I56" i="3"/>
  <c r="J56" i="3"/>
  <c r="H55" i="3"/>
  <c r="I55" i="3"/>
  <c r="J55" i="3"/>
  <c r="H54" i="3"/>
  <c r="I54" i="3"/>
  <c r="J54" i="3"/>
  <c r="H53" i="3"/>
  <c r="I53" i="3"/>
  <c r="J53" i="3"/>
  <c r="H52" i="3"/>
  <c r="I52" i="3"/>
  <c r="J52" i="3"/>
  <c r="H51" i="3"/>
  <c r="I51" i="3"/>
  <c r="J51" i="3"/>
  <c r="H50" i="3"/>
  <c r="I50" i="3"/>
  <c r="J50" i="3"/>
  <c r="H49" i="3"/>
  <c r="I49" i="3"/>
  <c r="J49" i="3"/>
  <c r="H48" i="3"/>
  <c r="I48" i="3"/>
  <c r="J48" i="3"/>
  <c r="H47" i="3"/>
  <c r="I47" i="3"/>
  <c r="J47" i="3"/>
  <c r="H46" i="3"/>
  <c r="I46" i="3"/>
  <c r="J46" i="3"/>
  <c r="H45" i="3"/>
  <c r="I45" i="3"/>
  <c r="J45" i="3"/>
  <c r="H44" i="3"/>
  <c r="I44" i="3"/>
  <c r="J44" i="3"/>
  <c r="H43" i="3"/>
  <c r="I43" i="3"/>
  <c r="J43" i="3"/>
  <c r="H42" i="3"/>
  <c r="I42" i="3"/>
  <c r="J42" i="3"/>
  <c r="H41" i="3"/>
  <c r="I41" i="3"/>
  <c r="J41" i="3"/>
  <c r="H40" i="3"/>
  <c r="I40" i="3"/>
  <c r="J40" i="3"/>
  <c r="H39" i="3"/>
  <c r="I39" i="3"/>
  <c r="J39" i="3"/>
  <c r="H38" i="3"/>
  <c r="I38" i="3"/>
  <c r="J38" i="3"/>
  <c r="H37" i="3"/>
  <c r="I37" i="3"/>
  <c r="J37" i="3"/>
  <c r="H36" i="3"/>
  <c r="I36" i="3"/>
  <c r="J36" i="3"/>
  <c r="H35" i="3"/>
  <c r="I35" i="3"/>
  <c r="J35" i="3"/>
  <c r="H34" i="3"/>
  <c r="I34" i="3"/>
  <c r="J34" i="3"/>
  <c r="H33" i="3"/>
  <c r="I33" i="3"/>
  <c r="J33" i="3"/>
  <c r="H32" i="3"/>
  <c r="I32" i="3"/>
  <c r="J32" i="3"/>
  <c r="H31" i="3"/>
  <c r="I31" i="3"/>
  <c r="J31" i="3"/>
  <c r="H30" i="3"/>
  <c r="I30" i="3"/>
  <c r="J30" i="3"/>
  <c r="H29" i="3"/>
  <c r="I29" i="3"/>
  <c r="J29" i="3"/>
  <c r="H28" i="3"/>
  <c r="I28" i="3"/>
  <c r="J28" i="3"/>
  <c r="H27" i="3"/>
  <c r="I27" i="3"/>
  <c r="J27" i="3"/>
  <c r="H26" i="3"/>
  <c r="I26" i="3"/>
  <c r="J26" i="3"/>
  <c r="H25" i="3"/>
  <c r="I25" i="3"/>
  <c r="J25" i="3"/>
  <c r="H24" i="3"/>
  <c r="I24" i="3"/>
  <c r="J24" i="3"/>
  <c r="H23" i="3"/>
  <c r="I23" i="3"/>
  <c r="J23" i="3"/>
  <c r="H22" i="3"/>
  <c r="I22" i="3"/>
  <c r="J22" i="3"/>
  <c r="H21" i="3"/>
  <c r="I21" i="3"/>
  <c r="J21" i="3"/>
  <c r="H20" i="3"/>
  <c r="I20" i="3"/>
  <c r="J20" i="3"/>
  <c r="H19" i="3"/>
  <c r="I19" i="3"/>
  <c r="J19" i="3"/>
  <c r="H18" i="3"/>
  <c r="I18" i="3"/>
  <c r="J18" i="3"/>
  <c r="H17" i="3"/>
  <c r="I17" i="3"/>
  <c r="J17" i="3"/>
  <c r="D110" i="3"/>
  <c r="C17" i="3"/>
  <c r="F5" i="3"/>
  <c r="F110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C8" i="2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P30" i="1"/>
  <c r="O30" i="1"/>
  <c r="N30" i="1"/>
  <c r="M30" i="1"/>
  <c r="P29" i="1"/>
  <c r="O29" i="1"/>
  <c r="N29" i="1"/>
  <c r="M29" i="1"/>
  <c r="P28" i="1"/>
  <c r="O28" i="1"/>
  <c r="N28" i="1"/>
  <c r="M28" i="1"/>
  <c r="P27" i="1"/>
  <c r="O27" i="1"/>
  <c r="N27" i="1"/>
  <c r="M27" i="1"/>
  <c r="P26" i="1"/>
  <c r="O26" i="1"/>
  <c r="N26" i="1"/>
  <c r="M26" i="1"/>
  <c r="P25" i="1"/>
  <c r="O25" i="1"/>
  <c r="N25" i="1"/>
  <c r="M25" i="1"/>
  <c r="P24" i="1"/>
  <c r="O24" i="1"/>
  <c r="N24" i="1"/>
  <c r="M24" i="1"/>
  <c r="P23" i="1"/>
  <c r="O23" i="1"/>
  <c r="N23" i="1"/>
  <c r="M23" i="1"/>
  <c r="P22" i="1"/>
  <c r="O22" i="1"/>
  <c r="N22" i="1"/>
  <c r="M22" i="1"/>
  <c r="P21" i="1"/>
  <c r="O21" i="1"/>
  <c r="N21" i="1"/>
  <c r="M21" i="1"/>
  <c r="P20" i="1"/>
  <c r="O20" i="1"/>
  <c r="N20" i="1"/>
  <c r="M20" i="1"/>
  <c r="P19" i="1"/>
  <c r="O19" i="1"/>
  <c r="N19" i="1"/>
  <c r="M19" i="1"/>
  <c r="P18" i="1"/>
  <c r="O18" i="1"/>
  <c r="N18" i="1"/>
  <c r="M18" i="1"/>
  <c r="P17" i="1"/>
  <c r="O17" i="1"/>
  <c r="N17" i="1"/>
  <c r="M17" i="1"/>
  <c r="P16" i="1"/>
  <c r="O16" i="1"/>
  <c r="N16" i="1"/>
  <c r="M16" i="1"/>
  <c r="P15" i="1"/>
  <c r="O15" i="1"/>
  <c r="N15" i="1"/>
  <c r="M15" i="1"/>
  <c r="P14" i="1"/>
  <c r="O14" i="1"/>
  <c r="N14" i="1"/>
  <c r="M14" i="1"/>
  <c r="P13" i="1"/>
  <c r="O13" i="1"/>
  <c r="N13" i="1"/>
  <c r="M13" i="1"/>
  <c r="P12" i="1"/>
  <c r="O12" i="1"/>
  <c r="N12" i="1"/>
  <c r="M12" i="1"/>
  <c r="P11" i="1"/>
  <c r="O11" i="1"/>
  <c r="N11" i="1"/>
  <c r="M11" i="1"/>
  <c r="P10" i="1"/>
  <c r="O10" i="1"/>
  <c r="N10" i="1"/>
  <c r="M10" i="1"/>
  <c r="P8" i="1"/>
  <c r="O8" i="1"/>
  <c r="N8" i="1"/>
  <c r="M8" i="1"/>
  <c r="P9" i="1"/>
  <c r="O9" i="1"/>
  <c r="N9" i="1"/>
  <c r="M9" i="1"/>
  <c r="M6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</calcChain>
</file>

<file path=xl/sharedStrings.xml><?xml version="1.0" encoding="utf-8"?>
<sst xmlns="http://schemas.openxmlformats.org/spreadsheetml/2006/main" count="91" uniqueCount="55">
  <si>
    <t>F</t>
  </si>
  <si>
    <t>logistic growth</t>
  </si>
  <si>
    <t>dF/dt = k*F(1-F)</t>
  </si>
  <si>
    <t>k</t>
  </si>
  <si>
    <t>dF</t>
  </si>
  <si>
    <t>dF/dt</t>
  </si>
  <si>
    <t>logistic growth influence by S</t>
  </si>
  <si>
    <t>dF/dt = k*F(1-F)*S</t>
  </si>
  <si>
    <t>S</t>
  </si>
  <si>
    <t>kS</t>
  </si>
  <si>
    <t>F(S)</t>
  </si>
  <si>
    <t>change in growth due to S</t>
  </si>
  <si>
    <t>F(S)=(e^s-1)/(e-1)</t>
  </si>
  <si>
    <t>1:1</t>
  </si>
  <si>
    <t>S^k</t>
  </si>
  <si>
    <t>S(1-S)</t>
  </si>
  <si>
    <t>S-S(1-S)</t>
  </si>
  <si>
    <t>sigmoid</t>
  </si>
  <si>
    <t>Seeds</t>
  </si>
  <si>
    <t>Seeds in - Seeds Out</t>
  </si>
  <si>
    <t>Seed In = Seeds In Local + Seeds In Distant</t>
  </si>
  <si>
    <t>Seeds Out = d * S</t>
  </si>
  <si>
    <t>d is constant</t>
  </si>
  <si>
    <t>half life</t>
  </si>
  <si>
    <t>d</t>
  </si>
  <si>
    <t>Seeds In = s * F</t>
  </si>
  <si>
    <t>s</t>
  </si>
  <si>
    <t>time</t>
  </si>
  <si>
    <t>F0</t>
  </si>
  <si>
    <t>S0</t>
  </si>
  <si>
    <t>seed decay</t>
  </si>
  <si>
    <t>dS</t>
  </si>
  <si>
    <t>Fg</t>
  </si>
  <si>
    <t>logistic forest growth rate</t>
  </si>
  <si>
    <t>time step</t>
  </si>
  <si>
    <t>Sg</t>
  </si>
  <si>
    <t>Seed Contrib</t>
  </si>
  <si>
    <t>Forest Contrib</t>
  </si>
  <si>
    <t>Combined</t>
  </si>
  <si>
    <t xml:space="preserve">seed production by forest </t>
  </si>
  <si>
    <t>seed contribution to forest growth relative to forest (1 is same)</t>
  </si>
  <si>
    <t>f</t>
  </si>
  <si>
    <t>x50</t>
  </si>
  <si>
    <t>q</t>
  </si>
  <si>
    <t>m50</t>
  </si>
  <si>
    <t>extent of threshold -&gt;9 high</t>
  </si>
  <si>
    <t>S+F contrib</t>
  </si>
  <si>
    <t>Threhold model</t>
  </si>
  <si>
    <t>initial conditions forest</t>
  </si>
  <si>
    <t>initial conditions seeds</t>
  </si>
  <si>
    <t>midpoint of threshold</t>
  </si>
  <si>
    <t>lambda</t>
  </si>
  <si>
    <t>each resident's ability to deforest</t>
  </si>
  <si>
    <t>R</t>
  </si>
  <si>
    <t>Fdeforest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</si>
</sst>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0.0"/>
    <numFmt numFmtId="166" formatCode="0.0000"/>
    <numFmt numFmtId="167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3" fillId="0" borderId="0" xfId="0" applyFont="1"/>
    <xf numFmtId="20" fontId="0" fillId="0" borderId="0" xfId="0" quotePrefix="1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Sheet1!$D$9</c:f>
              <c:strCache>
                <c:ptCount val="1"/>
                <c:pt idx="0">
                  <c:v>dF/dt</c:v>
                </c:pt>
              </c:strCache>
            </c:strRef>
          </c:tx>
          <c:marker>
            <c:symbol val="none"/>
          </c:marker>
          <c:xVal>
            <c:numRef>
              <c:f>Sheet1!$C$10:$C$30</c:f>
              <c:numCache>
                <c:formatCode>0.00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Sheet1!$D$10:$D$30</c:f>
              <c:numCache>
                <c:formatCode>0.00</c:formatCode>
                <c:ptCount val="21"/>
                <c:pt idx="0">
                  <c:v>0.0</c:v>
                </c:pt>
                <c:pt idx="1">
                  <c:v>0.0475</c:v>
                </c:pt>
                <c:pt idx="2">
                  <c:v>0.09</c:v>
                </c:pt>
                <c:pt idx="3">
                  <c:v>0.1275</c:v>
                </c:pt>
                <c:pt idx="4">
                  <c:v>0.16</c:v>
                </c:pt>
                <c:pt idx="5">
                  <c:v>0.1875</c:v>
                </c:pt>
                <c:pt idx="6">
                  <c:v>0.21</c:v>
                </c:pt>
                <c:pt idx="7">
                  <c:v>0.2275</c:v>
                </c:pt>
                <c:pt idx="8">
                  <c:v>0.24</c:v>
                </c:pt>
                <c:pt idx="9">
                  <c:v>0.2475</c:v>
                </c:pt>
                <c:pt idx="10">
                  <c:v>0.25</c:v>
                </c:pt>
                <c:pt idx="11">
                  <c:v>0.2475</c:v>
                </c:pt>
                <c:pt idx="12">
                  <c:v>0.24</c:v>
                </c:pt>
                <c:pt idx="13">
                  <c:v>0.2275</c:v>
                </c:pt>
                <c:pt idx="14">
                  <c:v>0.21</c:v>
                </c:pt>
                <c:pt idx="15">
                  <c:v>0.1875</c:v>
                </c:pt>
                <c:pt idx="16">
                  <c:v>0.16</c:v>
                </c:pt>
                <c:pt idx="17">
                  <c:v>0.1275</c:v>
                </c:pt>
                <c:pt idx="18">
                  <c:v>0.09</c:v>
                </c:pt>
                <c:pt idx="19">
                  <c:v>0.0475</c:v>
                </c:pt>
                <c:pt idx="2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521752"/>
        <c:axId val="-2108200824"/>
      </c:scatterChart>
      <c:valAx>
        <c:axId val="20615217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108200824"/>
        <c:crosses val="autoZero"/>
        <c:crossBetween val="midCat"/>
      </c:valAx>
      <c:valAx>
        <c:axId val="-21082008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61521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threshold!$I$16</c:f>
              <c:strCache>
                <c:ptCount val="1"/>
                <c:pt idx="0">
                  <c:v>Combined</c:v>
                </c:pt>
              </c:strCache>
            </c:strRef>
          </c:tx>
          <c:marker>
            <c:symbol val="none"/>
          </c:marker>
          <c:xVal>
            <c:numRef>
              <c:f>threshold!$B$17:$B$110</c:f>
              <c:numCache>
                <c:formatCode>General</c:formatCode>
                <c:ptCount val="9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</c:numCache>
            </c:numRef>
          </c:xVal>
          <c:yVal>
            <c:numRef>
              <c:f>threshold!$I$17:$I$110</c:f>
              <c:numCache>
                <c:formatCode>0.0000</c:formatCode>
                <c:ptCount val="94"/>
                <c:pt idx="0">
                  <c:v>0.0416470588235294</c:v>
                </c:pt>
                <c:pt idx="1">
                  <c:v>0.0398429035016499</c:v>
                </c:pt>
                <c:pt idx="2">
                  <c:v>0.0380354111308865</c:v>
                </c:pt>
                <c:pt idx="3">
                  <c:v>0.0362497526173644</c:v>
                </c:pt>
                <c:pt idx="4">
                  <c:v>0.0345116093168554</c:v>
                </c:pt>
                <c:pt idx="5">
                  <c:v>0.032845243253219</c:v>
                </c:pt>
                <c:pt idx="6">
                  <c:v>0.0312715709852583</c:v>
                </c:pt>
                <c:pt idx="7">
                  <c:v>0.02980668946682</c:v>
                </c:pt>
                <c:pt idx="8">
                  <c:v>0.028461128725046</c:v>
                </c:pt>
                <c:pt idx="9">
                  <c:v>0.0272398698631106</c:v>
                </c:pt>
                <c:pt idx="10">
                  <c:v>0.0261429730377807</c:v>
                </c:pt>
                <c:pt idx="11">
                  <c:v>0.0251665664586207</c:v>
                </c:pt>
                <c:pt idx="12">
                  <c:v>0.024303951418504</c:v>
                </c:pt>
                <c:pt idx="13">
                  <c:v>0.0235466411924662</c:v>
                </c:pt>
                <c:pt idx="14">
                  <c:v>0.0228852306032388</c:v>
                </c:pt>
                <c:pt idx="15">
                  <c:v>0.0223100600289267</c:v>
                </c:pt>
                <c:pt idx="16">
                  <c:v>0.0218116819215153</c:v>
                </c:pt>
                <c:pt idx="17">
                  <c:v>0.0213811605918147</c:v>
                </c:pt>
                <c:pt idx="18">
                  <c:v>0.0210102431594039</c:v>
                </c:pt>
                <c:pt idx="19">
                  <c:v>0.0206914376688404</c:v>
                </c:pt>
                <c:pt idx="20">
                  <c:v>0.0204180283952589</c:v>
                </c:pt>
                <c:pt idx="21">
                  <c:v>0.0201840513820949</c:v>
                </c:pt>
                <c:pt idx="22">
                  <c:v>0.019984246850871</c:v>
                </c:pt>
                <c:pt idx="23">
                  <c:v>0.0198139999100939</c:v>
                </c:pt>
                <c:pt idx="24">
                  <c:v>0.0196692770498395</c:v>
                </c:pt>
                <c:pt idx="25">
                  <c:v>0.0195465630830191</c:v>
                </c:pt>
                <c:pt idx="26">
                  <c:v>0.0194428012507547</c:v>
                </c:pt>
                <c:pt idx="27">
                  <c:v>0.0193553379203037</c:v>
                </c:pt>
                <c:pt idx="28">
                  <c:v>0.0192818724793737</c:v>
                </c:pt>
                <c:pt idx="29">
                  <c:v>0.0192204125242496</c:v>
                </c:pt>
                <c:pt idx="30">
                  <c:v>0.0191692341444134</c:v>
                </c:pt>
                <c:pt idx="31">
                  <c:v>0.0191268469485985</c:v>
                </c:pt>
                <c:pt idx="32">
                  <c:v>0.0190919634056185</c:v>
                </c:pt>
                <c:pt idx="33">
                  <c:v>0.0190634720540541</c:v>
                </c:pt>
                <c:pt idx="34">
                  <c:v>0.0190404141460044</c:v>
                </c:pt>
                <c:pt idx="35">
                  <c:v>0.0190219633176225</c:v>
                </c:pt>
                <c:pt idx="36">
                  <c:v>0.0190074079144062</c:v>
                </c:pt>
                <c:pt idx="37">
                  <c:v>0.0189961356369654</c:v>
                </c:pt>
                <c:pt idx="38">
                  <c:v>0.018987620210224</c:v>
                </c:pt>
                <c:pt idx="39">
                  <c:v>0.0189814098141001</c:v>
                </c:pt>
                <c:pt idx="40">
                  <c:v>0.018977117045858</c:v>
                </c:pt>
                <c:pt idx="41">
                  <c:v>0.0189744102132542</c:v>
                </c:pt>
                <c:pt idx="42">
                  <c:v>0.0189730057833308</c:v>
                </c:pt>
                <c:pt idx="43">
                  <c:v>0.018972661834405</c:v>
                </c:pt>
                <c:pt idx="44">
                  <c:v>0.0189731723787123</c:v>
                </c:pt>
                <c:pt idx="45">
                  <c:v>0.0189743624405691</c:v>
                </c:pt>
                <c:pt idx="46">
                  <c:v>0.0189760837900857</c:v>
                </c:pt>
                <c:pt idx="47">
                  <c:v>0.0189782112456681</c:v>
                </c:pt>
                <c:pt idx="48">
                  <c:v>0.0189806394700202</c:v>
                </c:pt>
                <c:pt idx="49">
                  <c:v>0.0189832801943252</c:v>
                </c:pt>
                <c:pt idx="50">
                  <c:v>0.0189860598139359</c:v>
                </c:pt>
                <c:pt idx="51">
                  <c:v>0.0189889173064105</c:v>
                </c:pt>
                <c:pt idx="52">
                  <c:v>0.0189918024292402</c:v>
                </c:pt>
                <c:pt idx="53">
                  <c:v>0.0189946741602656</c:v>
                </c:pt>
                <c:pt idx="54">
                  <c:v>0.0189974993486744</c:v>
                </c:pt>
                <c:pt idx="55">
                  <c:v>0.0190002515487207</c:v>
                </c:pt>
                <c:pt idx="56">
                  <c:v>0.0190029100119913</c:v>
                </c:pt>
                <c:pt idx="57">
                  <c:v>0.0190054588172372</c:v>
                </c:pt>
                <c:pt idx="58">
                  <c:v>0.0190078861195571</c:v>
                </c:pt>
                <c:pt idx="59">
                  <c:v>0.0190101835031271</c:v>
                </c:pt>
                <c:pt idx="60">
                  <c:v>0.0190123454237481</c:v>
                </c:pt>
                <c:pt idx="61">
                  <c:v>0.0190143687292946</c:v>
                </c:pt>
                <c:pt idx="62">
                  <c:v>0.0190162522477158</c:v>
                </c:pt>
                <c:pt idx="63">
                  <c:v>0.019017996433598</c:v>
                </c:pt>
                <c:pt idx="64">
                  <c:v>0.0190196030654819</c:v>
                </c:pt>
                <c:pt idx="65">
                  <c:v>0.0190210749871494</c:v>
                </c:pt>
                <c:pt idx="66">
                  <c:v>0.019022415886988</c:v>
                </c:pt>
                <c:pt idx="67">
                  <c:v>0.0190236301103101</c:v>
                </c:pt>
                <c:pt idx="68">
                  <c:v>0.0190247225001781</c:v>
                </c:pt>
                <c:pt idx="69">
                  <c:v>0.0190256982628671</c:v>
                </c:pt>
                <c:pt idx="70">
                  <c:v>0.0190265628546067</c:v>
                </c:pt>
                <c:pt idx="71">
                  <c:v>0.019027321886679</c:v>
                </c:pt>
                <c:pt idx="72">
                  <c:v>0.0190279810463383</c:v>
                </c:pt>
                <c:pt idx="73">
                  <c:v>0.0190285460313461</c:v>
                </c:pt>
                <c:pt idx="74">
                  <c:v>0.0190290224962079</c:v>
                </c:pt>
                <c:pt idx="75">
                  <c:v>0.0190294160084489</c:v>
                </c:pt>
                <c:pt idx="76">
                  <c:v>0.0190297320134849</c:v>
                </c:pt>
                <c:pt idx="77">
                  <c:v>0.0190299758068364</c:v>
                </c:pt>
                <c:pt idx="78">
                  <c:v>0.0190301525125993</c:v>
                </c:pt>
                <c:pt idx="79">
                  <c:v>0.0190302670672311</c:v>
                </c:pt>
                <c:pt idx="80">
                  <c:v>0.0190303242078362</c:v>
                </c:pt>
                <c:pt idx="81">
                  <c:v>0.019030328464246</c:v>
                </c:pt>
                <c:pt idx="82">
                  <c:v>0.0190302841542818</c:v>
                </c:pt>
                <c:pt idx="83">
                  <c:v>0.0190301953816747</c:v>
                </c:pt>
                <c:pt idx="84">
                  <c:v>0.0190300660361878</c:v>
                </c:pt>
                <c:pt idx="85">
                  <c:v>0.0190298997955491</c:v>
                </c:pt>
                <c:pt idx="86">
                  <c:v>0.019029700128858</c:v>
                </c:pt>
                <c:pt idx="87">
                  <c:v>0.0190294703011785</c:v>
                </c:pt>
                <c:pt idx="88">
                  <c:v>0.0190292133790693</c:v>
                </c:pt>
                <c:pt idx="89">
                  <c:v>0.0190289322368419</c:v>
                </c:pt>
                <c:pt idx="90">
                  <c:v>0.0190286295633664</c:v>
                </c:pt>
                <c:pt idx="91">
                  <c:v>0.0190283078692722</c:v>
                </c:pt>
                <c:pt idx="92">
                  <c:v>0.0190279694944148</c:v>
                </c:pt>
                <c:pt idx="93">
                  <c:v>0.0190276166155018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threshold!$J$16</c:f>
              <c:strCache>
                <c:ptCount val="1"/>
                <c:pt idx="0">
                  <c:v>Fdeforest</c:v>
                </c:pt>
              </c:strCache>
            </c:strRef>
          </c:tx>
          <c:marker>
            <c:symbol val="none"/>
          </c:marker>
          <c:xVal>
            <c:numRef>
              <c:f>threshold!$B$17:$B$110</c:f>
              <c:numCache>
                <c:formatCode>General</c:formatCode>
                <c:ptCount val="9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</c:numCache>
            </c:numRef>
          </c:xVal>
          <c:yVal>
            <c:numRef>
              <c:f>threshold!$J$17:$J$110</c:f>
              <c:numCache>
                <c:formatCode>0.000</c:formatCode>
                <c:ptCount val="94"/>
                <c:pt idx="0">
                  <c:v>-0.006</c:v>
                </c:pt>
                <c:pt idx="1">
                  <c:v>-0.00706941176470588</c:v>
                </c:pt>
                <c:pt idx="2">
                  <c:v>-0.0080526165168142</c:v>
                </c:pt>
                <c:pt idx="3">
                  <c:v>-0.00895210035523637</c:v>
                </c:pt>
                <c:pt idx="4">
                  <c:v>-0.00977102992310021</c:v>
                </c:pt>
                <c:pt idx="5">
                  <c:v>-0.0105132473049129</c:v>
                </c:pt>
                <c:pt idx="6">
                  <c:v>-0.0111832071833621</c:v>
                </c:pt>
                <c:pt idx="7">
                  <c:v>-0.0117858580974189</c:v>
                </c:pt>
                <c:pt idx="8">
                  <c:v>-0.012326483038501</c:v>
                </c:pt>
                <c:pt idx="9">
                  <c:v>-0.0128105224090973</c:v>
                </c:pt>
                <c:pt idx="10">
                  <c:v>-0.0132434028327177</c:v>
                </c:pt>
                <c:pt idx="11">
                  <c:v>-0.0136303899388696</c:v>
                </c:pt>
                <c:pt idx="12">
                  <c:v>-0.0139764752344621</c:v>
                </c:pt>
                <c:pt idx="13">
                  <c:v>-0.0142862995199834</c:v>
                </c:pt>
                <c:pt idx="14">
                  <c:v>-0.0145641097701579</c:v>
                </c:pt>
                <c:pt idx="15">
                  <c:v>-0.0148137433951503</c:v>
                </c:pt>
                <c:pt idx="16">
                  <c:v>-0.0150386328941636</c:v>
                </c:pt>
                <c:pt idx="17">
                  <c:v>-0.0152418243649841</c:v>
                </c:pt>
                <c:pt idx="18">
                  <c:v>-0.0154260044517891</c:v>
                </c:pt>
                <c:pt idx="19">
                  <c:v>-0.0155935316130175</c:v>
                </c:pt>
                <c:pt idx="20">
                  <c:v>-0.0157464687946922</c:v>
                </c:pt>
                <c:pt idx="21">
                  <c:v>-0.0158866155827092</c:v>
                </c:pt>
                <c:pt idx="22">
                  <c:v>-0.0160155386566908</c:v>
                </c:pt>
                <c:pt idx="23">
                  <c:v>-0.0161345999025162</c:v>
                </c:pt>
                <c:pt idx="24">
                  <c:v>-0.0162449819027435</c:v>
                </c:pt>
                <c:pt idx="25">
                  <c:v>-0.0163477107571564</c:v>
                </c:pt>
                <c:pt idx="26">
                  <c:v>-0.0164436763269323</c:v>
                </c:pt>
                <c:pt idx="27">
                  <c:v>-0.0165336500746469</c:v>
                </c:pt>
                <c:pt idx="28">
                  <c:v>-0.0166183007100166</c:v>
                </c:pt>
                <c:pt idx="29">
                  <c:v>-0.0166982078630974</c:v>
                </c:pt>
                <c:pt idx="30">
                  <c:v>-0.0167738740029319</c:v>
                </c:pt>
                <c:pt idx="31">
                  <c:v>-0.0168457348071764</c:v>
                </c:pt>
                <c:pt idx="32">
                  <c:v>-0.016914168171419</c:v>
                </c:pt>
                <c:pt idx="33">
                  <c:v>-0.016979502028445</c:v>
                </c:pt>
                <c:pt idx="34">
                  <c:v>-0.0170420211292133</c:v>
                </c:pt>
                <c:pt idx="35">
                  <c:v>-0.017101972919717</c:v>
                </c:pt>
                <c:pt idx="36">
                  <c:v>-0.0171595726316542</c:v>
                </c:pt>
                <c:pt idx="37">
                  <c:v>-0.0172150076901367</c:v>
                </c:pt>
                <c:pt idx="38">
                  <c:v>-0.0172684415285416</c:v>
                </c:pt>
                <c:pt idx="39">
                  <c:v>-0.0173200168889921</c:v>
                </c:pt>
                <c:pt idx="40">
                  <c:v>-0.0173698586767453</c:v>
                </c:pt>
                <c:pt idx="41">
                  <c:v>-0.0174180764278187</c:v>
                </c:pt>
                <c:pt idx="42">
                  <c:v>-0.0174647664413818</c:v>
                </c:pt>
                <c:pt idx="43">
                  <c:v>-0.0175100136216402</c:v>
                </c:pt>
                <c:pt idx="44">
                  <c:v>-0.0175538930680232</c:v>
                </c:pt>
                <c:pt idx="45">
                  <c:v>-0.0175964714473439</c:v>
                </c:pt>
                <c:pt idx="46">
                  <c:v>-0.0176378081771406</c:v>
                </c:pt>
                <c:pt idx="47">
                  <c:v>-0.017677956445529</c:v>
                </c:pt>
                <c:pt idx="48">
                  <c:v>-0.0177169640895331</c:v>
                </c:pt>
                <c:pt idx="49">
                  <c:v>-0.0177548743509478</c:v>
                </c:pt>
                <c:pt idx="50">
                  <c:v>-0.0177917265262491</c:v>
                </c:pt>
                <c:pt idx="51">
                  <c:v>-0.0178275565248797</c:v>
                </c:pt>
                <c:pt idx="52">
                  <c:v>-0.0178623973483256</c:v>
                </c:pt>
                <c:pt idx="53">
                  <c:v>-0.017896279500753</c:v>
                </c:pt>
                <c:pt idx="54">
                  <c:v>-0.0179292313405384</c:v>
                </c:pt>
                <c:pt idx="55">
                  <c:v>-0.0179612793807825</c:v>
                </c:pt>
                <c:pt idx="56">
                  <c:v>-0.0179924485458206</c:v>
                </c:pt>
                <c:pt idx="57">
                  <c:v>-0.0180227623898058</c:v>
                </c:pt>
                <c:pt idx="58">
                  <c:v>-0.0180522432826287</c:v>
                </c:pt>
                <c:pt idx="59">
                  <c:v>-0.0180809125677366</c:v>
                </c:pt>
                <c:pt idx="60">
                  <c:v>-0.0181087906957983</c:v>
                </c:pt>
                <c:pt idx="61">
                  <c:v>-0.0181358973376368</c:v>
                </c:pt>
                <c:pt idx="62">
                  <c:v>-0.0181622514793865</c:v>
                </c:pt>
                <c:pt idx="63">
                  <c:v>-0.0181878715024364</c:v>
                </c:pt>
                <c:pt idx="64">
                  <c:v>-0.0182127752503712</c:v>
                </c:pt>
                <c:pt idx="65">
                  <c:v>-0.0182369800848245</c:v>
                </c:pt>
                <c:pt idx="66">
                  <c:v>-0.0182605029318943</c:v>
                </c:pt>
                <c:pt idx="67">
                  <c:v>-0.0182833603205471</c:v>
                </c:pt>
                <c:pt idx="68">
                  <c:v>-0.01830556841424</c:v>
                </c:pt>
                <c:pt idx="69">
                  <c:v>-0.0183271430368181</c:v>
                </c:pt>
                <c:pt idx="70">
                  <c:v>-0.0183480996935996</c:v>
                </c:pt>
                <c:pt idx="71">
                  <c:v>-0.0183684535884298</c:v>
                </c:pt>
                <c:pt idx="72">
                  <c:v>-0.0183882196373773</c:v>
                </c:pt>
                <c:pt idx="73">
                  <c:v>-0.0184074124796461</c:v>
                </c:pt>
                <c:pt idx="74">
                  <c:v>-0.0184260464861971</c:v>
                </c:pt>
                <c:pt idx="75">
                  <c:v>-0.0184441357664974</c:v>
                </c:pt>
                <c:pt idx="76">
                  <c:v>-0.018461694173756</c:v>
                </c:pt>
                <c:pt idx="77">
                  <c:v>-0.0184787353089479</c:v>
                </c:pt>
                <c:pt idx="78">
                  <c:v>-0.0184952725238845</c:v>
                </c:pt>
                <c:pt idx="79">
                  <c:v>-0.018511318923546</c:v>
                </c:pt>
                <c:pt idx="80">
                  <c:v>-0.0185268873678565</c:v>
                </c:pt>
                <c:pt idx="81">
                  <c:v>-0.0185419904730559</c:v>
                </c:pt>
                <c:pt idx="82">
                  <c:v>-0.0185566406127916</c:v>
                </c:pt>
                <c:pt idx="83">
                  <c:v>-0.0185708499190363</c:v>
                </c:pt>
                <c:pt idx="84">
                  <c:v>-0.0185846302829155</c:v>
                </c:pt>
                <c:pt idx="85">
                  <c:v>-0.0185979933555136</c:v>
                </c:pt>
                <c:pt idx="86">
                  <c:v>-0.0186109505487147</c:v>
                </c:pt>
                <c:pt idx="87">
                  <c:v>-0.018623513036119</c:v>
                </c:pt>
                <c:pt idx="88">
                  <c:v>-0.0186356917540708</c:v>
                </c:pt>
                <c:pt idx="89">
                  <c:v>-0.0186474974028207</c:v>
                </c:pt>
                <c:pt idx="90">
                  <c:v>-0.0186589404478414</c:v>
                </c:pt>
                <c:pt idx="91">
                  <c:v>-0.0186700311213071</c:v>
                </c:pt>
                <c:pt idx="92">
                  <c:v>-0.0186807794237461</c:v>
                </c:pt>
                <c:pt idx="93">
                  <c:v>-0.0186911951258661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threshold!$K$16</c:f>
              <c:strCache>
                <c:ptCount val="1"/>
                <c:pt idx="0">
                  <c:v>dF</c:v>
                </c:pt>
              </c:strCache>
            </c:strRef>
          </c:tx>
          <c:marker>
            <c:symbol val="none"/>
          </c:marker>
          <c:xVal>
            <c:numRef>
              <c:f>threshold!$B$17:$B$110</c:f>
              <c:numCache>
                <c:formatCode>General</c:formatCode>
                <c:ptCount val="9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</c:numCache>
            </c:numRef>
          </c:xVal>
          <c:yVal>
            <c:numRef>
              <c:f>threshold!$K$17:$K$110</c:f>
              <c:numCache>
                <c:formatCode>0.0000</c:formatCode>
                <c:ptCount val="94"/>
                <c:pt idx="0">
                  <c:v>0.0356470588235294</c:v>
                </c:pt>
                <c:pt idx="1">
                  <c:v>0.032773491736944</c:v>
                </c:pt>
                <c:pt idx="2">
                  <c:v>0.0299827946140723</c:v>
                </c:pt>
                <c:pt idx="3">
                  <c:v>0.0272976522621281</c:v>
                </c:pt>
                <c:pt idx="4">
                  <c:v>0.0247405793937552</c:v>
                </c:pt>
                <c:pt idx="5">
                  <c:v>0.0223319959483062</c:v>
                </c:pt>
                <c:pt idx="6">
                  <c:v>0.0200883638018963</c:v>
                </c:pt>
                <c:pt idx="7">
                  <c:v>0.0180208313694011</c:v>
                </c:pt>
                <c:pt idx="8">
                  <c:v>0.016134645686545</c:v>
                </c:pt>
                <c:pt idx="9">
                  <c:v>0.0144293474540132</c:v>
                </c:pt>
                <c:pt idx="10">
                  <c:v>0.012899570205063</c:v>
                </c:pt>
                <c:pt idx="11">
                  <c:v>0.0115361765197511</c:v>
                </c:pt>
                <c:pt idx="12">
                  <c:v>0.0103274761840418</c:v>
                </c:pt>
                <c:pt idx="13">
                  <c:v>0.00926034167248281</c:v>
                </c:pt>
                <c:pt idx="14">
                  <c:v>0.00832112083308094</c:v>
                </c:pt>
                <c:pt idx="15">
                  <c:v>0.00749631663377642</c:v>
                </c:pt>
                <c:pt idx="16">
                  <c:v>0.00677304902735168</c:v>
                </c:pt>
                <c:pt idx="17">
                  <c:v>0.00613933622683052</c:v>
                </c:pt>
                <c:pt idx="18">
                  <c:v>0.00558423870761485</c:v>
                </c:pt>
                <c:pt idx="19">
                  <c:v>0.00509790605582289</c:v>
                </c:pt>
                <c:pt idx="20">
                  <c:v>0.00467155960056674</c:v>
                </c:pt>
                <c:pt idx="21">
                  <c:v>0.0042974357993857</c:v>
                </c:pt>
                <c:pt idx="22">
                  <c:v>0.0039687081941802</c:v>
                </c:pt>
                <c:pt idx="23">
                  <c:v>0.0036794000075777</c:v>
                </c:pt>
                <c:pt idx="24">
                  <c:v>0.00342429514709596</c:v>
                </c:pt>
                <c:pt idx="25">
                  <c:v>0.00319885232586272</c:v>
                </c:pt>
                <c:pt idx="26">
                  <c:v>0.00299912492382245</c:v>
                </c:pt>
                <c:pt idx="27">
                  <c:v>0.00282168784565675</c:v>
                </c:pt>
                <c:pt idx="28">
                  <c:v>0.0026635717693571</c:v>
                </c:pt>
                <c:pt idx="29">
                  <c:v>0.00252220466115226</c:v>
                </c:pt>
                <c:pt idx="30">
                  <c:v>0.00239536014148144</c:v>
                </c:pt>
                <c:pt idx="31">
                  <c:v>0.00228111214142218</c:v>
                </c:pt>
                <c:pt idx="32">
                  <c:v>0.00217779523419946</c:v>
                </c:pt>
                <c:pt idx="33">
                  <c:v>0.00208397002560908</c:v>
                </c:pt>
                <c:pt idx="34">
                  <c:v>0.00199839301679112</c:v>
                </c:pt>
                <c:pt idx="35">
                  <c:v>0.00191999039790546</c:v>
                </c:pt>
                <c:pt idx="36">
                  <c:v>0.00184783528275201</c:v>
                </c:pt>
                <c:pt idx="37">
                  <c:v>0.00178112794682869</c:v>
                </c:pt>
                <c:pt idx="38">
                  <c:v>0.00171917868168239</c:v>
                </c:pt>
                <c:pt idx="39">
                  <c:v>0.00166139292510806</c:v>
                </c:pt>
                <c:pt idx="40">
                  <c:v>0.00160725836911272</c:v>
                </c:pt>
                <c:pt idx="41">
                  <c:v>0.00155633378543549</c:v>
                </c:pt>
                <c:pt idx="42">
                  <c:v>0.00150823934194908</c:v>
                </c:pt>
                <c:pt idx="43">
                  <c:v>0.00146264821276475</c:v>
                </c:pt>
                <c:pt idx="44">
                  <c:v>0.00141927931068913</c:v>
                </c:pt>
                <c:pt idx="45">
                  <c:v>0.00137789099322529</c:v>
                </c:pt>
                <c:pt idx="46">
                  <c:v>0.00133827561294513</c:v>
                </c:pt>
                <c:pt idx="47">
                  <c:v>0.00130025480013918</c:v>
                </c:pt>
                <c:pt idx="48">
                  <c:v>0.00126367538048709</c:v>
                </c:pt>
                <c:pt idx="49">
                  <c:v>0.00122840584337743</c:v>
                </c:pt>
                <c:pt idx="50">
                  <c:v>0.00119433328768686</c:v>
                </c:pt>
                <c:pt idx="51">
                  <c:v>0.00116136078153084</c:v>
                </c:pt>
                <c:pt idx="52">
                  <c:v>0.00112940508091459</c:v>
                </c:pt>
                <c:pt idx="53">
                  <c:v>0.0010983946595126</c:v>
                </c:pt>
                <c:pt idx="54">
                  <c:v>0.00106826800813599</c:v>
                </c:pt>
                <c:pt idx="55">
                  <c:v>0.00103897216793816</c:v>
                </c:pt>
                <c:pt idx="56">
                  <c:v>0.00101046146617068</c:v>
                </c:pt>
                <c:pt idx="57">
                  <c:v>0.00098269642743139</c:v>
                </c:pt>
                <c:pt idx="58">
                  <c:v>0.00095564283692839</c:v>
                </c:pt>
                <c:pt idx="59">
                  <c:v>0.000929270935390566</c:v>
                </c:pt>
                <c:pt idx="60">
                  <c:v>0.000903554727949784</c:v>
                </c:pt>
                <c:pt idx="61">
                  <c:v>0.000878471391657795</c:v>
                </c:pt>
                <c:pt idx="62">
                  <c:v>0.000854000768329248</c:v>
                </c:pt>
                <c:pt idx="63">
                  <c:v>0.000830124931161621</c:v>
                </c:pt>
                <c:pt idx="64">
                  <c:v>0.000806827815110635</c:v>
                </c:pt>
                <c:pt idx="65">
                  <c:v>0.000784094902324821</c:v>
                </c:pt>
                <c:pt idx="66">
                  <c:v>0.000761912955093705</c:v>
                </c:pt>
                <c:pt idx="67">
                  <c:v>0.000740269789763034</c:v>
                </c:pt>
                <c:pt idx="68">
                  <c:v>0.000719154085938086</c:v>
                </c:pt>
                <c:pt idx="69">
                  <c:v>0.000698555226048995</c:v>
                </c:pt>
                <c:pt idx="70">
                  <c:v>0.00067846316100709</c:v>
                </c:pt>
                <c:pt idx="71">
                  <c:v>0.000658868298249199</c:v>
                </c:pt>
                <c:pt idx="72">
                  <c:v>0.000639761408961013</c:v>
                </c:pt>
                <c:pt idx="73">
                  <c:v>0.000621133551699945</c:v>
                </c:pt>
                <c:pt idx="74">
                  <c:v>0.000602976010010754</c:v>
                </c:pt>
                <c:pt idx="75">
                  <c:v>0.000585280241951431</c:v>
                </c:pt>
                <c:pt idx="76">
                  <c:v>0.000568037839728891</c:v>
                </c:pt>
                <c:pt idx="77">
                  <c:v>0.000551240497888516</c:v>
                </c:pt>
                <c:pt idx="78">
                  <c:v>0.000534879988714782</c:v>
                </c:pt>
                <c:pt idx="79">
                  <c:v>0.000518948143685093</c:v>
                </c:pt>
                <c:pt idx="80">
                  <c:v>0.000503436839979689</c:v>
                </c:pt>
                <c:pt idx="81">
                  <c:v>0.000488337991190139</c:v>
                </c:pt>
                <c:pt idx="82">
                  <c:v>0.000473643541490209</c:v>
                </c:pt>
                <c:pt idx="83">
                  <c:v>0.000459345462638386</c:v>
                </c:pt>
                <c:pt idx="84">
                  <c:v>0.000445435753272359</c:v>
                </c:pt>
                <c:pt idx="85">
                  <c:v>0.000431906440035413</c:v>
                </c:pt>
                <c:pt idx="86">
                  <c:v>0.000418749580143322</c:v>
                </c:pt>
                <c:pt idx="87">
                  <c:v>0.000405957265059525</c:v>
                </c:pt>
                <c:pt idx="88">
                  <c:v>0.000393521624998498</c:v>
                </c:pt>
                <c:pt idx="89">
                  <c:v>0.000381434834021158</c:v>
                </c:pt>
                <c:pt idx="90">
                  <c:v>0.000369689115525061</c:v>
                </c:pt>
                <c:pt idx="91">
                  <c:v>0.000358276747965055</c:v>
                </c:pt>
                <c:pt idx="92">
                  <c:v>0.000347190070668742</c:v>
                </c:pt>
                <c:pt idx="93">
                  <c:v>0.000336421489635676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1655208"/>
        <c:axId val="-2036748632"/>
      </c:scatterChart>
      <c:valAx>
        <c:axId val="-203165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36748632"/>
        <c:crosses val="autoZero"/>
        <c:crossBetween val="midCat"/>
      </c:valAx>
      <c:valAx>
        <c:axId val="-203674863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-2031655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Sheet1!$M$9</c:f>
              <c:strCache>
                <c:ptCount val="1"/>
                <c:pt idx="0">
                  <c:v>dF/dtS=1</c:v>
                </c:pt>
              </c:strCache>
            </c:strRef>
          </c:tx>
          <c:marker>
            <c:symbol val="none"/>
          </c:marker>
          <c:xVal>
            <c:numRef>
              <c:f>Sheet1!$L$10:$L$30</c:f>
              <c:numCache>
                <c:formatCode>0.00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Sheet1!$M$10:$M$30</c:f>
              <c:numCache>
                <c:formatCode>0.00</c:formatCode>
                <c:ptCount val="21"/>
                <c:pt idx="0">
                  <c:v>0.0</c:v>
                </c:pt>
                <c:pt idx="1">
                  <c:v>0.0475</c:v>
                </c:pt>
                <c:pt idx="2">
                  <c:v>0.09</c:v>
                </c:pt>
                <c:pt idx="3">
                  <c:v>0.1275</c:v>
                </c:pt>
                <c:pt idx="4">
                  <c:v>0.16</c:v>
                </c:pt>
                <c:pt idx="5">
                  <c:v>0.1875</c:v>
                </c:pt>
                <c:pt idx="6">
                  <c:v>0.21</c:v>
                </c:pt>
                <c:pt idx="7">
                  <c:v>0.2275</c:v>
                </c:pt>
                <c:pt idx="8">
                  <c:v>0.24</c:v>
                </c:pt>
                <c:pt idx="9">
                  <c:v>0.2475</c:v>
                </c:pt>
                <c:pt idx="10">
                  <c:v>0.25</c:v>
                </c:pt>
                <c:pt idx="11">
                  <c:v>0.2475</c:v>
                </c:pt>
                <c:pt idx="12">
                  <c:v>0.24</c:v>
                </c:pt>
                <c:pt idx="13">
                  <c:v>0.2275</c:v>
                </c:pt>
                <c:pt idx="14">
                  <c:v>0.21</c:v>
                </c:pt>
                <c:pt idx="15">
                  <c:v>0.1875</c:v>
                </c:pt>
                <c:pt idx="16">
                  <c:v>0.16</c:v>
                </c:pt>
                <c:pt idx="17">
                  <c:v>0.1275</c:v>
                </c:pt>
                <c:pt idx="18">
                  <c:v>0.09</c:v>
                </c:pt>
                <c:pt idx="19">
                  <c:v>0.0475</c:v>
                </c:pt>
                <c:pt idx="20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Sheet1!$N$9</c:f>
              <c:strCache>
                <c:ptCount val="1"/>
                <c:pt idx="0">
                  <c:v>dF/dtS=0.75</c:v>
                </c:pt>
              </c:strCache>
            </c:strRef>
          </c:tx>
          <c:marker>
            <c:symbol val="none"/>
          </c:marker>
          <c:xVal>
            <c:numRef>
              <c:f>Sheet1!$L$10:$L$30</c:f>
              <c:numCache>
                <c:formatCode>0.00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Sheet1!$N$10:$N$30</c:f>
              <c:numCache>
                <c:formatCode>0.00</c:formatCode>
                <c:ptCount val="21"/>
                <c:pt idx="0">
                  <c:v>0.0</c:v>
                </c:pt>
                <c:pt idx="1">
                  <c:v>0.035625</c:v>
                </c:pt>
                <c:pt idx="2">
                  <c:v>0.0675</c:v>
                </c:pt>
                <c:pt idx="3">
                  <c:v>0.095625</c:v>
                </c:pt>
                <c:pt idx="4">
                  <c:v>0.12</c:v>
                </c:pt>
                <c:pt idx="5">
                  <c:v>0.140625</c:v>
                </c:pt>
                <c:pt idx="6">
                  <c:v>0.1575</c:v>
                </c:pt>
                <c:pt idx="7">
                  <c:v>0.170625</c:v>
                </c:pt>
                <c:pt idx="8">
                  <c:v>0.18</c:v>
                </c:pt>
                <c:pt idx="9">
                  <c:v>0.185625</c:v>
                </c:pt>
                <c:pt idx="10">
                  <c:v>0.1875</c:v>
                </c:pt>
                <c:pt idx="11">
                  <c:v>0.185625</c:v>
                </c:pt>
                <c:pt idx="12">
                  <c:v>0.18</c:v>
                </c:pt>
                <c:pt idx="13">
                  <c:v>0.170625</c:v>
                </c:pt>
                <c:pt idx="14">
                  <c:v>0.1575</c:v>
                </c:pt>
                <c:pt idx="15">
                  <c:v>0.140625</c:v>
                </c:pt>
                <c:pt idx="16">
                  <c:v>0.12</c:v>
                </c:pt>
                <c:pt idx="17">
                  <c:v>0.095625</c:v>
                </c:pt>
                <c:pt idx="18">
                  <c:v>0.0675</c:v>
                </c:pt>
                <c:pt idx="19">
                  <c:v>0.035625</c:v>
                </c:pt>
                <c:pt idx="20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Sheet1!$O$9</c:f>
              <c:strCache>
                <c:ptCount val="1"/>
                <c:pt idx="0">
                  <c:v>dF/dtS=0.5</c:v>
                </c:pt>
              </c:strCache>
            </c:strRef>
          </c:tx>
          <c:marker>
            <c:symbol val="none"/>
          </c:marker>
          <c:xVal>
            <c:numRef>
              <c:f>Sheet1!$L$10:$L$30</c:f>
              <c:numCache>
                <c:formatCode>0.00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Sheet1!$O$10:$O$30</c:f>
              <c:numCache>
                <c:formatCode>0.00</c:formatCode>
                <c:ptCount val="21"/>
                <c:pt idx="0">
                  <c:v>0.0</c:v>
                </c:pt>
                <c:pt idx="1">
                  <c:v>0.02375</c:v>
                </c:pt>
                <c:pt idx="2">
                  <c:v>0.045</c:v>
                </c:pt>
                <c:pt idx="3">
                  <c:v>0.06375</c:v>
                </c:pt>
                <c:pt idx="4">
                  <c:v>0.08</c:v>
                </c:pt>
                <c:pt idx="5">
                  <c:v>0.09375</c:v>
                </c:pt>
                <c:pt idx="6">
                  <c:v>0.105</c:v>
                </c:pt>
                <c:pt idx="7">
                  <c:v>0.11375</c:v>
                </c:pt>
                <c:pt idx="8">
                  <c:v>0.12</c:v>
                </c:pt>
                <c:pt idx="9">
                  <c:v>0.12375</c:v>
                </c:pt>
                <c:pt idx="10">
                  <c:v>0.125</c:v>
                </c:pt>
                <c:pt idx="11">
                  <c:v>0.12375</c:v>
                </c:pt>
                <c:pt idx="12">
                  <c:v>0.12</c:v>
                </c:pt>
                <c:pt idx="13">
                  <c:v>0.11375</c:v>
                </c:pt>
                <c:pt idx="14">
                  <c:v>0.105</c:v>
                </c:pt>
                <c:pt idx="15">
                  <c:v>0.09375</c:v>
                </c:pt>
                <c:pt idx="16">
                  <c:v>0.08</c:v>
                </c:pt>
                <c:pt idx="17">
                  <c:v>0.06375</c:v>
                </c:pt>
                <c:pt idx="18">
                  <c:v>0.045</c:v>
                </c:pt>
                <c:pt idx="19">
                  <c:v>0.02375</c:v>
                </c:pt>
                <c:pt idx="20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Sheet1!$P$9</c:f>
              <c:strCache>
                <c:ptCount val="1"/>
                <c:pt idx="0">
                  <c:v>dF/dtS=0.25</c:v>
                </c:pt>
              </c:strCache>
            </c:strRef>
          </c:tx>
          <c:marker>
            <c:symbol val="none"/>
          </c:marker>
          <c:xVal>
            <c:numRef>
              <c:f>Sheet1!$L$10:$L$30</c:f>
              <c:numCache>
                <c:formatCode>0.00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Sheet1!$P$10:$P$30</c:f>
              <c:numCache>
                <c:formatCode>0.00</c:formatCode>
                <c:ptCount val="21"/>
                <c:pt idx="0">
                  <c:v>0.0</c:v>
                </c:pt>
                <c:pt idx="1">
                  <c:v>0.011875</c:v>
                </c:pt>
                <c:pt idx="2">
                  <c:v>0.0225</c:v>
                </c:pt>
                <c:pt idx="3">
                  <c:v>0.031875</c:v>
                </c:pt>
                <c:pt idx="4">
                  <c:v>0.04</c:v>
                </c:pt>
                <c:pt idx="5">
                  <c:v>0.046875</c:v>
                </c:pt>
                <c:pt idx="6">
                  <c:v>0.0525</c:v>
                </c:pt>
                <c:pt idx="7">
                  <c:v>0.056875</c:v>
                </c:pt>
                <c:pt idx="8">
                  <c:v>0.06</c:v>
                </c:pt>
                <c:pt idx="9">
                  <c:v>0.061875</c:v>
                </c:pt>
                <c:pt idx="10">
                  <c:v>0.0625</c:v>
                </c:pt>
                <c:pt idx="11">
                  <c:v>0.061875</c:v>
                </c:pt>
                <c:pt idx="12">
                  <c:v>0.06</c:v>
                </c:pt>
                <c:pt idx="13">
                  <c:v>0.056875</c:v>
                </c:pt>
                <c:pt idx="14">
                  <c:v>0.0525</c:v>
                </c:pt>
                <c:pt idx="15">
                  <c:v>0.046875</c:v>
                </c:pt>
                <c:pt idx="16">
                  <c:v>0.04</c:v>
                </c:pt>
                <c:pt idx="17">
                  <c:v>0.031875</c:v>
                </c:pt>
                <c:pt idx="18">
                  <c:v>0.0225</c:v>
                </c:pt>
                <c:pt idx="19">
                  <c:v>0.011875</c:v>
                </c:pt>
                <c:pt idx="2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387496"/>
        <c:axId val="-2109159544"/>
      </c:scatterChart>
      <c:valAx>
        <c:axId val="-207638749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109159544"/>
        <c:crosses val="autoZero"/>
        <c:crossBetween val="midCat"/>
      </c:valAx>
      <c:valAx>
        <c:axId val="-21091595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76387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Sheet1!$D$39</c:f>
              <c:strCache>
                <c:ptCount val="1"/>
                <c:pt idx="0">
                  <c:v>1:1</c:v>
                </c:pt>
              </c:strCache>
            </c:strRef>
          </c:tx>
          <c:marker>
            <c:symbol val="none"/>
          </c:marker>
          <c:xVal>
            <c:numRef>
              <c:f>Sheet1!$C$40:$C$60</c:f>
              <c:numCache>
                <c:formatCode>0.00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Sheet1!$D$40:$D$60</c:f>
              <c:numCache>
                <c:formatCode>0.00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Sheet1!$E$39</c:f>
              <c:strCache>
                <c:ptCount val="1"/>
                <c:pt idx="0">
                  <c:v>F(S)</c:v>
                </c:pt>
              </c:strCache>
            </c:strRef>
          </c:tx>
          <c:marker>
            <c:symbol val="none"/>
          </c:marker>
          <c:xVal>
            <c:numRef>
              <c:f>Sheet1!$C$40:$C$60</c:f>
              <c:numCache>
                <c:formatCode>0.00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Sheet1!$E$40:$E$60</c:f>
              <c:numCache>
                <c:formatCode>0.00</c:formatCode>
                <c:ptCount val="21"/>
                <c:pt idx="0">
                  <c:v>0.0</c:v>
                </c:pt>
                <c:pt idx="1">
                  <c:v>0.0164611041830186</c:v>
                </c:pt>
                <c:pt idx="2">
                  <c:v>0.0346534378055041</c:v>
                </c:pt>
                <c:pt idx="3">
                  <c:v>0.0547590758570049</c:v>
                </c:pt>
                <c:pt idx="4">
                  <c:v>0.0769792423208787</c:v>
                </c:pt>
                <c:pt idx="5">
                  <c:v>0.101536324091552</c:v>
                </c:pt>
                <c:pt idx="6">
                  <c:v>0.128676096697305</c:v>
                </c:pt>
                <c:pt idx="7">
                  <c:v>0.15867018410437</c:v>
                </c:pt>
                <c:pt idx="8">
                  <c:v>0.191818777220878</c:v>
                </c:pt>
                <c:pt idx="9">
                  <c:v>0.228453638308364</c:v>
                </c:pt>
                <c:pt idx="10">
                  <c:v>0.268941421369995</c:v>
                </c:pt>
                <c:pt idx="11">
                  <c:v>0.313687341747066</c:v>
                </c:pt>
                <c:pt idx="12">
                  <c:v>0.363139231650332</c:v>
                </c:pt>
                <c:pt idx="13">
                  <c:v>0.417792022215302</c:v>
                </c:pt>
                <c:pt idx="14">
                  <c:v>0.478192696939385</c:v>
                </c:pt>
                <c:pt idx="15">
                  <c:v>0.544945766076589</c:v>
                </c:pt>
                <c:pt idx="16">
                  <c:v>0.618719316779319</c:v>
                </c:pt>
                <c:pt idx="17">
                  <c:v>0.700251699539156</c:v>
                </c:pt>
                <c:pt idx="18">
                  <c:v>0.79035891784674</c:v>
                </c:pt>
                <c:pt idx="19">
                  <c:v>0.889942795028976</c:v>
                </c:pt>
                <c:pt idx="20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Sheet1!$F$39</c:f>
              <c:strCache>
                <c:ptCount val="1"/>
                <c:pt idx="0">
                  <c:v>S^k</c:v>
                </c:pt>
              </c:strCache>
            </c:strRef>
          </c:tx>
          <c:marker>
            <c:symbol val="none"/>
          </c:marker>
          <c:xVal>
            <c:numRef>
              <c:f>Sheet1!$C$40:$C$60</c:f>
              <c:numCache>
                <c:formatCode>0.00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Sheet1!$F$40:$F$60</c:f>
              <c:numCache>
                <c:formatCode>0.00</c:formatCode>
                <c:ptCount val="21"/>
                <c:pt idx="0">
                  <c:v>0.0</c:v>
                </c:pt>
                <c:pt idx="1">
                  <c:v>0.0025</c:v>
                </c:pt>
                <c:pt idx="2">
                  <c:v>0.01</c:v>
                </c:pt>
                <c:pt idx="3">
                  <c:v>0.0225</c:v>
                </c:pt>
                <c:pt idx="4">
                  <c:v>0.04</c:v>
                </c:pt>
                <c:pt idx="5">
                  <c:v>0.0625</c:v>
                </c:pt>
                <c:pt idx="6">
                  <c:v>0.09</c:v>
                </c:pt>
                <c:pt idx="7">
                  <c:v>0.1225</c:v>
                </c:pt>
                <c:pt idx="8">
                  <c:v>0.16</c:v>
                </c:pt>
                <c:pt idx="9">
                  <c:v>0.2025</c:v>
                </c:pt>
                <c:pt idx="10">
                  <c:v>0.25</c:v>
                </c:pt>
                <c:pt idx="11">
                  <c:v>0.3025</c:v>
                </c:pt>
                <c:pt idx="12">
                  <c:v>0.36</c:v>
                </c:pt>
                <c:pt idx="13">
                  <c:v>0.4225</c:v>
                </c:pt>
                <c:pt idx="14">
                  <c:v>0.49</c:v>
                </c:pt>
                <c:pt idx="15">
                  <c:v>0.5625</c:v>
                </c:pt>
                <c:pt idx="16">
                  <c:v>0.64</c:v>
                </c:pt>
                <c:pt idx="17">
                  <c:v>0.7225</c:v>
                </c:pt>
                <c:pt idx="18">
                  <c:v>0.81</c:v>
                </c:pt>
                <c:pt idx="19">
                  <c:v>0.9025</c:v>
                </c:pt>
                <c:pt idx="20">
                  <c:v>1.0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Sheet1!$G$39</c:f>
              <c:strCache>
                <c:ptCount val="1"/>
                <c:pt idx="0">
                  <c:v>S-S(1-S)</c:v>
                </c:pt>
              </c:strCache>
            </c:strRef>
          </c:tx>
          <c:marker>
            <c:symbol val="none"/>
          </c:marker>
          <c:xVal>
            <c:numRef>
              <c:f>Sheet1!$C$40:$C$60</c:f>
              <c:numCache>
                <c:formatCode>0.00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Sheet1!$G$40:$G$60</c:f>
              <c:numCache>
                <c:formatCode>0.00</c:formatCode>
                <c:ptCount val="21"/>
                <c:pt idx="0">
                  <c:v>0.0</c:v>
                </c:pt>
                <c:pt idx="1">
                  <c:v>0.0025</c:v>
                </c:pt>
                <c:pt idx="2">
                  <c:v>0.00999999999999999</c:v>
                </c:pt>
                <c:pt idx="3">
                  <c:v>0.0225</c:v>
                </c:pt>
                <c:pt idx="4">
                  <c:v>0.04</c:v>
                </c:pt>
                <c:pt idx="5">
                  <c:v>0.0625</c:v>
                </c:pt>
                <c:pt idx="6">
                  <c:v>0.09</c:v>
                </c:pt>
                <c:pt idx="7">
                  <c:v>0.1225</c:v>
                </c:pt>
                <c:pt idx="8">
                  <c:v>0.16</c:v>
                </c:pt>
                <c:pt idx="9">
                  <c:v>0.2025</c:v>
                </c:pt>
                <c:pt idx="10">
                  <c:v>0.25</c:v>
                </c:pt>
                <c:pt idx="11">
                  <c:v>0.3025</c:v>
                </c:pt>
                <c:pt idx="12">
                  <c:v>0.36</c:v>
                </c:pt>
                <c:pt idx="13">
                  <c:v>0.4225</c:v>
                </c:pt>
                <c:pt idx="14">
                  <c:v>0.49</c:v>
                </c:pt>
                <c:pt idx="15">
                  <c:v>0.5625</c:v>
                </c:pt>
                <c:pt idx="16">
                  <c:v>0.64</c:v>
                </c:pt>
                <c:pt idx="17">
                  <c:v>0.7225</c:v>
                </c:pt>
                <c:pt idx="18">
                  <c:v>0.81</c:v>
                </c:pt>
                <c:pt idx="19">
                  <c:v>0.9025</c:v>
                </c:pt>
                <c:pt idx="2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093384"/>
        <c:axId val="-2109727832"/>
      </c:scatterChart>
      <c:valAx>
        <c:axId val="-210909338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109727832"/>
        <c:crosses val="autoZero"/>
        <c:crossBetween val="midCat"/>
      </c:valAx>
      <c:valAx>
        <c:axId val="-21097278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09093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Sheet2!$J$10</c:f>
              <c:strCache>
                <c:ptCount val="1"/>
                <c:pt idx="0">
                  <c:v>F(S)</c:v>
                </c:pt>
              </c:strCache>
            </c:strRef>
          </c:tx>
          <c:marker>
            <c:symbol val="none"/>
          </c:marker>
          <c:xVal>
            <c:numRef>
              <c:f>Sheet2!$I$11:$I$31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Sheet2!$J$11:$J$31</c:f>
              <c:numCache>
                <c:formatCode>General</c:formatCode>
                <c:ptCount val="21"/>
                <c:pt idx="0">
                  <c:v>0.0</c:v>
                </c:pt>
                <c:pt idx="1">
                  <c:v>9.99900009999E-5</c:v>
                </c:pt>
                <c:pt idx="2">
                  <c:v>0.00159744408945687</c:v>
                </c:pt>
                <c:pt idx="3">
                  <c:v>0.00803491717091558</c:v>
                </c:pt>
                <c:pt idx="4">
                  <c:v>0.0249609984399376</c:v>
                </c:pt>
                <c:pt idx="5">
                  <c:v>0.0588235294117647</c:v>
                </c:pt>
                <c:pt idx="6">
                  <c:v>0.114730878186969</c:v>
                </c:pt>
                <c:pt idx="7">
                  <c:v>0.19361341827272</c:v>
                </c:pt>
                <c:pt idx="8">
                  <c:v>0.290578887627696</c:v>
                </c:pt>
                <c:pt idx="9">
                  <c:v>0.396171728760341</c:v>
                </c:pt>
                <c:pt idx="10">
                  <c:v>0.5</c:v>
                </c:pt>
                <c:pt idx="11">
                  <c:v>0.594172314435291</c:v>
                </c:pt>
                <c:pt idx="12">
                  <c:v>0.674648620510151</c:v>
                </c:pt>
                <c:pt idx="13">
                  <c:v>0.74067062576178</c:v>
                </c:pt>
                <c:pt idx="14">
                  <c:v>0.793456708526107</c:v>
                </c:pt>
                <c:pt idx="15">
                  <c:v>0.835051546391753</c:v>
                </c:pt>
                <c:pt idx="16">
                  <c:v>0.867612793899597</c:v>
                </c:pt>
                <c:pt idx="17">
                  <c:v>0.893072144224292</c:v>
                </c:pt>
                <c:pt idx="18">
                  <c:v>0.91302532702477</c:v>
                </c:pt>
                <c:pt idx="19">
                  <c:v>0.928734829426814</c:v>
                </c:pt>
                <c:pt idx="20">
                  <c:v>0.941176470588235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2812200"/>
        <c:axId val="-2042858600"/>
      </c:scatterChart>
      <c:valAx>
        <c:axId val="-2042812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2858600"/>
        <c:crosses val="autoZero"/>
        <c:crossBetween val="midCat"/>
      </c:valAx>
      <c:valAx>
        <c:axId val="-2042858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2812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Sheet3!$C$16</c:f>
              <c:strCache>
                <c:ptCount val="1"/>
                <c:pt idx="0">
                  <c:v>F</c:v>
                </c:pt>
              </c:strCache>
            </c:strRef>
          </c:tx>
          <c:marker>
            <c:symbol val="none"/>
          </c:marker>
          <c:xVal>
            <c:numRef>
              <c:f>Sheet3!$B$17:$B$110</c:f>
              <c:numCache>
                <c:formatCode>General</c:formatCode>
                <c:ptCount val="9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</c:numCache>
            </c:numRef>
          </c:xVal>
          <c:yVal>
            <c:numRef>
              <c:f>Sheet3!$C$17:$C$110</c:f>
              <c:numCache>
                <c:formatCode>0.00</c:formatCode>
                <c:ptCount val="94"/>
                <c:pt idx="0">
                  <c:v>0.05</c:v>
                </c:pt>
                <c:pt idx="1">
                  <c:v>0.05285</c:v>
                </c:pt>
                <c:pt idx="2">
                  <c:v>0.05589887585</c:v>
                </c:pt>
                <c:pt idx="3">
                  <c:v>0.0591549187619997</c:v>
                </c:pt>
                <c:pt idx="4">
                  <c:v>0.0626268839580328</c:v>
                </c:pt>
                <c:pt idx="5">
                  <c:v>0.066323969410806</c:v>
                </c:pt>
                <c:pt idx="6">
                  <c:v>0.0702557914689503</c:v>
                </c:pt>
                <c:pt idx="7">
                  <c:v>0.0744323568245048</c:v>
                </c:pt>
                <c:pt idx="8">
                  <c:v>0.0788640302647607</c:v>
                </c:pt>
                <c:pt idx="9">
                  <c:v>0.0835614976395271</c:v>
                </c:pt>
                <c:pt idx="10">
                  <c:v>0.0885357234697643</c:v>
                </c:pt>
                <c:pt idx="11">
                  <c:v>0.0937979026261117</c:v>
                </c:pt>
                <c:pt idx="12">
                  <c:v>0.0993594055180136</c:v>
                </c:pt>
                <c:pt idx="13">
                  <c:v>0.105231716258041</c:v>
                </c:pt>
                <c:pt idx="14">
                  <c:v>0.111426363303836</c:v>
                </c:pt>
                <c:pt idx="15">
                  <c:v>0.117954842134259</c:v>
                </c:pt>
                <c:pt idx="16">
                  <c:v>0.124828529589116</c:v>
                </c:pt>
                <c:pt idx="17">
                  <c:v>0.132058589595693</c:v>
                </c:pt>
                <c:pt idx="18">
                  <c:v>0.139655870122398</c:v>
                </c:pt>
                <c:pt idx="19">
                  <c:v>0.147630791341948</c:v>
                </c:pt>
                <c:pt idx="20">
                  <c:v>0.155993225155339</c:v>
                </c:pt>
                <c:pt idx="21">
                  <c:v>0.164752366424</c:v>
                </c:pt>
                <c:pt idx="22">
                  <c:v>0.173916596481232</c:v>
                </c:pt>
                <c:pt idx="23">
                  <c:v>0.183493339744121</c:v>
                </c:pt>
                <c:pt idx="24">
                  <c:v>0.193488914521505</c:v>
                </c:pt>
                <c:pt idx="25">
                  <c:v>0.203908379408394</c:v>
                </c:pt>
                <c:pt idx="26">
                  <c:v>0.21475537696724</c:v>
                </c:pt>
                <c:pt idx="27">
                  <c:v>0.226031976714462</c:v>
                </c:pt>
                <c:pt idx="28">
                  <c:v>0.237738519747565</c:v>
                </c:pt>
                <c:pt idx="29">
                  <c:v>0.249873467653202</c:v>
                </c:pt>
                <c:pt idx="30">
                  <c:v>0.262433258617045</c:v>
                </c:pt>
                <c:pt idx="31">
                  <c:v>0.275412173898052</c:v>
                </c:pt>
                <c:pt idx="32">
                  <c:v>0.288802218017679</c:v>
                </c:pt>
                <c:pt idx="33">
                  <c:v>0.302593016132867</c:v>
                </c:pt>
                <c:pt idx="34">
                  <c:v>0.316771732094954</c:v>
                </c:pt>
                <c:pt idx="35">
                  <c:v>0.331323010630457</c:v>
                </c:pt>
                <c:pt idx="36">
                  <c:v>0.34622894690184</c:v>
                </c:pt>
                <c:pt idx="37">
                  <c:v>0.361469086407733</c:v>
                </c:pt>
                <c:pt idx="38">
                  <c:v>0.377020457757651</c:v>
                </c:pt>
                <c:pt idx="39">
                  <c:v>0.392857640306503</c:v>
                </c:pt>
                <c:pt idx="40">
                  <c:v>0.408952867965151</c:v>
                </c:pt>
                <c:pt idx="41">
                  <c:v>0.425276169727909</c:v>
                </c:pt>
                <c:pt idx="42">
                  <c:v>0.441795546595464</c:v>
                </c:pt>
                <c:pt idx="43">
                  <c:v>0.458477183648101</c:v>
                </c:pt>
                <c:pt idx="44">
                  <c:v>0.475285695070768</c:v>
                </c:pt>
                <c:pt idx="45">
                  <c:v>0.492184398984316</c:v>
                </c:pt>
                <c:pt idx="46">
                  <c:v>0.509135618034678</c:v>
                </c:pt>
                <c:pt idx="47">
                  <c:v>0.526101000873283</c:v>
                </c:pt>
                <c:pt idx="48">
                  <c:v>0.543041858965122</c:v>
                </c:pt>
                <c:pt idx="49">
                  <c:v>0.559919512619594</c:v>
                </c:pt>
                <c:pt idx="50">
                  <c:v>0.576695639781074</c:v>
                </c:pt>
                <c:pt idx="51">
                  <c:v>0.593332620960699</c:v>
                </c:pt>
                <c:pt idx="52">
                  <c:v>0.609793873748223</c:v>
                </c:pt>
                <c:pt idx="53">
                  <c:v>0.626044170612737</c:v>
                </c:pt>
                <c:pt idx="54">
                  <c:v>0.642049934172807</c:v>
                </c:pt>
                <c:pt idx="55">
                  <c:v>0.657779504769652</c:v>
                </c:pt>
                <c:pt idx="56">
                  <c:v>0.67320337598221</c:v>
                </c:pt>
                <c:pt idx="57">
                  <c:v>0.688294394644457</c:v>
                </c:pt>
                <c:pt idx="58">
                  <c:v>0.70302792292287</c:v>
                </c:pt>
                <c:pt idx="59">
                  <c:v>0.717381961043097</c:v>
                </c:pt>
                <c:pt idx="60">
                  <c:v>0.73133723027808</c:v>
                </c:pt>
                <c:pt idx="61">
                  <c:v>0.744877216786008</c:v>
                </c:pt>
                <c:pt idx="62">
                  <c:v>0.757988177781622</c:v>
                </c:pt>
                <c:pt idx="63">
                  <c:v>0.770659112310683</c:v>
                </c:pt>
                <c:pt idx="64">
                  <c:v>0.782881699554544</c:v>
                </c:pt>
                <c:pt idx="65">
                  <c:v>0.794650208106884</c:v>
                </c:pt>
                <c:pt idx="66">
                  <c:v>0.805961380032694</c:v>
                </c:pt>
                <c:pt idx="67">
                  <c:v>0.81681429374248</c:v>
                </c:pt>
                <c:pt idx="68">
                  <c:v>0.827210209800163</c:v>
                </c:pt>
                <c:pt idx="69">
                  <c:v>0.837152403744279</c:v>
                </c:pt>
                <c:pt idx="70">
                  <c:v>0.846645989855173</c:v>
                </c:pt>
                <c:pt idx="71">
                  <c:v>0.855697739564565</c:v>
                </c:pt>
                <c:pt idx="72">
                  <c:v>0.864315897897949</c:v>
                </c:pt>
                <c:pt idx="73">
                  <c:v>0.872510000984211</c:v>
                </c:pt>
                <c:pt idx="74">
                  <c:v>0.880290697279336</c:v>
                </c:pt>
                <c:pt idx="75">
                  <c:v>0.887669574748943</c:v>
                </c:pt>
                <c:pt idx="76">
                  <c:v>0.89465899585239</c:v>
                </c:pt>
                <c:pt idx="77">
                  <c:v>0.90127194178157</c:v>
                </c:pt>
                <c:pt idx="78">
                  <c:v>0.907521867040003</c:v>
                </c:pt>
                <c:pt idx="79">
                  <c:v>0.913422565109705</c:v>
                </c:pt>
                <c:pt idx="80">
                  <c:v>0.918988045649358</c:v>
                </c:pt>
                <c:pt idx="81">
                  <c:v>0.924232423400507</c:v>
                </c:pt>
                <c:pt idx="82">
                  <c:v>0.929169818749803</c:v>
                </c:pt>
                <c:pt idx="83">
                  <c:v>0.933814269704336</c:v>
                </c:pt>
                <c:pt idx="84">
                  <c:v>0.938179654882257</c:v>
                </c:pt>
                <c:pt idx="85">
                  <c:v>0.942279626999843</c:v>
                </c:pt>
                <c:pt idx="86">
                  <c:v>0.946127556245764</c:v>
                </c:pt>
                <c:pt idx="87">
                  <c:v>0.949736482870382</c:v>
                </c:pt>
                <c:pt idx="88">
                  <c:v>0.953119078278838</c:v>
                </c:pt>
                <c:pt idx="89">
                  <c:v>0.95628761389798</c:v>
                </c:pt>
                <c:pt idx="90">
                  <c:v>0.959253937085553</c:v>
                </c:pt>
                <c:pt idx="91">
                  <c:v>0.962029453362197</c:v>
                </c:pt>
                <c:pt idx="92">
                  <c:v>0.964625114269967</c:v>
                </c:pt>
                <c:pt idx="93">
                  <c:v>0.967051410192514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Sheet3!$E$16</c:f>
              <c:strCache>
                <c:ptCount val="1"/>
                <c:pt idx="0">
                  <c:v>S</c:v>
                </c:pt>
              </c:strCache>
            </c:strRef>
          </c:tx>
          <c:marker>
            <c:symbol val="none"/>
          </c:marker>
          <c:xVal>
            <c:numRef>
              <c:f>Sheet3!$B$17:$B$110</c:f>
              <c:numCache>
                <c:formatCode>General</c:formatCode>
                <c:ptCount val="9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</c:numCache>
            </c:numRef>
          </c:xVal>
          <c:yVal>
            <c:numRef>
              <c:f>Sheet3!$E$17:$E$110</c:f>
              <c:numCache>
                <c:formatCode>0.00</c:formatCode>
                <c:ptCount val="94"/>
                <c:pt idx="0">
                  <c:v>0.0</c:v>
                </c:pt>
                <c:pt idx="1">
                  <c:v>0.004</c:v>
                </c:pt>
                <c:pt idx="2">
                  <c:v>0.007908</c:v>
                </c:pt>
                <c:pt idx="3">
                  <c:v>0.011747270068</c:v>
                </c:pt>
                <c:pt idx="4">
                  <c:v>0.01553988196352</c:v>
                </c:pt>
                <c:pt idx="5">
                  <c:v>0.019306842123081</c:v>
                </c:pt>
                <c:pt idx="6">
                  <c:v>0.023068212306099</c:v>
                </c:pt>
                <c:pt idx="7">
                  <c:v>0.0268432186391271</c:v>
                </c:pt>
                <c:pt idx="8">
                  <c:v>0.0306503496939573</c:v>
                </c:pt>
                <c:pt idx="9">
                  <c:v>0.0345074441396216</c:v>
                </c:pt>
                <c:pt idx="10">
                  <c:v>0.038431768419614</c:v>
                </c:pt>
                <c:pt idx="11">
                  <c:v>0.0424400848236261</c:v>
                </c:pt>
                <c:pt idx="12">
                  <c:v>0.0465487102478249</c:v>
                </c:pt>
                <c:pt idx="13">
                  <c:v>0.05077356586944</c:v>
                </c:pt>
                <c:pt idx="14">
                  <c:v>0.055130217900528</c:v>
                </c:pt>
                <c:pt idx="15">
                  <c:v>0.0596339095327927</c:v>
                </c:pt>
                <c:pt idx="16">
                  <c:v>0.06429958414091</c:v>
                </c:pt>
                <c:pt idx="17">
                  <c:v>0.0691418997767665</c:v>
                </c:pt>
                <c:pt idx="18">
                  <c:v>0.0741752349622806</c:v>
                </c:pt>
                <c:pt idx="19">
                  <c:v>0.07941368577509</c:v>
                </c:pt>
                <c:pt idx="20">
                  <c:v>0.0848710542204386</c:v>
                </c:pt>
                <c:pt idx="21">
                  <c:v>0.0905608278952306</c:v>
                </c:pt>
                <c:pt idx="22">
                  <c:v>0.0964961509775322</c:v>
                </c:pt>
                <c:pt idx="23">
                  <c:v>0.102689786617828</c:v>
                </c:pt>
                <c:pt idx="24">
                  <c:v>0.109154070867932</c:v>
                </c:pt>
                <c:pt idx="25">
                  <c:v>0.115900858360217</c:v>
                </c:pt>
                <c:pt idx="26">
                  <c:v>0.122941460044072</c:v>
                </c:pt>
                <c:pt idx="27">
                  <c:v>0.130286573397925</c:v>
                </c:pt>
                <c:pt idx="28">
                  <c:v>0.137946205663248</c:v>
                </c:pt>
                <c:pt idx="29">
                  <c:v>0.145929590789993</c:v>
                </c:pt>
                <c:pt idx="30">
                  <c:v>0.15424510093905</c:v>
                </c:pt>
                <c:pt idx="31">
                  <c:v>0.16290015355329</c:v>
                </c:pt>
                <c:pt idx="32">
                  <c:v>0.171901115180871</c:v>
                </c:pt>
                <c:pt idx="33">
                  <c:v>0.181253203407815</c:v>
                </c:pt>
                <c:pt idx="34">
                  <c:v>0.190960388425819</c:v>
                </c:pt>
                <c:pt idx="35">
                  <c:v>0.20102529591935</c:v>
                </c:pt>
                <c:pt idx="36">
                  <c:v>0.211449113096239</c:v>
                </c:pt>
                <c:pt idx="37">
                  <c:v>0.222231499800687</c:v>
                </c:pt>
                <c:pt idx="38">
                  <c:v>0.23337050672925</c:v>
                </c:pt>
                <c:pt idx="39">
                  <c:v>0.244862502811522</c:v>
                </c:pt>
                <c:pt idx="40">
                  <c:v>0.256702113811121</c:v>
                </c:pt>
                <c:pt idx="41">
                  <c:v>0.268882174143443</c:v>
                </c:pt>
                <c:pt idx="42">
                  <c:v>0.281393693790201</c:v>
                </c:pt>
                <c:pt idx="43">
                  <c:v>0.294225842014622</c:v>
                </c:pt>
                <c:pt idx="44">
                  <c:v>0.3073659493453</c:v>
                </c:pt>
                <c:pt idx="45">
                  <c:v>0.320799529003337</c:v>
                </c:pt>
                <c:pt idx="46">
                  <c:v>0.334510318601816</c:v>
                </c:pt>
                <c:pt idx="47">
                  <c:v>0.348480342556445</c:v>
                </c:pt>
                <c:pt idx="48">
                  <c:v>0.362689995221792</c:v>
                </c:pt>
                <c:pt idx="49">
                  <c:v>0.377118144321258</c:v>
                </c:pt>
                <c:pt idx="50">
                  <c:v>0.391742253785125</c:v>
                </c:pt>
                <c:pt idx="51">
                  <c:v>0.406538524664801</c:v>
                </c:pt>
                <c:pt idx="52">
                  <c:v>0.421482052368473</c:v>
                </c:pt>
                <c:pt idx="53">
                  <c:v>0.436546998078853</c:v>
                </c:pt>
                <c:pt idx="54">
                  <c:v>0.451706771881564</c:v>
                </c:pt>
                <c:pt idx="55">
                  <c:v>0.466934224864863</c:v>
                </c:pt>
                <c:pt idx="56">
                  <c:v>0.482201847257246</c:v>
                </c:pt>
                <c:pt idx="57">
                  <c:v>0.497481969555243</c:v>
                </c:pt>
                <c:pt idx="58">
                  <c:v>0.51274696356238</c:v>
                </c:pt>
                <c:pt idx="59">
                  <c:v>0.52796944031122</c:v>
                </c:pt>
                <c:pt idx="60">
                  <c:v>0.54312244196977</c:v>
                </c:pt>
                <c:pt idx="61">
                  <c:v>0.558179625034434</c:v>
                </c:pt>
                <c:pt idx="62">
                  <c:v>0.57311543237456</c:v>
                </c:pt>
                <c:pt idx="63">
                  <c:v>0.587905252007125</c:v>
                </c:pt>
                <c:pt idx="64">
                  <c:v>0.60252556083141</c:v>
                </c:pt>
                <c:pt idx="65">
                  <c:v>0.616954051929261</c:v>
                </c:pt>
                <c:pt idx="66">
                  <c:v>0.631169744423471</c:v>
                </c:pt>
                <c:pt idx="67">
                  <c:v>0.645153075272208</c:v>
                </c:pt>
                <c:pt idx="68">
                  <c:v>0.65888597274983</c:v>
                </c:pt>
                <c:pt idx="69">
                  <c:v>0.672351911713857</c:v>
                </c:pt>
                <c:pt idx="70">
                  <c:v>0.685535951076291</c:v>
                </c:pt>
                <c:pt idx="71">
                  <c:v>0.698424754178601</c:v>
                </c:pt>
                <c:pt idx="72">
                  <c:v>0.711006593009478</c:v>
                </c:pt>
                <c:pt idx="73">
                  <c:v>0.723271337400556</c:v>
                </c:pt>
                <c:pt idx="74">
                  <c:v>0.735210430487248</c:v>
                </c:pt>
                <c:pt idx="75">
                  <c:v>0.746816851830615</c:v>
                </c:pt>
                <c:pt idx="76">
                  <c:v>0.758085069664081</c:v>
                </c:pt>
                <c:pt idx="77">
                  <c:v>0.769010983759146</c:v>
                </c:pt>
                <c:pt idx="78">
                  <c:v>0.77959186040094</c:v>
                </c:pt>
                <c:pt idx="79">
                  <c:v>0.789826260932065</c:v>
                </c:pt>
                <c:pt idx="80">
                  <c:v>0.799713965266276</c:v>
                </c:pt>
                <c:pt idx="81">
                  <c:v>0.809255891696923</c:v>
                </c:pt>
                <c:pt idx="82">
                  <c:v>0.81845401423321</c:v>
                </c:pt>
                <c:pt idx="83">
                  <c:v>0.827311278594537</c:v>
                </c:pt>
                <c:pt idx="84">
                  <c:v>0.835831517883321</c:v>
                </c:pt>
                <c:pt idx="85">
                  <c:v>0.844019368843236</c:v>
                </c:pt>
                <c:pt idx="86">
                  <c:v>0.851880189495764</c:v>
                </c:pt>
                <c:pt idx="87">
                  <c:v>0.859419978835764</c:v>
                </c:pt>
                <c:pt idx="88">
                  <c:v>0.866645299158534</c:v>
                </c:pt>
                <c:pt idx="89">
                  <c:v>0.873563201488158</c:v>
                </c:pt>
                <c:pt idx="90">
                  <c:v>0.880181154480944</c:v>
                </c:pt>
                <c:pt idx="91">
                  <c:v>0.886506977089313</c:v>
                </c:pt>
                <c:pt idx="92">
                  <c:v>0.892548775191143</c:v>
                </c:pt>
                <c:pt idx="93">
                  <c:v>0.898314882317449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823288"/>
        <c:axId val="-2039826504"/>
      </c:scatterChart>
      <c:valAx>
        <c:axId val="-2039823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39826504"/>
        <c:crosses val="autoZero"/>
        <c:crossBetween val="midCat"/>
      </c:valAx>
      <c:valAx>
        <c:axId val="-2039826504"/>
        <c:scaling>
          <c:orientation val="minMax"/>
          <c:max val="1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39823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Sheet3!$D$16</c:f>
              <c:strCache>
                <c:ptCount val="1"/>
                <c:pt idx="0">
                  <c:v>dF</c:v>
                </c:pt>
              </c:strCache>
            </c:strRef>
          </c:tx>
          <c:marker>
            <c:symbol val="none"/>
          </c:marker>
          <c:xVal>
            <c:numRef>
              <c:f>Sheet3!$B$17:$B$110</c:f>
              <c:numCache>
                <c:formatCode>General</c:formatCode>
                <c:ptCount val="9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</c:numCache>
            </c:numRef>
          </c:xVal>
          <c:yVal>
            <c:numRef>
              <c:f>Sheet3!$D$17:$D$110</c:f>
              <c:numCache>
                <c:formatCode>0.00</c:formatCode>
                <c:ptCount val="94"/>
                <c:pt idx="0">
                  <c:v>0.00285</c:v>
                </c:pt>
                <c:pt idx="1">
                  <c:v>0.00304887585</c:v>
                </c:pt>
                <c:pt idx="2">
                  <c:v>0.00325604291199971</c:v>
                </c:pt>
                <c:pt idx="3">
                  <c:v>0.00347196519603308</c:v>
                </c:pt>
                <c:pt idx="4">
                  <c:v>0.00369708545277322</c:v>
                </c:pt>
                <c:pt idx="5">
                  <c:v>0.00393182205814432</c:v>
                </c:pt>
                <c:pt idx="6">
                  <c:v>0.00417656535555442</c:v>
                </c:pt>
                <c:pt idx="7">
                  <c:v>0.004431673440256</c:v>
                </c:pt>
                <c:pt idx="8">
                  <c:v>0.00469746737476639</c:v>
                </c:pt>
                <c:pt idx="9">
                  <c:v>0.00497422583023722</c:v>
                </c:pt>
                <c:pt idx="10">
                  <c:v>0.00526217915634732</c:v>
                </c:pt>
                <c:pt idx="11">
                  <c:v>0.005561502891902</c:v>
                </c:pt>
                <c:pt idx="12">
                  <c:v>0.00587231074002688</c:v>
                </c:pt>
                <c:pt idx="13">
                  <c:v>0.00619464704579516</c:v>
                </c:pt>
                <c:pt idx="14">
                  <c:v>0.00652847883042373</c:v>
                </c:pt>
                <c:pt idx="15">
                  <c:v>0.00687368745485652</c:v>
                </c:pt>
                <c:pt idx="16">
                  <c:v>0.00723006000657701</c:v>
                </c:pt>
                <c:pt idx="17">
                  <c:v>0.00759728052670472</c:v>
                </c:pt>
                <c:pt idx="18">
                  <c:v>0.0079749212195503</c:v>
                </c:pt>
                <c:pt idx="19">
                  <c:v>0.00836243381339068</c:v>
                </c:pt>
                <c:pt idx="20">
                  <c:v>0.00875914126866158</c:v>
                </c:pt>
                <c:pt idx="21">
                  <c:v>0.00916423005723163</c:v>
                </c:pt>
                <c:pt idx="22">
                  <c:v>0.00957674326288874</c:v>
                </c:pt>
                <c:pt idx="23">
                  <c:v>0.0099955747773847</c:v>
                </c:pt>
                <c:pt idx="24">
                  <c:v>0.0104194648868888</c:v>
                </c:pt>
                <c:pt idx="25">
                  <c:v>0.0108469975588455</c:v>
                </c:pt>
                <c:pt idx="26">
                  <c:v>0.0112765997472228</c:v>
                </c:pt>
                <c:pt idx="27">
                  <c:v>0.0117065430331022</c:v>
                </c:pt>
                <c:pt idx="28">
                  <c:v>0.012134947905637</c:v>
                </c:pt>
                <c:pt idx="29">
                  <c:v>0.012559790963843</c:v>
                </c:pt>
                <c:pt idx="30">
                  <c:v>0.0129789152810078</c:v>
                </c:pt>
                <c:pt idx="31">
                  <c:v>0.0133900441196263</c:v>
                </c:pt>
                <c:pt idx="32">
                  <c:v>0.0137907981151879</c:v>
                </c:pt>
                <c:pt idx="33">
                  <c:v>0.0141787159620877</c:v>
                </c:pt>
                <c:pt idx="34">
                  <c:v>0.0145512785355028</c:v>
                </c:pt>
                <c:pt idx="35">
                  <c:v>0.0149059362713833</c:v>
                </c:pt>
                <c:pt idx="36">
                  <c:v>0.0152401395058922</c:v>
                </c:pt>
                <c:pt idx="37">
                  <c:v>0.015551371349918</c:v>
                </c:pt>
                <c:pt idx="38">
                  <c:v>0.0158371825488524</c:v>
                </c:pt>
                <c:pt idx="39">
                  <c:v>0.0160952276586479</c:v>
                </c:pt>
                <c:pt idx="40">
                  <c:v>0.0163233017627579</c:v>
                </c:pt>
                <c:pt idx="41">
                  <c:v>0.0165193768675553</c:v>
                </c:pt>
                <c:pt idx="42">
                  <c:v>0.0166816370526365</c:v>
                </c:pt>
                <c:pt idx="43">
                  <c:v>0.0168085114226676</c:v>
                </c:pt>
                <c:pt idx="44">
                  <c:v>0.0168987039135475</c:v>
                </c:pt>
                <c:pt idx="45">
                  <c:v>0.0169512190503624</c:v>
                </c:pt>
                <c:pt idx="46">
                  <c:v>0.0169653828386055</c:v>
                </c:pt>
                <c:pt idx="47">
                  <c:v>0.0169408580918388</c:v>
                </c:pt>
                <c:pt idx="48">
                  <c:v>0.0168776536544716</c:v>
                </c:pt>
                <c:pt idx="49">
                  <c:v>0.0167761271614805</c:v>
                </c:pt>
                <c:pt idx="50">
                  <c:v>0.0166369811796251</c:v>
                </c:pt>
                <c:pt idx="51">
                  <c:v>0.0164612527875236</c:v>
                </c:pt>
                <c:pt idx="52">
                  <c:v>0.0162502968645138</c:v>
                </c:pt>
                <c:pt idx="53">
                  <c:v>0.01600576356007</c:v>
                </c:pt>
                <c:pt idx="54">
                  <c:v>0.0157295705968452</c:v>
                </c:pt>
                <c:pt idx="55">
                  <c:v>0.0154238712125576</c:v>
                </c:pt>
                <c:pt idx="56">
                  <c:v>0.0150910186622476</c:v>
                </c:pt>
                <c:pt idx="57">
                  <c:v>0.0147335282784129</c:v>
                </c:pt>
                <c:pt idx="58">
                  <c:v>0.0143540381202268</c:v>
                </c:pt>
                <c:pt idx="59">
                  <c:v>0.0139552692349826</c:v>
                </c:pt>
                <c:pt idx="60">
                  <c:v>0.0135399865079288</c:v>
                </c:pt>
                <c:pt idx="61">
                  <c:v>0.0131109609956138</c:v>
                </c:pt>
                <c:pt idx="62">
                  <c:v>0.0126709345290604</c:v>
                </c:pt>
                <c:pt idx="63">
                  <c:v>0.0122225872438619</c:v>
                </c:pt>
                <c:pt idx="64">
                  <c:v>0.0117685085523399</c:v>
                </c:pt>
                <c:pt idx="65">
                  <c:v>0.0113111719258096</c:v>
                </c:pt>
                <c:pt idx="66">
                  <c:v>0.0108529137097859</c:v>
                </c:pt>
                <c:pt idx="67">
                  <c:v>0.0103959160576826</c:v>
                </c:pt>
                <c:pt idx="68">
                  <c:v>0.00994219394411671</c:v>
                </c:pt>
                <c:pt idx="69">
                  <c:v>0.00949358611089374</c:v>
                </c:pt>
                <c:pt idx="70">
                  <c:v>0.00905174970939159</c:v>
                </c:pt>
                <c:pt idx="71">
                  <c:v>0.00861815833338396</c:v>
                </c:pt>
                <c:pt idx="72">
                  <c:v>0.00819410308626223</c:v>
                </c:pt>
                <c:pt idx="73">
                  <c:v>0.00778069629512473</c:v>
                </c:pt>
                <c:pt idx="74">
                  <c:v>0.00737887746960685</c:v>
                </c:pt>
                <c:pt idx="75">
                  <c:v>0.00698942110344791</c:v>
                </c:pt>
                <c:pt idx="76">
                  <c:v>0.00661294592917967</c:v>
                </c:pt>
                <c:pt idx="77">
                  <c:v>0.0062499252584331</c:v>
                </c:pt>
                <c:pt idx="78">
                  <c:v>0.00590069806970206</c:v>
                </c:pt>
                <c:pt idx="79">
                  <c:v>0.00556548053965257</c:v>
                </c:pt>
                <c:pt idx="80">
                  <c:v>0.00524437775114856</c:v>
                </c:pt>
                <c:pt idx="81">
                  <c:v>0.00493739534929685</c:v>
                </c:pt>
                <c:pt idx="82">
                  <c:v>0.00464445095453272</c:v>
                </c:pt>
                <c:pt idx="83">
                  <c:v>0.00436538517792104</c:v>
                </c:pt>
                <c:pt idx="84">
                  <c:v>0.00409997211758596</c:v>
                </c:pt>
                <c:pt idx="85">
                  <c:v>0.00384792924592064</c:v>
                </c:pt>
                <c:pt idx="86">
                  <c:v>0.00360892662461848</c:v>
                </c:pt>
                <c:pt idx="87">
                  <c:v>0.00338259540845567</c:v>
                </c:pt>
                <c:pt idx="88">
                  <c:v>0.00316853561914256</c:v>
                </c:pt>
                <c:pt idx="89">
                  <c:v>0.00296632318757286</c:v>
                </c:pt>
                <c:pt idx="90">
                  <c:v>0.00277551627664422</c:v>
                </c:pt>
                <c:pt idx="91">
                  <c:v>0.00259566090776943</c:v>
                </c:pt>
                <c:pt idx="92">
                  <c:v>0.00242629592254763</c:v>
                </c:pt>
                <c:pt idx="93">
                  <c:v>0.00226695731713627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Sheet3!$F$16</c:f>
              <c:strCache>
                <c:ptCount val="1"/>
                <c:pt idx="0">
                  <c:v>dS</c:v>
                </c:pt>
              </c:strCache>
            </c:strRef>
          </c:tx>
          <c:marker>
            <c:symbol val="none"/>
          </c:marker>
          <c:xVal>
            <c:numRef>
              <c:f>Sheet3!$B$17:$B$110</c:f>
              <c:numCache>
                <c:formatCode>General</c:formatCode>
                <c:ptCount val="9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</c:numCache>
            </c:numRef>
          </c:xVal>
          <c:yVal>
            <c:numRef>
              <c:f>Sheet3!$F$17:$F$110</c:f>
              <c:numCache>
                <c:formatCode>0.00</c:formatCode>
                <c:ptCount val="94"/>
                <c:pt idx="0">
                  <c:v>0.004</c:v>
                </c:pt>
                <c:pt idx="1">
                  <c:v>0.003908</c:v>
                </c:pt>
                <c:pt idx="2">
                  <c:v>0.003839270068</c:v>
                </c:pt>
                <c:pt idx="3">
                  <c:v>0.00379261189551998</c:v>
                </c:pt>
                <c:pt idx="4">
                  <c:v>0.00376696015956102</c:v>
                </c:pt>
                <c:pt idx="5">
                  <c:v>0.003761370183018</c:v>
                </c:pt>
                <c:pt idx="6">
                  <c:v>0.0037750063330281</c:v>
                </c:pt>
                <c:pt idx="7">
                  <c:v>0.00380713105483021</c:v>
                </c:pt>
                <c:pt idx="8">
                  <c:v>0.00385709444566427</c:v>
                </c:pt>
                <c:pt idx="9">
                  <c:v>0.00392432427999244</c:v>
                </c:pt>
                <c:pt idx="10">
                  <c:v>0.00400831640401202</c:v>
                </c:pt>
                <c:pt idx="11">
                  <c:v>0.00410862542419885</c:v>
                </c:pt>
                <c:pt idx="12">
                  <c:v>0.0042248556216151</c:v>
                </c:pt>
                <c:pt idx="13">
                  <c:v>0.00435665203108804</c:v>
                </c:pt>
                <c:pt idx="14">
                  <c:v>0.00450369163226461</c:v>
                </c:pt>
                <c:pt idx="15">
                  <c:v>0.00466567460811734</c:v>
                </c:pt>
                <c:pt idx="16">
                  <c:v>0.00484231563585648</c:v>
                </c:pt>
                <c:pt idx="17">
                  <c:v>0.00503333518551412</c:v>
                </c:pt>
                <c:pt idx="18">
                  <c:v>0.00523845081280937</c:v>
                </c:pt>
                <c:pt idx="19">
                  <c:v>0.00545736844534864</c:v>
                </c:pt>
                <c:pt idx="20">
                  <c:v>0.00568977367479201</c:v>
                </c:pt>
                <c:pt idx="21">
                  <c:v>0.00593532308230157</c:v>
                </c:pt>
                <c:pt idx="22">
                  <c:v>0.00619363564029597</c:v>
                </c:pt>
                <c:pt idx="23">
                  <c:v>0.0064642842501034</c:v>
                </c:pt>
                <c:pt idx="24">
                  <c:v>0.0067467874922859</c:v>
                </c:pt>
                <c:pt idx="25">
                  <c:v>0.00704060168385413</c:v>
                </c:pt>
                <c:pt idx="26">
                  <c:v>0.00734511335385344</c:v>
                </c:pt>
                <c:pt idx="27">
                  <c:v>0.00765963226532299</c:v>
                </c:pt>
                <c:pt idx="28">
                  <c:v>0.00798338512674532</c:v>
                </c:pt>
                <c:pt idx="29">
                  <c:v>0.00831551014905666</c:v>
                </c:pt>
                <c:pt idx="30">
                  <c:v>0.00865505261423956</c:v>
                </c:pt>
                <c:pt idx="31">
                  <c:v>0.00900096162758102</c:v>
                </c:pt>
                <c:pt idx="32">
                  <c:v>0.00935208822694464</c:v>
                </c:pt>
                <c:pt idx="33">
                  <c:v>0.00970718501800411</c:v>
                </c:pt>
                <c:pt idx="34">
                  <c:v>0.0100649074935308</c:v>
                </c:pt>
                <c:pt idx="35">
                  <c:v>0.0104238171768886</c:v>
                </c:pt>
                <c:pt idx="36">
                  <c:v>0.0107823867044481</c:v>
                </c:pt>
                <c:pt idx="37">
                  <c:v>0.0111390069285637</c:v>
                </c:pt>
                <c:pt idx="38">
                  <c:v>0.011491996082272</c:v>
                </c:pt>
                <c:pt idx="39">
                  <c:v>0.0118396109995984</c:v>
                </c:pt>
                <c:pt idx="40">
                  <c:v>0.0121800603323224</c:v>
                </c:pt>
                <c:pt idx="41">
                  <c:v>0.0125115196467572</c:v>
                </c:pt>
                <c:pt idx="42">
                  <c:v>0.0128321482244211</c:v>
                </c:pt>
                <c:pt idx="43">
                  <c:v>0.0131401073306783</c:v>
                </c:pt>
                <c:pt idx="44">
                  <c:v>0.0134335796580374</c:v>
                </c:pt>
                <c:pt idx="45">
                  <c:v>0.0137107895984783</c:v>
                </c:pt>
                <c:pt idx="46">
                  <c:v>0.013970023954629</c:v>
                </c:pt>
                <c:pt idx="47">
                  <c:v>0.0142096526653471</c:v>
                </c:pt>
                <c:pt idx="48">
                  <c:v>0.0144281490994664</c:v>
                </c:pt>
                <c:pt idx="49">
                  <c:v>0.0146241094638668</c:v>
                </c:pt>
                <c:pt idx="50">
                  <c:v>0.0147962708796759</c:v>
                </c:pt>
                <c:pt idx="51">
                  <c:v>0.0149435277036719</c:v>
                </c:pt>
                <c:pt idx="52">
                  <c:v>0.01506494571038</c:v>
                </c:pt>
                <c:pt idx="53">
                  <c:v>0.0151597738027107</c:v>
                </c:pt>
                <c:pt idx="54">
                  <c:v>0.0152274529832995</c:v>
                </c:pt>
                <c:pt idx="55">
                  <c:v>0.0152676223923831</c:v>
                </c:pt>
                <c:pt idx="56">
                  <c:v>0.0152801222979971</c:v>
                </c:pt>
                <c:pt idx="57">
                  <c:v>0.0152649940071371</c:v>
                </c:pt>
                <c:pt idx="58">
                  <c:v>0.0152224767488392</c:v>
                </c:pt>
                <c:pt idx="59">
                  <c:v>0.0151530016585502</c:v>
                </c:pt>
                <c:pt idx="60">
                  <c:v>0.0150571830646648</c:v>
                </c:pt>
                <c:pt idx="61">
                  <c:v>0.0149358073401259</c:v>
                </c:pt>
                <c:pt idx="62">
                  <c:v>0.014789819632565</c:v>
                </c:pt>
                <c:pt idx="63">
                  <c:v>0.0146203088242846</c:v>
                </c:pt>
                <c:pt idx="64">
                  <c:v>0.0144284910978508</c:v>
                </c:pt>
                <c:pt idx="65">
                  <c:v>0.0142156924942099</c:v>
                </c:pt>
                <c:pt idx="66">
                  <c:v>0.0139833308487379</c:v>
                </c:pt>
                <c:pt idx="67">
                  <c:v>0.0137328974776217</c:v>
                </c:pt>
                <c:pt idx="68">
                  <c:v>0.0134659389640266</c:v>
                </c:pt>
                <c:pt idx="69">
                  <c:v>0.0131840393624338</c:v>
                </c:pt>
                <c:pt idx="70">
                  <c:v>0.0128888031023106</c:v>
                </c:pt>
                <c:pt idx="71">
                  <c:v>0.0125818388308771</c:v>
                </c:pt>
                <c:pt idx="72">
                  <c:v>0.0122647443910776</c:v>
                </c:pt>
                <c:pt idx="73">
                  <c:v>0.0119390930866924</c:v>
                </c:pt>
                <c:pt idx="74">
                  <c:v>0.011606421343367</c:v>
                </c:pt>
                <c:pt idx="75">
                  <c:v>0.0112682178334662</c:v>
                </c:pt>
                <c:pt idx="76">
                  <c:v>0.0109259140950647</c:v>
                </c:pt>
                <c:pt idx="77">
                  <c:v>0.0105808766417939</c:v>
                </c:pt>
                <c:pt idx="78">
                  <c:v>0.010234400531125</c:v>
                </c:pt>
                <c:pt idx="79">
                  <c:v>0.00988770433421121</c:v>
                </c:pt>
                <c:pt idx="80">
                  <c:v>0.00954192643064652</c:v>
                </c:pt>
                <c:pt idx="81">
                  <c:v>0.0091981225362867</c:v>
                </c:pt>
                <c:pt idx="82">
                  <c:v>0.0088572643613275</c:v>
                </c:pt>
                <c:pt idx="83">
                  <c:v>0.00852023928878391</c:v>
                </c:pt>
                <c:pt idx="84">
                  <c:v>0.00818785095991489</c:v>
                </c:pt>
                <c:pt idx="85">
                  <c:v>0.00786082065252858</c:v>
                </c:pt>
                <c:pt idx="86">
                  <c:v>0.00753978933999993</c:v>
                </c:pt>
                <c:pt idx="87">
                  <c:v>0.00722532032276943</c:v>
                </c:pt>
                <c:pt idx="88">
                  <c:v>0.00691790232962432</c:v>
                </c:pt>
                <c:pt idx="89">
                  <c:v>0.00661795299278576</c:v>
                </c:pt>
                <c:pt idx="90">
                  <c:v>0.00632582260836875</c:v>
                </c:pt>
                <c:pt idx="91">
                  <c:v>0.00604179810183078</c:v>
                </c:pt>
                <c:pt idx="92">
                  <c:v>0.00576610712630586</c:v>
                </c:pt>
                <c:pt idx="93">
                  <c:v>0.0054989222300052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258168"/>
        <c:axId val="-2092641176"/>
      </c:scatterChart>
      <c:valAx>
        <c:axId val="-2092258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641176"/>
        <c:crosses val="autoZero"/>
        <c:crossBetween val="midCat"/>
      </c:valAx>
      <c:valAx>
        <c:axId val="-20926411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92258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Sheet3!$H$16</c:f>
              <c:strCache>
                <c:ptCount val="1"/>
                <c:pt idx="0">
                  <c:v>Seed Contrib</c:v>
                </c:pt>
              </c:strCache>
            </c:strRef>
          </c:tx>
          <c:marker>
            <c:symbol val="none"/>
          </c:marker>
          <c:xVal>
            <c:numRef>
              <c:f>Sheet3!$B$17:$B$110</c:f>
              <c:numCache>
                <c:formatCode>General</c:formatCode>
                <c:ptCount val="9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</c:numCache>
            </c:numRef>
          </c:xVal>
          <c:yVal>
            <c:numRef>
              <c:f>Sheet3!$H$17:$H$110</c:f>
              <c:numCache>
                <c:formatCode>0.0000</c:formatCode>
                <c:ptCount val="94"/>
                <c:pt idx="0">
                  <c:v>0.0</c:v>
                </c:pt>
                <c:pt idx="1">
                  <c:v>4.54632E-5</c:v>
                </c:pt>
                <c:pt idx="2">
                  <c:v>8.95914202773384E-5</c:v>
                </c:pt>
                <c:pt idx="3">
                  <c:v>0.000132628335137426</c:v>
                </c:pt>
                <c:pt idx="4">
                  <c:v>0.000174800010948829</c:v>
                </c:pt>
                <c:pt idx="5">
                  <c:v>0.000216316028600286</c:v>
                </c:pt>
                <c:pt idx="6">
                  <c:v>0.000257370441513123</c:v>
                </c:pt>
                <c:pt idx="7">
                  <c:v>0.000298142575332737</c:v>
                </c:pt>
                <c:pt idx="8">
                  <c:v>0.000338797675056811</c:v>
                </c:pt>
                <c:pt idx="9">
                  <c:v>0.00037948740513123</c:v>
                </c:pt>
                <c:pt idx="10">
                  <c:v>0.000420350207980333</c:v>
                </c:pt>
                <c:pt idx="11">
                  <c:v>0.000461511526558748</c:v>
                </c:pt>
                <c:pt idx="12">
                  <c:v>0.000503083896839649</c:v>
                </c:pt>
                <c:pt idx="13">
                  <c:v>0.000545166916709498</c:v>
                </c:pt>
                <c:pt idx="14">
                  <c:v>0.00058784709854069</c:v>
                </c:pt>
                <c:pt idx="15">
                  <c:v>0.000631197613776041</c:v>
                </c:pt>
                <c:pt idx="16">
                  <c:v>0.000675277939192903</c:v>
                </c:pt>
                <c:pt idx="17">
                  <c:v>0.000720133416123359</c:v>
                </c:pt>
                <c:pt idx="18">
                  <c:v>0.00076579473578508</c:v>
                </c:pt>
                <c:pt idx="19">
                  <c:v>0.000812277366008791</c:v>
                </c:pt>
                <c:pt idx="20">
                  <c:v>0.000859580937003105</c:v>
                </c:pt>
                <c:pt idx="21">
                  <c:v>0.000907688606330097</c:v>
                </c:pt>
                <c:pt idx="22">
                  <c:v>0.000956566425911768</c:v>
                </c:pt>
                <c:pt idx="23">
                  <c:v>0.00100616273656454</c:v>
                </c:pt>
                <c:pt idx="24">
                  <c:v>0.0010564076181611</c:v>
                </c:pt>
                <c:pt idx="25">
                  <c:v>0.00110721242591932</c:v>
                </c:pt>
                <c:pt idx="26">
                  <c:v>0.00115846944536885</c:v>
                </c:pt>
                <c:pt idx="27">
                  <c:v>0.00121005170008126</c:v>
                </c:pt>
                <c:pt idx="28">
                  <c:v>0.00126181294708889</c:v>
                </c:pt>
                <c:pt idx="29">
                  <c:v>0.00131358789487302</c:v>
                </c:pt>
                <c:pt idx="30">
                  <c:v>0.0013651926776868</c:v>
                </c:pt>
                <c:pt idx="31">
                  <c:v>0.00141642561761822</c:v>
                </c:pt>
                <c:pt idx="32">
                  <c:v>0.00146706830204307</c:v>
                </c:pt>
                <c:pt idx="33">
                  <c:v>0.00151688699885881</c:v>
                </c:pt>
                <c:pt idx="34">
                  <c:v>0.00156563442507177</c:v>
                </c:pt>
                <c:pt idx="35">
                  <c:v>0.00161305187594967</c:v>
                </c:pt>
                <c:pt idx="36">
                  <c:v>0.0016588717121472</c:v>
                </c:pt>
                <c:pt idx="37">
                  <c:v>0.00170282019116055</c:v>
                </c:pt>
                <c:pt idx="38">
                  <c:v>0.00174462061746064</c:v>
                </c:pt>
                <c:pt idx="39">
                  <c:v>0.00178399677308932</c:v>
                </c:pt>
                <c:pt idx="40">
                  <c:v>0.00182067657786416</c:v>
                </c:pt>
                <c:pt idx="41">
                  <c:v>0.00185439591618729</c:v>
                </c:pt>
                <c:pt idx="42">
                  <c:v>0.00188490255640371</c:v>
                </c:pt>
                <c:pt idx="43">
                  <c:v>0.0019119600793352</c:v>
                </c:pt>
                <c:pt idx="44">
                  <c:v>0.00193535172563559</c:v>
                </c:pt>
                <c:pt idx="45">
                  <c:v>0.00195488406751654</c:v>
                </c:pt>
                <c:pt idx="46">
                  <c:v>0.00197039040961804</c:v>
                </c:pt>
                <c:pt idx="47">
                  <c:v>0.00198173382663401</c:v>
                </c:pt>
                <c:pt idx="48">
                  <c:v>0.00198880975186198</c:v>
                </c:pt>
                <c:pt idx="49">
                  <c:v>0.00199154804103472</c:v>
                </c:pt>
                <c:pt idx="50">
                  <c:v>0.00198991444931079</c:v>
                </c:pt>
                <c:pt idx="51">
                  <c:v>0.00198391147564726</c:v>
                </c:pt>
                <c:pt idx="52">
                  <c:v>0.0019735785472722</c:v>
                </c:pt>
                <c:pt idx="53">
                  <c:v>0.00195899153679717</c:v>
                </c:pt>
                <c:pt idx="54">
                  <c:v>0.00194026162475513</c:v>
                </c:pt>
                <c:pt idx="55">
                  <c:v>0.00191753354007902</c:v>
                </c:pt>
                <c:pt idx="56">
                  <c:v>0.00189098322934572</c:v>
                </c:pt>
                <c:pt idx="57">
                  <c:v>0.00186081502168422</c:v>
                </c:pt>
                <c:pt idx="58">
                  <c:v>0.00182725836940934</c:v>
                </c:pt>
                <c:pt idx="59">
                  <c:v>0.00179056425419917</c:v>
                </c:pt>
                <c:pt idx="60">
                  <c:v>0.00175100135469278</c:v>
                </c:pt>
                <c:pt idx="61">
                  <c:v>0.00170885207366553</c:v>
                </c:pt>
                <c:pt idx="62">
                  <c:v>0.00166440852156529</c:v>
                </c:pt>
                <c:pt idx="63">
                  <c:v>0.00161796854847031</c:v>
                </c:pt>
                <c:pt idx="64">
                  <c:v>0.00156983190891193</c:v>
                </c:pt>
                <c:pt idx="65">
                  <c:v>0.00152029663405546</c:v>
                </c:pt>
                <c:pt idx="66">
                  <c:v>0.00146965567407657</c:v>
                </c:pt>
                <c:pt idx="67">
                  <c:v>0.00141819386085541</c:v>
                </c:pt>
                <c:pt idx="68">
                  <c:v>0.00136618522796471</c:v>
                </c:pt>
                <c:pt idx="69">
                  <c:v>0.00131389071192648</c:v>
                </c:pt>
                <c:pt idx="70">
                  <c:v>0.00126155624635196</c:v>
                </c:pt>
                <c:pt idx="71">
                  <c:v>0.00120941124926442</c:v>
                </c:pt>
                <c:pt idx="72">
                  <c:v>0.00115766749393355</c:v>
                </c:pt>
                <c:pt idx="73">
                  <c:v>0.00110651834512014</c:v>
                </c:pt>
                <c:pt idx="74">
                  <c:v>0.00105613833583905</c:v>
                </c:pt>
                <c:pt idx="75">
                  <c:v>0.00100668305460947</c:v>
                </c:pt>
                <c:pt idx="76">
                  <c:v>0.000958289309612698</c:v>
                </c:pt>
                <c:pt idx="77">
                  <c:v>0.000911075534102219</c:v>
                </c:pt>
                <c:pt idx="78">
                  <c:v>0.000865142396648271</c:v>
                </c:pt>
                <c:pt idx="79">
                  <c:v>0.000820573580165888</c:v>
                </c:pt>
                <c:pt idx="80">
                  <c:v>0.00077743669497267</c:v>
                </c:pt>
                <c:pt idx="81">
                  <c:v>0.000735784293152855</c:v>
                </c:pt>
                <c:pt idx="82">
                  <c:v>0.00069565495407707</c:v>
                </c:pt>
                <c:pt idx="83">
                  <c:v>0.000657074413867426</c:v>
                </c:pt>
                <c:pt idx="84">
                  <c:v>0.000620056714750005</c:v>
                </c:pt>
                <c:pt idx="85">
                  <c:v>0.000584605353467863</c:v>
                </c:pt>
                <c:pt idx="86">
                  <c:v>0.000550714411127504</c:v>
                </c:pt>
                <c:pt idx="87">
                  <c:v>0.000518369649932967</c:v>
                </c:pt>
                <c:pt idx="88">
                  <c:v>0.000487549565158373</c:v>
                </c:pt>
                <c:pt idx="89">
                  <c:v>0.000458226383375601</c:v>
                </c:pt>
                <c:pt idx="90">
                  <c:v>0.000430367000359092</c:v>
                </c:pt>
                <c:pt idx="91">
                  <c:v>0.000403933854219686</c:v>
                </c:pt>
                <c:pt idx="92">
                  <c:v>0.000378885731170414</c:v>
                </c:pt>
                <c:pt idx="93">
                  <c:v>0.000355178502905248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Sheet3!$I$16</c:f>
              <c:strCache>
                <c:ptCount val="1"/>
                <c:pt idx="0">
                  <c:v>Forest Contrib</c:v>
                </c:pt>
              </c:strCache>
            </c:strRef>
          </c:tx>
          <c:marker>
            <c:symbol val="none"/>
          </c:marker>
          <c:xVal>
            <c:numRef>
              <c:f>Sheet3!$B$17:$B$110</c:f>
              <c:numCache>
                <c:formatCode>General</c:formatCode>
                <c:ptCount val="9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</c:numCache>
            </c:numRef>
          </c:xVal>
          <c:yVal>
            <c:numRef>
              <c:f>Sheet3!$I$17:$I$110</c:f>
              <c:numCache>
                <c:formatCode>0.0000</c:formatCode>
                <c:ptCount val="94"/>
                <c:pt idx="0">
                  <c:v>0.00285</c:v>
                </c:pt>
                <c:pt idx="1">
                  <c:v>0.00300341265</c:v>
                </c:pt>
                <c:pt idx="2">
                  <c:v>0.00316645149172238</c:v>
                </c:pt>
                <c:pt idx="3">
                  <c:v>0.00333933686089565</c:v>
                </c:pt>
                <c:pt idx="4">
                  <c:v>0.00352228544182439</c:v>
                </c:pt>
                <c:pt idx="5">
                  <c:v>0.00371550602954403</c:v>
                </c:pt>
                <c:pt idx="6">
                  <c:v>0.0039191949140413</c:v>
                </c:pt>
                <c:pt idx="7">
                  <c:v>0.00413353086492326</c:v>
                </c:pt>
                <c:pt idx="8">
                  <c:v>0.00435866969970958</c:v>
                </c:pt>
                <c:pt idx="9">
                  <c:v>0.00459473842510599</c:v>
                </c:pt>
                <c:pt idx="10">
                  <c:v>0.00484182894836699</c:v>
                </c:pt>
                <c:pt idx="11">
                  <c:v>0.00509999136534325</c:v>
                </c:pt>
                <c:pt idx="12">
                  <c:v>0.00536922684318723</c:v>
                </c:pt>
                <c:pt idx="13">
                  <c:v>0.00564948012908567</c:v>
                </c:pt>
                <c:pt idx="14">
                  <c:v>0.00594063173188304</c:v>
                </c:pt>
                <c:pt idx="15">
                  <c:v>0.00624248984108048</c:v>
                </c:pt>
                <c:pt idx="16">
                  <c:v>0.00655478206738411</c:v>
                </c:pt>
                <c:pt idx="17">
                  <c:v>0.00687714711058136</c:v>
                </c:pt>
                <c:pt idx="18">
                  <c:v>0.00720912648376522</c:v>
                </c:pt>
                <c:pt idx="19">
                  <c:v>0.00755015644738189</c:v>
                </c:pt>
                <c:pt idx="20">
                  <c:v>0.00789956033165847</c:v>
                </c:pt>
                <c:pt idx="21">
                  <c:v>0.00825654145090153</c:v>
                </c:pt>
                <c:pt idx="22">
                  <c:v>0.00862017683697697</c:v>
                </c:pt>
                <c:pt idx="23">
                  <c:v>0.00898941204082016</c:v>
                </c:pt>
                <c:pt idx="24">
                  <c:v>0.00936305726872769</c:v>
                </c:pt>
                <c:pt idx="25">
                  <c:v>0.00973978513292619</c:v>
                </c:pt>
                <c:pt idx="26">
                  <c:v>0.0101181303018539</c:v>
                </c:pt>
                <c:pt idx="27">
                  <c:v>0.0104964913330209</c:v>
                </c:pt>
                <c:pt idx="28">
                  <c:v>0.0108731349585481</c:v>
                </c:pt>
                <c:pt idx="29">
                  <c:v>0.01124620306897</c:v>
                </c:pt>
                <c:pt idx="30">
                  <c:v>0.011613722603321</c:v>
                </c:pt>
                <c:pt idx="31">
                  <c:v>0.0119736185020081</c:v>
                </c:pt>
                <c:pt idx="32">
                  <c:v>0.0123237298131449</c:v>
                </c:pt>
                <c:pt idx="33">
                  <c:v>0.0126618289632289</c:v>
                </c:pt>
                <c:pt idx="34">
                  <c:v>0.012985644110431</c:v>
                </c:pt>
                <c:pt idx="35">
                  <c:v>0.0132928843954336</c:v>
                </c:pt>
                <c:pt idx="36">
                  <c:v>0.013581267793745</c:v>
                </c:pt>
                <c:pt idx="37">
                  <c:v>0.0138485511587575</c:v>
                </c:pt>
                <c:pt idx="38">
                  <c:v>0.0140925619313917</c:v>
                </c:pt>
                <c:pt idx="39">
                  <c:v>0.0143112308855586</c:v>
                </c:pt>
                <c:pt idx="40">
                  <c:v>0.0145026251848937</c:v>
                </c:pt>
                <c:pt idx="41">
                  <c:v>0.0146649809513681</c:v>
                </c:pt>
                <c:pt idx="42">
                  <c:v>0.0147967344962327</c:v>
                </c:pt>
                <c:pt idx="43">
                  <c:v>0.0148965513433324</c:v>
                </c:pt>
                <c:pt idx="44">
                  <c:v>0.0149633521879119</c:v>
                </c:pt>
                <c:pt idx="45">
                  <c:v>0.0149963349828458</c:v>
                </c:pt>
                <c:pt idx="46">
                  <c:v>0.0149949924289875</c:v>
                </c:pt>
                <c:pt idx="47">
                  <c:v>0.0149591242652048</c:v>
                </c:pt>
                <c:pt idx="48">
                  <c:v>0.0148888439026096</c:v>
                </c:pt>
                <c:pt idx="49">
                  <c:v>0.0147845791204458</c:v>
                </c:pt>
                <c:pt idx="50">
                  <c:v>0.0146470667303143</c:v>
                </c:pt>
                <c:pt idx="51">
                  <c:v>0.0144773413118764</c:v>
                </c:pt>
                <c:pt idx="52">
                  <c:v>0.0142767183172416</c:v>
                </c:pt>
                <c:pt idx="53">
                  <c:v>0.0140467720232728</c:v>
                </c:pt>
                <c:pt idx="54">
                  <c:v>0.0137893089720901</c:v>
                </c:pt>
                <c:pt idx="55">
                  <c:v>0.0135063376724786</c:v>
                </c:pt>
                <c:pt idx="56">
                  <c:v>0.0132000354329019</c:v>
                </c:pt>
                <c:pt idx="57">
                  <c:v>0.0128727132567286</c:v>
                </c:pt>
                <c:pt idx="58">
                  <c:v>0.0125267797508175</c:v>
                </c:pt>
                <c:pt idx="59">
                  <c:v>0.0121647049807834</c:v>
                </c:pt>
                <c:pt idx="60">
                  <c:v>0.011788985153236</c:v>
                </c:pt>
                <c:pt idx="61">
                  <c:v>0.0114021089219483</c:v>
                </c:pt>
                <c:pt idx="62">
                  <c:v>0.0110065260074951</c:v>
                </c:pt>
                <c:pt idx="63">
                  <c:v>0.0106046186953916</c:v>
                </c:pt>
                <c:pt idx="64">
                  <c:v>0.0101986766434279</c:v>
                </c:pt>
                <c:pt idx="65">
                  <c:v>0.00979087529175418</c:v>
                </c:pt>
                <c:pt idx="66">
                  <c:v>0.00938325803570936</c:v>
                </c:pt>
                <c:pt idx="67">
                  <c:v>0.00897772219682721</c:v>
                </c:pt>
                <c:pt idx="68">
                  <c:v>0.00857600871615201</c:v>
                </c:pt>
                <c:pt idx="69">
                  <c:v>0.00817969539896726</c:v>
                </c:pt>
                <c:pt idx="70">
                  <c:v>0.00779019346303962</c:v>
                </c:pt>
                <c:pt idx="71">
                  <c:v>0.00740874708411954</c:v>
                </c:pt>
                <c:pt idx="72">
                  <c:v>0.00703643559232868</c:v>
                </c:pt>
                <c:pt idx="73">
                  <c:v>0.00667417795000458</c:v>
                </c:pt>
                <c:pt idx="74">
                  <c:v>0.0063227391337678</c:v>
                </c:pt>
                <c:pt idx="75">
                  <c:v>0.00598273804883844</c:v>
                </c:pt>
                <c:pt idx="76">
                  <c:v>0.00565465661956697</c:v>
                </c:pt>
                <c:pt idx="77">
                  <c:v>0.00533884972433089</c:v>
                </c:pt>
                <c:pt idx="78">
                  <c:v>0.00503555567305379</c:v>
                </c:pt>
                <c:pt idx="79">
                  <c:v>0.00474490695948668</c:v>
                </c:pt>
                <c:pt idx="80">
                  <c:v>0.00446694105617589</c:v>
                </c:pt>
                <c:pt idx="81">
                  <c:v>0.004201611056144</c:v>
                </c:pt>
                <c:pt idx="82">
                  <c:v>0.00394879600045565</c:v>
                </c:pt>
                <c:pt idx="83">
                  <c:v>0.00370831076405361</c:v>
                </c:pt>
                <c:pt idx="84">
                  <c:v>0.00347991540283596</c:v>
                </c:pt>
                <c:pt idx="85">
                  <c:v>0.00326332389245278</c:v>
                </c:pt>
                <c:pt idx="86">
                  <c:v>0.00305821221349097</c:v>
                </c:pt>
                <c:pt idx="87">
                  <c:v>0.00286422575852271</c:v>
                </c:pt>
                <c:pt idx="88">
                  <c:v>0.00268098605398419</c:v>
                </c:pt>
                <c:pt idx="89">
                  <c:v>0.00250809680419726</c:v>
                </c:pt>
                <c:pt idx="90">
                  <c:v>0.00234514927628513</c:v>
                </c:pt>
                <c:pt idx="91">
                  <c:v>0.00219172705354974</c:v>
                </c:pt>
                <c:pt idx="92">
                  <c:v>0.00204741019137722</c:v>
                </c:pt>
                <c:pt idx="93">
                  <c:v>0.00191177881423102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Sheet3!$J$16</c:f>
              <c:strCache>
                <c:ptCount val="1"/>
                <c:pt idx="0">
                  <c:v>Combined</c:v>
                </c:pt>
              </c:strCache>
            </c:strRef>
          </c:tx>
          <c:marker>
            <c:symbol val="none"/>
          </c:marker>
          <c:xVal>
            <c:numRef>
              <c:f>Sheet3!$B$17:$B$110</c:f>
              <c:numCache>
                <c:formatCode>General</c:formatCode>
                <c:ptCount val="9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</c:numCache>
            </c:numRef>
          </c:xVal>
          <c:yVal>
            <c:numRef>
              <c:f>Sheet3!$J$17:$J$110</c:f>
              <c:numCache>
                <c:formatCode>0.0000</c:formatCode>
                <c:ptCount val="94"/>
                <c:pt idx="0">
                  <c:v>0.00285</c:v>
                </c:pt>
                <c:pt idx="1">
                  <c:v>0.00304887585</c:v>
                </c:pt>
                <c:pt idx="2">
                  <c:v>0.00325604291199971</c:v>
                </c:pt>
                <c:pt idx="3">
                  <c:v>0.00347196519603308</c:v>
                </c:pt>
                <c:pt idx="4">
                  <c:v>0.00369708545277322</c:v>
                </c:pt>
                <c:pt idx="5">
                  <c:v>0.00393182205814431</c:v>
                </c:pt>
                <c:pt idx="6">
                  <c:v>0.00417656535555442</c:v>
                </c:pt>
                <c:pt idx="7">
                  <c:v>0.004431673440256</c:v>
                </c:pt>
                <c:pt idx="8">
                  <c:v>0.00469746737476639</c:v>
                </c:pt>
                <c:pt idx="9">
                  <c:v>0.00497422583023722</c:v>
                </c:pt>
                <c:pt idx="10">
                  <c:v>0.00526217915634732</c:v>
                </c:pt>
                <c:pt idx="11">
                  <c:v>0.005561502891902</c:v>
                </c:pt>
                <c:pt idx="12">
                  <c:v>0.00587231074002688</c:v>
                </c:pt>
                <c:pt idx="13">
                  <c:v>0.00619464704579516</c:v>
                </c:pt>
                <c:pt idx="14">
                  <c:v>0.00652847883042373</c:v>
                </c:pt>
                <c:pt idx="15">
                  <c:v>0.00687368745485652</c:v>
                </c:pt>
                <c:pt idx="16">
                  <c:v>0.00723006000657701</c:v>
                </c:pt>
                <c:pt idx="17">
                  <c:v>0.00759728052670472</c:v>
                </c:pt>
                <c:pt idx="18">
                  <c:v>0.0079749212195503</c:v>
                </c:pt>
                <c:pt idx="19">
                  <c:v>0.00836243381339068</c:v>
                </c:pt>
                <c:pt idx="20">
                  <c:v>0.00875914126866157</c:v>
                </c:pt>
                <c:pt idx="21">
                  <c:v>0.00916423005723163</c:v>
                </c:pt>
                <c:pt idx="22">
                  <c:v>0.00957674326288874</c:v>
                </c:pt>
                <c:pt idx="23">
                  <c:v>0.0099955747773847</c:v>
                </c:pt>
                <c:pt idx="24">
                  <c:v>0.0104194648868888</c:v>
                </c:pt>
                <c:pt idx="25">
                  <c:v>0.0108469975588455</c:v>
                </c:pt>
                <c:pt idx="26">
                  <c:v>0.0112765997472228</c:v>
                </c:pt>
                <c:pt idx="27">
                  <c:v>0.0117065430331022</c:v>
                </c:pt>
                <c:pt idx="28">
                  <c:v>0.012134947905637</c:v>
                </c:pt>
                <c:pt idx="29">
                  <c:v>0.012559790963843</c:v>
                </c:pt>
                <c:pt idx="30">
                  <c:v>0.0129789152810078</c:v>
                </c:pt>
                <c:pt idx="31">
                  <c:v>0.0133900441196263</c:v>
                </c:pt>
                <c:pt idx="32">
                  <c:v>0.0137907981151879</c:v>
                </c:pt>
                <c:pt idx="33">
                  <c:v>0.0141787159620877</c:v>
                </c:pt>
                <c:pt idx="34">
                  <c:v>0.0145512785355028</c:v>
                </c:pt>
                <c:pt idx="35">
                  <c:v>0.0149059362713833</c:v>
                </c:pt>
                <c:pt idx="36">
                  <c:v>0.0152401395058922</c:v>
                </c:pt>
                <c:pt idx="37">
                  <c:v>0.015551371349918</c:v>
                </c:pt>
                <c:pt idx="38">
                  <c:v>0.0158371825488524</c:v>
                </c:pt>
                <c:pt idx="39">
                  <c:v>0.0160952276586479</c:v>
                </c:pt>
                <c:pt idx="40">
                  <c:v>0.0163233017627579</c:v>
                </c:pt>
                <c:pt idx="41">
                  <c:v>0.0165193768675553</c:v>
                </c:pt>
                <c:pt idx="42">
                  <c:v>0.0166816370526365</c:v>
                </c:pt>
                <c:pt idx="43">
                  <c:v>0.0168085114226676</c:v>
                </c:pt>
                <c:pt idx="44">
                  <c:v>0.0168987039135475</c:v>
                </c:pt>
                <c:pt idx="45">
                  <c:v>0.0169512190503624</c:v>
                </c:pt>
                <c:pt idx="46">
                  <c:v>0.0169653828386055</c:v>
                </c:pt>
                <c:pt idx="47">
                  <c:v>0.0169408580918388</c:v>
                </c:pt>
                <c:pt idx="48">
                  <c:v>0.0168776536544716</c:v>
                </c:pt>
                <c:pt idx="49">
                  <c:v>0.0167761271614805</c:v>
                </c:pt>
                <c:pt idx="50">
                  <c:v>0.0166369811796251</c:v>
                </c:pt>
                <c:pt idx="51">
                  <c:v>0.0164612527875236</c:v>
                </c:pt>
                <c:pt idx="52">
                  <c:v>0.0162502968645138</c:v>
                </c:pt>
                <c:pt idx="53">
                  <c:v>0.01600576356007</c:v>
                </c:pt>
                <c:pt idx="54">
                  <c:v>0.0157295705968452</c:v>
                </c:pt>
                <c:pt idx="55">
                  <c:v>0.0154238712125576</c:v>
                </c:pt>
                <c:pt idx="56">
                  <c:v>0.0150910186622476</c:v>
                </c:pt>
                <c:pt idx="57">
                  <c:v>0.0147335282784129</c:v>
                </c:pt>
                <c:pt idx="58">
                  <c:v>0.0143540381202268</c:v>
                </c:pt>
                <c:pt idx="59">
                  <c:v>0.0139552692349826</c:v>
                </c:pt>
                <c:pt idx="60">
                  <c:v>0.0135399865079288</c:v>
                </c:pt>
                <c:pt idx="61">
                  <c:v>0.0131109609956138</c:v>
                </c:pt>
                <c:pt idx="62">
                  <c:v>0.0126709345290604</c:v>
                </c:pt>
                <c:pt idx="63">
                  <c:v>0.0122225872438619</c:v>
                </c:pt>
                <c:pt idx="64">
                  <c:v>0.0117685085523399</c:v>
                </c:pt>
                <c:pt idx="65">
                  <c:v>0.0113111719258096</c:v>
                </c:pt>
                <c:pt idx="66">
                  <c:v>0.0108529137097859</c:v>
                </c:pt>
                <c:pt idx="67">
                  <c:v>0.0103959160576826</c:v>
                </c:pt>
                <c:pt idx="68">
                  <c:v>0.00994219394411671</c:v>
                </c:pt>
                <c:pt idx="69">
                  <c:v>0.00949358611089374</c:v>
                </c:pt>
                <c:pt idx="70">
                  <c:v>0.00905174970939159</c:v>
                </c:pt>
                <c:pt idx="71">
                  <c:v>0.00861815833338396</c:v>
                </c:pt>
                <c:pt idx="72">
                  <c:v>0.00819410308626223</c:v>
                </c:pt>
                <c:pt idx="73">
                  <c:v>0.00778069629512472</c:v>
                </c:pt>
                <c:pt idx="74">
                  <c:v>0.00737887746960685</c:v>
                </c:pt>
                <c:pt idx="75">
                  <c:v>0.00698942110344791</c:v>
                </c:pt>
                <c:pt idx="76">
                  <c:v>0.00661294592917967</c:v>
                </c:pt>
                <c:pt idx="77">
                  <c:v>0.00624992525843311</c:v>
                </c:pt>
                <c:pt idx="78">
                  <c:v>0.00590069806970206</c:v>
                </c:pt>
                <c:pt idx="79">
                  <c:v>0.00556548053965257</c:v>
                </c:pt>
                <c:pt idx="80">
                  <c:v>0.00524437775114856</c:v>
                </c:pt>
                <c:pt idx="81">
                  <c:v>0.00493739534929685</c:v>
                </c:pt>
                <c:pt idx="82">
                  <c:v>0.00464445095453272</c:v>
                </c:pt>
                <c:pt idx="83">
                  <c:v>0.00436538517792104</c:v>
                </c:pt>
                <c:pt idx="84">
                  <c:v>0.00409997211758596</c:v>
                </c:pt>
                <c:pt idx="85">
                  <c:v>0.00384792924592064</c:v>
                </c:pt>
                <c:pt idx="86">
                  <c:v>0.00360892662461848</c:v>
                </c:pt>
                <c:pt idx="87">
                  <c:v>0.00338259540845567</c:v>
                </c:pt>
                <c:pt idx="88">
                  <c:v>0.00316853561914256</c:v>
                </c:pt>
                <c:pt idx="89">
                  <c:v>0.00296632318757286</c:v>
                </c:pt>
                <c:pt idx="90">
                  <c:v>0.00277551627664422</c:v>
                </c:pt>
                <c:pt idx="91">
                  <c:v>0.00259566090776943</c:v>
                </c:pt>
                <c:pt idx="92">
                  <c:v>0.00242629592254763</c:v>
                </c:pt>
                <c:pt idx="93">
                  <c:v>0.00226695731713627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1723064"/>
        <c:axId val="-2093134584"/>
      </c:scatterChart>
      <c:valAx>
        <c:axId val="-2041723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134584"/>
        <c:crosses val="autoZero"/>
        <c:crossBetween val="midCat"/>
      </c:valAx>
      <c:valAx>
        <c:axId val="-2093134584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-2041723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threshold!$F$16</c:f>
              <c:strCache>
                <c:ptCount val="1"/>
                <c:pt idx="0">
                  <c:v>Seed Contrib</c:v>
                </c:pt>
              </c:strCache>
            </c:strRef>
          </c:tx>
          <c:marker>
            <c:symbol val="none"/>
          </c:marker>
          <c:xVal>
            <c:numRef>
              <c:f>threshold!$B$17:$B$110</c:f>
              <c:numCache>
                <c:formatCode>General</c:formatCode>
                <c:ptCount val="9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</c:numCache>
            </c:numRef>
          </c:xVal>
          <c:yVal>
            <c:numRef>
              <c:f>threshold!$F$17:$F$110</c:f>
              <c:numCache>
                <c:formatCode>0.0000</c:formatCode>
                <c:ptCount val="94"/>
                <c:pt idx="0">
                  <c:v>1.882352941176471</c:v>
                </c:pt>
                <c:pt idx="1">
                  <c:v>1.849405610186931</c:v>
                </c:pt>
                <c:pt idx="2">
                  <c:v>1.81121201211066</c:v>
                </c:pt>
                <c:pt idx="3">
                  <c:v>1.768297079808683</c:v>
                </c:pt>
                <c:pt idx="4">
                  <c:v>1.721557514627594</c:v>
                </c:pt>
                <c:pt idx="5">
                  <c:v>1.672178226509083</c:v>
                </c:pt>
                <c:pt idx="6">
                  <c:v>1.621502792380014</c:v>
                </c:pt>
                <c:pt idx="7">
                  <c:v>1.570888403758787</c:v>
                </c:pt>
                <c:pt idx="8">
                  <c:v>1.521576659591002</c:v>
                </c:pt>
                <c:pt idx="9">
                  <c:v>1.47460197315807</c:v>
                </c:pt>
                <c:pt idx="10">
                  <c:v>1.43074526764605</c:v>
                </c:pt>
                <c:pt idx="11">
                  <c:v>1.390528387012656</c:v>
                </c:pt>
                <c:pt idx="12">
                  <c:v>1.354237729707492</c:v>
                </c:pt>
                <c:pt idx="13">
                  <c:v>1.321964129532442</c:v>
                </c:pt>
                <c:pt idx="14">
                  <c:v>1.293648099956281</c:v>
                </c:pt>
                <c:pt idx="15">
                  <c:v>1.269123057795048</c:v>
                </c:pt>
                <c:pt idx="16">
                  <c:v>1.248152520002712</c:v>
                </c:pt>
                <c:pt idx="17">
                  <c:v>1.230459811568806</c:v>
                </c:pt>
                <c:pt idx="18">
                  <c:v>1.215750413749181</c:v>
                </c:pt>
                <c:pt idx="19">
                  <c:v>1.203727894718903</c:v>
                </c:pt>
                <c:pt idx="20">
                  <c:v>1.194104652702082</c:v>
                </c:pt>
                <c:pt idx="21">
                  <c:v>1.186608687876446</c:v>
                </c:pt>
                <c:pt idx="22">
                  <c:v>1.180987462277527</c:v>
                </c:pt>
                <c:pt idx="23">
                  <c:v>1.177009703434417</c:v>
                </c:pt>
                <c:pt idx="24">
                  <c:v>1.174465809024864</c:v>
                </c:pt>
                <c:pt idx="25">
                  <c:v>1.173167339012423</c:v>
                </c:pt>
                <c:pt idx="26">
                  <c:v>1.172945944806107</c:v>
                </c:pt>
                <c:pt idx="27">
                  <c:v>1.173651980209147</c:v>
                </c:pt>
                <c:pt idx="28">
                  <c:v>1.175152961324894</c:v>
                </c:pt>
                <c:pt idx="29">
                  <c:v>1.177331986506971</c:v>
                </c:pt>
                <c:pt idx="30">
                  <c:v>1.180086187698894</c:v>
                </c:pt>
                <c:pt idx="31">
                  <c:v>1.183325256821718</c:v>
                </c:pt>
                <c:pt idx="32">
                  <c:v>1.186970071893575</c:v>
                </c:pt>
                <c:pt idx="33">
                  <c:v>1.190951434788604</c:v>
                </c:pt>
                <c:pt idx="34">
                  <c:v>1.195208924121626</c:v>
                </c:pt>
                <c:pt idx="35">
                  <c:v>1.199689861351644</c:v>
                </c:pt>
                <c:pt idx="36">
                  <c:v>1.204348384887596</c:v>
                </c:pt>
                <c:pt idx="37">
                  <c:v>1.209144625088636</c:v>
                </c:pt>
                <c:pt idx="38">
                  <c:v>1.214043972113337</c:v>
                </c:pt>
                <c:pt idx="39">
                  <c:v>1.219016428263874</c:v>
                </c:pt>
                <c:pt idx="40">
                  <c:v>1.224036036568853</c:v>
                </c:pt>
                <c:pt idx="41">
                  <c:v>1.229080377698013</c:v>
                </c:pt>
                <c:pt idx="42">
                  <c:v>1.234130127798568</c:v>
                </c:pt>
                <c:pt idx="43">
                  <c:v>1.239168670415516</c:v>
                </c:pt>
                <c:pt idx="44">
                  <c:v>1.244181756259304</c:v>
                </c:pt>
                <c:pt idx="45">
                  <c:v>1.249157205183151</c:v>
                </c:pt>
                <c:pt idx="46">
                  <c:v>1.25408464530928</c:v>
                </c:pt>
                <c:pt idx="47">
                  <c:v>1.25895528478672</c:v>
                </c:pt>
                <c:pt idx="48">
                  <c:v>1.263761712166812</c:v>
                </c:pt>
                <c:pt idx="49">
                  <c:v>1.268497721843258</c:v>
                </c:pt>
                <c:pt idx="50">
                  <c:v>1.273158161421251</c:v>
                </c:pt>
                <c:pt idx="51">
                  <c:v>1.27773879825597</c:v>
                </c:pt>
                <c:pt idx="52">
                  <c:v>1.282236202736845</c:v>
                </c:pt>
                <c:pt idx="53">
                  <c:v>1.286647646193066</c:v>
                </c:pt>
                <c:pt idx="54">
                  <c:v>1.290971011560872</c:v>
                </c:pt>
                <c:pt idx="55">
                  <c:v>1.295204715187298</c:v>
                </c:pt>
                <c:pt idx="56">
                  <c:v>1.299347638351251</c:v>
                </c:pt>
                <c:pt idx="57">
                  <c:v>1.303399067263911</c:v>
                </c:pt>
                <c:pt idx="58">
                  <c:v>1.307358640469282</c:v>
                </c:pt>
                <c:pt idx="59">
                  <c:v>1.311226302704668</c:v>
                </c:pt>
                <c:pt idx="60">
                  <c:v>1.31500226440231</c:v>
                </c:pt>
                <c:pt idx="61">
                  <c:v>1.318686966119333</c:v>
                </c:pt>
                <c:pt idx="62">
                  <c:v>1.32228104727557</c:v>
                </c:pt>
                <c:pt idx="63">
                  <c:v>1.3257853186592</c:v>
                </c:pt>
                <c:pt idx="64">
                  <c:v>1.329200738230171</c:v>
                </c:pt>
                <c:pt idx="65">
                  <c:v>1.332528389812202</c:v>
                </c:pt>
                <c:pt idx="66">
                  <c:v>1.335769464317064</c:v>
                </c:pt>
                <c:pt idx="67">
                  <c:v>1.338925243190786</c:v>
                </c:pt>
                <c:pt idx="68">
                  <c:v>1.341997083811334</c:v>
                </c:pt>
                <c:pt idx="69">
                  <c:v>1.344986406601975</c:v>
                </c:pt>
                <c:pt idx="70">
                  <c:v>1.347894683654623</c:v>
                </c:pt>
                <c:pt idx="71">
                  <c:v>1.350723428683587</c:v>
                </c:pt>
                <c:pt idx="72">
                  <c:v>1.353474188152819</c:v>
                </c:pt>
                <c:pt idx="73">
                  <c:v>1.356148533439495</c:v>
                </c:pt>
                <c:pt idx="74">
                  <c:v>1.358748053913841</c:v>
                </c:pt>
                <c:pt idx="75">
                  <c:v>1.361274350830008</c:v>
                </c:pt>
                <c:pt idx="76">
                  <c:v>1.363729031935754</c:v>
                </c:pt>
                <c:pt idx="77">
                  <c:v>1.3661137067199</c:v>
                </c:pt>
                <c:pt idx="78">
                  <c:v>1.368429982226366</c:v>
                </c:pt>
                <c:pt idx="79">
                  <c:v>1.370679459372086</c:v>
                </c:pt>
                <c:pt idx="80">
                  <c:v>1.372863729713565</c:v>
                </c:pt>
                <c:pt idx="81">
                  <c:v>1.37498437261331</c:v>
                </c:pt>
                <c:pt idx="82">
                  <c:v>1.377042952763045</c:v>
                </c:pt>
                <c:pt idx="83">
                  <c:v>1.379041018025558</c:v>
                </c:pt>
                <c:pt idx="84">
                  <c:v>1.380980097561375</c:v>
                </c:pt>
                <c:pt idx="85">
                  <c:v>1.382861700210243</c:v>
                </c:pt>
                <c:pt idx="86">
                  <c:v>1.384687313100744</c:v>
                </c:pt>
                <c:pt idx="87">
                  <c:v>1.38645840046427</c:v>
                </c:pt>
                <c:pt idx="88">
                  <c:v>1.388176402632169</c:v>
                </c:pt>
                <c:pt idx="89">
                  <c:v>1.389842735197156</c:v>
                </c:pt>
                <c:pt idx="90">
                  <c:v>1.39145878832204</c:v>
                </c:pt>
                <c:pt idx="91">
                  <c:v>1.39302592618062</c:v>
                </c:pt>
                <c:pt idx="92">
                  <c:v>1.394545486517144</c:v>
                </c:pt>
                <c:pt idx="93">
                  <c:v>1.396018780312123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threshold!$G$16</c:f>
              <c:strCache>
                <c:ptCount val="1"/>
                <c:pt idx="0">
                  <c:v>Forest Contrib</c:v>
                </c:pt>
              </c:strCache>
            </c:strRef>
          </c:tx>
          <c:marker>
            <c:symbol val="none"/>
          </c:marker>
          <c:xVal>
            <c:numRef>
              <c:f>threshold!$B$17:$B$110</c:f>
              <c:numCache>
                <c:formatCode>General</c:formatCode>
                <c:ptCount val="9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</c:numCache>
            </c:numRef>
          </c:xVal>
          <c:yVal>
            <c:numRef>
              <c:f>threshold!$G$17:$G$110</c:f>
              <c:numCache>
                <c:formatCode>0.0000</c:formatCode>
                <c:ptCount val="94"/>
                <c:pt idx="0">
                  <c:v>0.2</c:v>
                </c:pt>
                <c:pt idx="1">
                  <c:v>0.235647058823529</c:v>
                </c:pt>
                <c:pt idx="2">
                  <c:v>0.268420550560473</c:v>
                </c:pt>
                <c:pt idx="3">
                  <c:v>0.298403345174546</c:v>
                </c:pt>
                <c:pt idx="4">
                  <c:v>0.325700997436674</c:v>
                </c:pt>
                <c:pt idx="5">
                  <c:v>0.350441576830429</c:v>
                </c:pt>
                <c:pt idx="6">
                  <c:v>0.372773572778735</c:v>
                </c:pt>
                <c:pt idx="7">
                  <c:v>0.392861936580631</c:v>
                </c:pt>
                <c:pt idx="8">
                  <c:v>0.410882767950032</c:v>
                </c:pt>
                <c:pt idx="9">
                  <c:v>0.427017413636577</c:v>
                </c:pt>
                <c:pt idx="10">
                  <c:v>0.441446761090591</c:v>
                </c:pt>
                <c:pt idx="11">
                  <c:v>0.454346331295654</c:v>
                </c:pt>
                <c:pt idx="12">
                  <c:v>0.465882507815405</c:v>
                </c:pt>
                <c:pt idx="13">
                  <c:v>0.476209983999447</c:v>
                </c:pt>
                <c:pt idx="14">
                  <c:v>0.485470325671929</c:v>
                </c:pt>
                <c:pt idx="15">
                  <c:v>0.49379144650501</c:v>
                </c:pt>
                <c:pt idx="16">
                  <c:v>0.501287763138787</c:v>
                </c:pt>
                <c:pt idx="17">
                  <c:v>0.508060812166138</c:v>
                </c:pt>
                <c:pt idx="18">
                  <c:v>0.514200148392969</c:v>
                </c:pt>
                <c:pt idx="19">
                  <c:v>0.519784387100584</c:v>
                </c:pt>
                <c:pt idx="20">
                  <c:v>0.524882293156407</c:v>
                </c:pt>
                <c:pt idx="21">
                  <c:v>0.529553852756973</c:v>
                </c:pt>
                <c:pt idx="22">
                  <c:v>0.533851288556359</c:v>
                </c:pt>
                <c:pt idx="23">
                  <c:v>0.537819996750539</c:v>
                </c:pt>
                <c:pt idx="24">
                  <c:v>0.541499396758117</c:v>
                </c:pt>
                <c:pt idx="25">
                  <c:v>0.544923691905213</c:v>
                </c:pt>
                <c:pt idx="26">
                  <c:v>0.548122544231076</c:v>
                </c:pt>
                <c:pt idx="27">
                  <c:v>0.551121669154898</c:v>
                </c:pt>
                <c:pt idx="28">
                  <c:v>0.553943357000555</c:v>
                </c:pt>
                <c:pt idx="29">
                  <c:v>0.556606928769912</c:v>
                </c:pt>
                <c:pt idx="30">
                  <c:v>0.559129133431064</c:v>
                </c:pt>
                <c:pt idx="31">
                  <c:v>0.561524493572546</c:v>
                </c:pt>
                <c:pt idx="32">
                  <c:v>0.563805605713968</c:v>
                </c:pt>
                <c:pt idx="33">
                  <c:v>0.565983400948167</c:v>
                </c:pt>
                <c:pt idx="34">
                  <c:v>0.568067370973776</c:v>
                </c:pt>
                <c:pt idx="35">
                  <c:v>0.570065763990568</c:v>
                </c:pt>
                <c:pt idx="36">
                  <c:v>0.571985754388473</c:v>
                </c:pt>
                <c:pt idx="37">
                  <c:v>0.573833589671225</c:v>
                </c:pt>
                <c:pt idx="38">
                  <c:v>0.575614717618054</c:v>
                </c:pt>
                <c:pt idx="39">
                  <c:v>0.577333896299736</c:v>
                </c:pt>
                <c:pt idx="40">
                  <c:v>0.578995289224844</c:v>
                </c:pt>
                <c:pt idx="41">
                  <c:v>0.580602547593957</c:v>
                </c:pt>
                <c:pt idx="42">
                  <c:v>0.582158881379392</c:v>
                </c:pt>
                <c:pt idx="43">
                  <c:v>0.583667120721341</c:v>
                </c:pt>
                <c:pt idx="44">
                  <c:v>0.585129768934106</c:v>
                </c:pt>
                <c:pt idx="45">
                  <c:v>0.586549048244795</c:v>
                </c:pt>
                <c:pt idx="46">
                  <c:v>0.587926939238021</c:v>
                </c:pt>
                <c:pt idx="47">
                  <c:v>0.589265214850966</c:v>
                </c:pt>
                <c:pt idx="48">
                  <c:v>0.590565469651105</c:v>
                </c:pt>
                <c:pt idx="49">
                  <c:v>0.591829145031592</c:v>
                </c:pt>
                <c:pt idx="50">
                  <c:v>0.593057550874969</c:v>
                </c:pt>
                <c:pt idx="51">
                  <c:v>0.594251884162656</c:v>
                </c:pt>
                <c:pt idx="52">
                  <c:v>0.595413244944187</c:v>
                </c:pt>
                <c:pt idx="53">
                  <c:v>0.596542650025102</c:v>
                </c:pt>
                <c:pt idx="54">
                  <c:v>0.597641044684614</c:v>
                </c:pt>
                <c:pt idx="55">
                  <c:v>0.59870931269275</c:v>
                </c:pt>
                <c:pt idx="56">
                  <c:v>0.599748284860688</c:v>
                </c:pt>
                <c:pt idx="57">
                  <c:v>0.600758746326859</c:v>
                </c:pt>
                <c:pt idx="58">
                  <c:v>0.60174144275429</c:v>
                </c:pt>
                <c:pt idx="59">
                  <c:v>0.602697085591219</c:v>
                </c:pt>
                <c:pt idx="60">
                  <c:v>0.603626356526609</c:v>
                </c:pt>
                <c:pt idx="61">
                  <c:v>0.604529911254559</c:v>
                </c:pt>
                <c:pt idx="62">
                  <c:v>0.605408382646217</c:v>
                </c:pt>
                <c:pt idx="63">
                  <c:v>0.606262383414546</c:v>
                </c:pt>
                <c:pt idx="64">
                  <c:v>0.607092508345708</c:v>
                </c:pt>
                <c:pt idx="65">
                  <c:v>0.607899336160818</c:v>
                </c:pt>
                <c:pt idx="66">
                  <c:v>0.608683431063143</c:v>
                </c:pt>
                <c:pt idx="67">
                  <c:v>0.609445344018237</c:v>
                </c:pt>
                <c:pt idx="68">
                  <c:v>0.610185613808</c:v>
                </c:pt>
                <c:pt idx="69">
                  <c:v>0.610904767893938</c:v>
                </c:pt>
                <c:pt idx="70">
                  <c:v>0.611603323119987</c:v>
                </c:pt>
                <c:pt idx="71">
                  <c:v>0.612281786280994</c:v>
                </c:pt>
                <c:pt idx="72">
                  <c:v>0.612940654579243</c:v>
                </c:pt>
                <c:pt idx="73">
                  <c:v>0.613580415988204</c:v>
                </c:pt>
                <c:pt idx="74">
                  <c:v>0.614201549539904</c:v>
                </c:pt>
                <c:pt idx="75">
                  <c:v>0.614804525549915</c:v>
                </c:pt>
                <c:pt idx="76">
                  <c:v>0.615389805791866</c:v>
                </c:pt>
                <c:pt idx="77">
                  <c:v>0.615957843631595</c:v>
                </c:pt>
                <c:pt idx="78">
                  <c:v>0.616509084129484</c:v>
                </c:pt>
                <c:pt idx="79">
                  <c:v>0.617043964118199</c:v>
                </c:pt>
                <c:pt idx="80">
                  <c:v>0.617562912261884</c:v>
                </c:pt>
                <c:pt idx="81">
                  <c:v>0.618066349101864</c:v>
                </c:pt>
                <c:pt idx="82">
                  <c:v>0.618554687093054</c:v>
                </c:pt>
                <c:pt idx="83">
                  <c:v>0.619028330634544</c:v>
                </c:pt>
                <c:pt idx="84">
                  <c:v>0.619487676097182</c:v>
                </c:pt>
                <c:pt idx="85">
                  <c:v>0.619933111850455</c:v>
                </c:pt>
                <c:pt idx="86">
                  <c:v>0.62036501829049</c:v>
                </c:pt>
                <c:pt idx="87">
                  <c:v>0.620783767870634</c:v>
                </c:pt>
                <c:pt idx="88">
                  <c:v>0.621189725135693</c:v>
                </c:pt>
                <c:pt idx="89">
                  <c:v>0.621583246760692</c:v>
                </c:pt>
                <c:pt idx="90">
                  <c:v>0.621964681594713</c:v>
                </c:pt>
                <c:pt idx="91">
                  <c:v>0.622334370710238</c:v>
                </c:pt>
                <c:pt idx="92">
                  <c:v>0.622692647458203</c:v>
                </c:pt>
                <c:pt idx="93">
                  <c:v>0.623039837528872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threshold!$H$16</c:f>
              <c:strCache>
                <c:ptCount val="1"/>
                <c:pt idx="0">
                  <c:v>S+F contrib</c:v>
                </c:pt>
              </c:strCache>
            </c:strRef>
          </c:tx>
          <c:marker>
            <c:symbol val="none"/>
          </c:marker>
          <c:xVal>
            <c:numRef>
              <c:f>threshold!$B$17:$B$110</c:f>
              <c:numCache>
                <c:formatCode>General</c:formatCode>
                <c:ptCount val="9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</c:numCache>
            </c:numRef>
          </c:xVal>
          <c:yVal>
            <c:numRef>
              <c:f>threshold!$H$17:$H$110</c:f>
              <c:numCache>
                <c:formatCode>0.0000</c:formatCode>
                <c:ptCount val="94"/>
                <c:pt idx="0">
                  <c:v>2.082352941176471</c:v>
                </c:pt>
                <c:pt idx="1">
                  <c:v>2.08505266901046</c:v>
                </c:pt>
                <c:pt idx="2">
                  <c:v>2.079632562671133</c:v>
                </c:pt>
                <c:pt idx="3">
                  <c:v>2.066700424983229</c:v>
                </c:pt>
                <c:pt idx="4">
                  <c:v>2.047258512064268</c:v>
                </c:pt>
                <c:pt idx="5">
                  <c:v>2.022619803339512</c:v>
                </c:pt>
                <c:pt idx="6">
                  <c:v>1.994276365158749</c:v>
                </c:pt>
                <c:pt idx="7">
                  <c:v>1.963750340339418</c:v>
                </c:pt>
                <c:pt idx="8">
                  <c:v>1.932459427541034</c:v>
                </c:pt>
                <c:pt idx="9">
                  <c:v>1.901619386794648</c:v>
                </c:pt>
                <c:pt idx="10">
                  <c:v>1.87219202873664</c:v>
                </c:pt>
                <c:pt idx="11">
                  <c:v>1.84487471830831</c:v>
                </c:pt>
                <c:pt idx="12">
                  <c:v>1.820120237522897</c:v>
                </c:pt>
                <c:pt idx="13">
                  <c:v>1.798174113531888</c:v>
                </c:pt>
                <c:pt idx="14">
                  <c:v>1.779118425628211</c:v>
                </c:pt>
                <c:pt idx="15">
                  <c:v>1.762914504300058</c:v>
                </c:pt>
                <c:pt idx="16">
                  <c:v>1.749440283141499</c:v>
                </c:pt>
                <c:pt idx="17">
                  <c:v>1.738520623734944</c:v>
                </c:pt>
                <c:pt idx="18">
                  <c:v>1.72995056214215</c:v>
                </c:pt>
                <c:pt idx="19">
                  <c:v>1.723512281819486</c:v>
                </c:pt>
                <c:pt idx="20">
                  <c:v>1.718986945858489</c:v>
                </c:pt>
                <c:pt idx="21">
                  <c:v>1.71616254063342</c:v>
                </c:pt>
                <c:pt idx="22">
                  <c:v>1.714838750833886</c:v>
                </c:pt>
                <c:pt idx="23">
                  <c:v>1.714829700184956</c:v>
                </c:pt>
                <c:pt idx="24">
                  <c:v>1.715965205782981</c:v>
                </c:pt>
                <c:pt idx="25">
                  <c:v>1.718091030917636</c:v>
                </c:pt>
                <c:pt idx="26">
                  <c:v>1.721068489037182</c:v>
                </c:pt>
                <c:pt idx="27">
                  <c:v>1.724773649364045</c:v>
                </c:pt>
                <c:pt idx="28">
                  <c:v>1.729096318325449</c:v>
                </c:pt>
                <c:pt idx="29">
                  <c:v>1.733938915276883</c:v>
                </c:pt>
                <c:pt idx="30">
                  <c:v>1.739215321129958</c:v>
                </c:pt>
                <c:pt idx="31">
                  <c:v>1.744849750394263</c:v>
                </c:pt>
                <c:pt idx="32">
                  <c:v>1.750775677607543</c:v>
                </c:pt>
                <c:pt idx="33">
                  <c:v>1.756934835736771</c:v>
                </c:pt>
                <c:pt idx="34">
                  <c:v>1.763276295095402</c:v>
                </c:pt>
                <c:pt idx="35">
                  <c:v>1.769755625342212</c:v>
                </c:pt>
                <c:pt idx="36">
                  <c:v>1.77633413927607</c:v>
                </c:pt>
                <c:pt idx="37">
                  <c:v>1.782978214759861</c:v>
                </c:pt>
                <c:pt idx="38">
                  <c:v>1.78965868973139</c:v>
                </c:pt>
                <c:pt idx="39">
                  <c:v>1.79635032456361</c:v>
                </c:pt>
                <c:pt idx="40">
                  <c:v>1.803031325793698</c:v>
                </c:pt>
                <c:pt idx="41">
                  <c:v>1.80968292529197</c:v>
                </c:pt>
                <c:pt idx="42">
                  <c:v>1.81628900917796</c:v>
                </c:pt>
                <c:pt idx="43">
                  <c:v>1.822835791136858</c:v>
                </c:pt>
                <c:pt idx="44">
                  <c:v>1.82931152519341</c:v>
                </c:pt>
                <c:pt idx="45">
                  <c:v>1.835706253427946</c:v>
                </c:pt>
                <c:pt idx="46">
                  <c:v>1.842011584547301</c:v>
                </c:pt>
                <c:pt idx="47">
                  <c:v>1.848220499637686</c:v>
                </c:pt>
                <c:pt idx="48">
                  <c:v>1.854327181817917</c:v>
                </c:pt>
                <c:pt idx="49">
                  <c:v>1.86032686687485</c:v>
                </c:pt>
                <c:pt idx="50">
                  <c:v>1.866215712296221</c:v>
                </c:pt>
                <c:pt idx="51">
                  <c:v>1.871990682418626</c:v>
                </c:pt>
                <c:pt idx="52">
                  <c:v>1.877649447681032</c:v>
                </c:pt>
                <c:pt idx="53">
                  <c:v>1.883190296218168</c:v>
                </c:pt>
                <c:pt idx="54">
                  <c:v>1.888612056245486</c:v>
                </c:pt>
                <c:pt idx="55">
                  <c:v>1.893914027880048</c:v>
                </c:pt>
                <c:pt idx="56">
                  <c:v>1.89909592321194</c:v>
                </c:pt>
                <c:pt idx="57">
                  <c:v>1.90415781359077</c:v>
                </c:pt>
                <c:pt idx="58">
                  <c:v>1.909100083223572</c:v>
                </c:pt>
                <c:pt idx="59">
                  <c:v>1.913923388295887</c:v>
                </c:pt>
                <c:pt idx="60">
                  <c:v>1.918628620928919</c:v>
                </c:pt>
                <c:pt idx="61">
                  <c:v>1.923216877373892</c:v>
                </c:pt>
                <c:pt idx="62">
                  <c:v>1.927689429921787</c:v>
                </c:pt>
                <c:pt idx="63">
                  <c:v>1.932047702073747</c:v>
                </c:pt>
                <c:pt idx="64">
                  <c:v>1.936293246575879</c:v>
                </c:pt>
                <c:pt idx="65">
                  <c:v>1.94042772597302</c:v>
                </c:pt>
                <c:pt idx="66">
                  <c:v>1.944452895380207</c:v>
                </c:pt>
                <c:pt idx="67">
                  <c:v>1.948370587209023</c:v>
                </c:pt>
                <c:pt idx="68">
                  <c:v>1.952182697619334</c:v>
                </c:pt>
                <c:pt idx="69">
                  <c:v>1.955891174495913</c:v>
                </c:pt>
                <c:pt idx="70">
                  <c:v>1.959498006774611</c:v>
                </c:pt>
                <c:pt idx="71">
                  <c:v>1.963005214964582</c:v>
                </c:pt>
                <c:pt idx="72">
                  <c:v>1.966414842732062</c:v>
                </c:pt>
                <c:pt idx="73">
                  <c:v>1.9697289494277</c:v>
                </c:pt>
                <c:pt idx="74">
                  <c:v>1.972949603453745</c:v>
                </c:pt>
                <c:pt idx="75">
                  <c:v>1.976078876379923</c:v>
                </c:pt>
                <c:pt idx="76">
                  <c:v>1.97911883772762</c:v>
                </c:pt>
                <c:pt idx="77">
                  <c:v>1.982071550351496</c:v>
                </c:pt>
                <c:pt idx="78">
                  <c:v>1.98493906635585</c:v>
                </c:pt>
                <c:pt idx="79">
                  <c:v>1.987723423490285</c:v>
                </c:pt>
                <c:pt idx="80">
                  <c:v>1.990426641975449</c:v>
                </c:pt>
                <c:pt idx="81">
                  <c:v>1.993050721715173</c:v>
                </c:pt>
                <c:pt idx="82">
                  <c:v>1.995597639856099</c:v>
                </c:pt>
                <c:pt idx="83">
                  <c:v>1.998069348660102</c:v>
                </c:pt>
                <c:pt idx="84">
                  <c:v>2.000467773658557</c:v>
                </c:pt>
                <c:pt idx="85">
                  <c:v>2.002794812060697</c:v>
                </c:pt>
                <c:pt idx="86">
                  <c:v>2.005052331391235</c:v>
                </c:pt>
                <c:pt idx="87">
                  <c:v>2.007242168334903</c:v>
                </c:pt>
                <c:pt idx="88">
                  <c:v>2.009366127767862</c:v>
                </c:pt>
                <c:pt idx="89">
                  <c:v>2.011425981957847</c:v>
                </c:pt>
                <c:pt idx="90">
                  <c:v>2.013423469916753</c:v>
                </c:pt>
                <c:pt idx="91">
                  <c:v>2.015360296890857</c:v>
                </c:pt>
                <c:pt idx="92">
                  <c:v>2.017238133975348</c:v>
                </c:pt>
                <c:pt idx="93">
                  <c:v>2.019058617840995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733592"/>
        <c:axId val="-2037174104"/>
      </c:scatterChart>
      <c:valAx>
        <c:axId val="-2040733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37174104"/>
        <c:crosses val="autoZero"/>
        <c:crossBetween val="midCat"/>
      </c:valAx>
      <c:valAx>
        <c:axId val="-203717410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-2040733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threshold!$C$16</c:f>
              <c:strCache>
                <c:ptCount val="1"/>
                <c:pt idx="0">
                  <c:v>F</c:v>
                </c:pt>
              </c:strCache>
            </c:strRef>
          </c:tx>
          <c:marker>
            <c:symbol val="none"/>
          </c:marker>
          <c:xVal>
            <c:numRef>
              <c:f>threshold!$B$17:$B$110</c:f>
              <c:numCache>
                <c:formatCode>General</c:formatCode>
                <c:ptCount val="9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</c:numCache>
            </c:numRef>
          </c:xVal>
          <c:yVal>
            <c:numRef>
              <c:f>threshold!$C$17:$C$110</c:f>
              <c:numCache>
                <c:formatCode>0.000</c:formatCode>
                <c:ptCount val="94"/>
                <c:pt idx="0">
                  <c:v>0.2</c:v>
                </c:pt>
                <c:pt idx="1">
                  <c:v>0.235647058823529</c:v>
                </c:pt>
                <c:pt idx="2">
                  <c:v>0.268420550560473</c:v>
                </c:pt>
                <c:pt idx="3">
                  <c:v>0.298403345174546</c:v>
                </c:pt>
                <c:pt idx="4">
                  <c:v>0.325700997436674</c:v>
                </c:pt>
                <c:pt idx="5">
                  <c:v>0.350441576830429</c:v>
                </c:pt>
                <c:pt idx="6">
                  <c:v>0.372773572778735</c:v>
                </c:pt>
                <c:pt idx="7">
                  <c:v>0.392861936580631</c:v>
                </c:pt>
                <c:pt idx="8">
                  <c:v>0.410882767950032</c:v>
                </c:pt>
                <c:pt idx="9">
                  <c:v>0.427017413636577</c:v>
                </c:pt>
                <c:pt idx="10">
                  <c:v>0.441446761090591</c:v>
                </c:pt>
                <c:pt idx="11">
                  <c:v>0.454346331295654</c:v>
                </c:pt>
                <c:pt idx="12">
                  <c:v>0.465882507815405</c:v>
                </c:pt>
                <c:pt idx="13">
                  <c:v>0.476209983999447</c:v>
                </c:pt>
                <c:pt idx="14">
                  <c:v>0.485470325671929</c:v>
                </c:pt>
                <c:pt idx="15">
                  <c:v>0.49379144650501</c:v>
                </c:pt>
                <c:pt idx="16">
                  <c:v>0.501287763138787</c:v>
                </c:pt>
                <c:pt idx="17">
                  <c:v>0.508060812166138</c:v>
                </c:pt>
                <c:pt idx="18">
                  <c:v>0.514200148392969</c:v>
                </c:pt>
                <c:pt idx="19">
                  <c:v>0.519784387100584</c:v>
                </c:pt>
                <c:pt idx="20">
                  <c:v>0.524882293156407</c:v>
                </c:pt>
                <c:pt idx="21">
                  <c:v>0.529553852756973</c:v>
                </c:pt>
                <c:pt idx="22">
                  <c:v>0.533851288556359</c:v>
                </c:pt>
                <c:pt idx="23">
                  <c:v>0.537819996750539</c:v>
                </c:pt>
                <c:pt idx="24">
                  <c:v>0.541499396758117</c:v>
                </c:pt>
                <c:pt idx="25">
                  <c:v>0.544923691905213</c:v>
                </c:pt>
                <c:pt idx="26">
                  <c:v>0.548122544231076</c:v>
                </c:pt>
                <c:pt idx="27">
                  <c:v>0.551121669154898</c:v>
                </c:pt>
                <c:pt idx="28">
                  <c:v>0.553943357000555</c:v>
                </c:pt>
                <c:pt idx="29">
                  <c:v>0.556606928769912</c:v>
                </c:pt>
                <c:pt idx="30">
                  <c:v>0.559129133431064</c:v>
                </c:pt>
                <c:pt idx="31">
                  <c:v>0.561524493572546</c:v>
                </c:pt>
                <c:pt idx="32">
                  <c:v>0.563805605713968</c:v>
                </c:pt>
                <c:pt idx="33">
                  <c:v>0.565983400948167</c:v>
                </c:pt>
                <c:pt idx="34">
                  <c:v>0.568067370973776</c:v>
                </c:pt>
                <c:pt idx="35">
                  <c:v>0.570065763990568</c:v>
                </c:pt>
                <c:pt idx="36">
                  <c:v>0.571985754388473</c:v>
                </c:pt>
                <c:pt idx="37">
                  <c:v>0.573833589671225</c:v>
                </c:pt>
                <c:pt idx="38">
                  <c:v>0.575614717618054</c:v>
                </c:pt>
                <c:pt idx="39">
                  <c:v>0.577333896299736</c:v>
                </c:pt>
                <c:pt idx="40">
                  <c:v>0.578995289224844</c:v>
                </c:pt>
                <c:pt idx="41">
                  <c:v>0.580602547593957</c:v>
                </c:pt>
                <c:pt idx="42">
                  <c:v>0.582158881379392</c:v>
                </c:pt>
                <c:pt idx="43">
                  <c:v>0.583667120721341</c:v>
                </c:pt>
                <c:pt idx="44">
                  <c:v>0.585129768934106</c:v>
                </c:pt>
                <c:pt idx="45">
                  <c:v>0.586549048244795</c:v>
                </c:pt>
                <c:pt idx="46">
                  <c:v>0.587926939238021</c:v>
                </c:pt>
                <c:pt idx="47">
                  <c:v>0.589265214850966</c:v>
                </c:pt>
                <c:pt idx="48">
                  <c:v>0.590565469651105</c:v>
                </c:pt>
                <c:pt idx="49">
                  <c:v>0.591829145031592</c:v>
                </c:pt>
                <c:pt idx="50">
                  <c:v>0.593057550874969</c:v>
                </c:pt>
                <c:pt idx="51">
                  <c:v>0.594251884162656</c:v>
                </c:pt>
                <c:pt idx="52">
                  <c:v>0.595413244944187</c:v>
                </c:pt>
                <c:pt idx="53">
                  <c:v>0.596542650025102</c:v>
                </c:pt>
                <c:pt idx="54">
                  <c:v>0.597641044684614</c:v>
                </c:pt>
                <c:pt idx="55">
                  <c:v>0.59870931269275</c:v>
                </c:pt>
                <c:pt idx="56">
                  <c:v>0.599748284860688</c:v>
                </c:pt>
                <c:pt idx="57">
                  <c:v>0.600758746326859</c:v>
                </c:pt>
                <c:pt idx="58">
                  <c:v>0.60174144275429</c:v>
                </c:pt>
                <c:pt idx="59">
                  <c:v>0.602697085591219</c:v>
                </c:pt>
                <c:pt idx="60">
                  <c:v>0.603626356526609</c:v>
                </c:pt>
                <c:pt idx="61">
                  <c:v>0.604529911254559</c:v>
                </c:pt>
                <c:pt idx="62">
                  <c:v>0.605408382646217</c:v>
                </c:pt>
                <c:pt idx="63">
                  <c:v>0.606262383414546</c:v>
                </c:pt>
                <c:pt idx="64">
                  <c:v>0.607092508345708</c:v>
                </c:pt>
                <c:pt idx="65">
                  <c:v>0.607899336160818</c:v>
                </c:pt>
                <c:pt idx="66">
                  <c:v>0.608683431063143</c:v>
                </c:pt>
                <c:pt idx="67">
                  <c:v>0.609445344018237</c:v>
                </c:pt>
                <c:pt idx="68">
                  <c:v>0.610185613808</c:v>
                </c:pt>
                <c:pt idx="69">
                  <c:v>0.610904767893938</c:v>
                </c:pt>
                <c:pt idx="70">
                  <c:v>0.611603323119987</c:v>
                </c:pt>
                <c:pt idx="71">
                  <c:v>0.612281786280994</c:v>
                </c:pt>
                <c:pt idx="72">
                  <c:v>0.612940654579243</c:v>
                </c:pt>
                <c:pt idx="73">
                  <c:v>0.613580415988204</c:v>
                </c:pt>
                <c:pt idx="74">
                  <c:v>0.614201549539904</c:v>
                </c:pt>
                <c:pt idx="75">
                  <c:v>0.614804525549915</c:v>
                </c:pt>
                <c:pt idx="76">
                  <c:v>0.615389805791866</c:v>
                </c:pt>
                <c:pt idx="77">
                  <c:v>0.615957843631595</c:v>
                </c:pt>
                <c:pt idx="78">
                  <c:v>0.616509084129484</c:v>
                </c:pt>
                <c:pt idx="79">
                  <c:v>0.617043964118199</c:v>
                </c:pt>
                <c:pt idx="80">
                  <c:v>0.617562912261884</c:v>
                </c:pt>
                <c:pt idx="81">
                  <c:v>0.618066349101864</c:v>
                </c:pt>
                <c:pt idx="82">
                  <c:v>0.618554687093054</c:v>
                </c:pt>
                <c:pt idx="83">
                  <c:v>0.619028330634544</c:v>
                </c:pt>
                <c:pt idx="84">
                  <c:v>0.619487676097182</c:v>
                </c:pt>
                <c:pt idx="85">
                  <c:v>0.619933111850455</c:v>
                </c:pt>
                <c:pt idx="86">
                  <c:v>0.62036501829049</c:v>
                </c:pt>
                <c:pt idx="87">
                  <c:v>0.620783767870634</c:v>
                </c:pt>
                <c:pt idx="88">
                  <c:v>0.621189725135693</c:v>
                </c:pt>
                <c:pt idx="89">
                  <c:v>0.621583246760692</c:v>
                </c:pt>
                <c:pt idx="90">
                  <c:v>0.621964681594713</c:v>
                </c:pt>
                <c:pt idx="91">
                  <c:v>0.622334370710238</c:v>
                </c:pt>
                <c:pt idx="92">
                  <c:v>0.622692647458203</c:v>
                </c:pt>
                <c:pt idx="93">
                  <c:v>0.623039837528872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threshold!$D$16</c:f>
              <c:strCache>
                <c:ptCount val="1"/>
                <c:pt idx="0">
                  <c:v>S</c:v>
                </c:pt>
              </c:strCache>
            </c:strRef>
          </c:tx>
          <c:marker>
            <c:symbol val="none"/>
          </c:marker>
          <c:xVal>
            <c:numRef>
              <c:f>threshold!$B$17:$B$110</c:f>
              <c:numCache>
                <c:formatCode>General</c:formatCode>
                <c:ptCount val="9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</c:numCache>
            </c:numRef>
          </c:xVal>
          <c:yVal>
            <c:numRef>
              <c:f>threshold!$D$17:$D$110</c:f>
              <c:numCache>
                <c:formatCode>0.00</c:formatCode>
                <c:ptCount val="94"/>
                <c:pt idx="0">
                  <c:v>1.0</c:v>
                </c:pt>
                <c:pt idx="1">
                  <c:v>0.936</c:v>
                </c:pt>
                <c:pt idx="2">
                  <c:v>0.879971764705882</c:v>
                </c:pt>
                <c:pt idx="3">
                  <c:v>0.83104766757425</c:v>
                </c:pt>
                <c:pt idx="4">
                  <c:v>0.788436121782273</c:v>
                </c:pt>
                <c:pt idx="5">
                  <c:v>0.751417311834625</c:v>
                </c:pt>
                <c:pt idx="6">
                  <c:v>0.71933925303429</c:v>
                </c:pt>
                <c:pt idx="7">
                  <c:v>0.691613998613845</c:v>
                </c:pt>
                <c:pt idx="8">
                  <c:v>0.667713833651188</c:v>
                </c:pt>
                <c:pt idx="9">
                  <c:v>0.647167348395096</c:v>
                </c:pt>
                <c:pt idx="10">
                  <c:v>0.629555353614414</c:v>
                </c:pt>
                <c:pt idx="11">
                  <c:v>0.614506666212508</c:v>
                </c:pt>
                <c:pt idx="12">
                  <c:v>0.60169383941916</c:v>
                </c:pt>
                <c:pt idx="13">
                  <c:v>0.59082893289086</c:v>
                </c:pt>
                <c:pt idx="14">
                  <c:v>0.581659416979547</c:v>
                </c:pt>
                <c:pt idx="15">
                  <c:v>0.573964289674937</c:v>
                </c:pt>
                <c:pt idx="16">
                  <c:v>0.567550462221343</c:v>
                </c:pt>
                <c:pt idx="17">
                  <c:v>0.562249446294739</c:v>
                </c:pt>
                <c:pt idx="18">
                  <c:v>0.557914355564451</c:v>
                </c:pt>
                <c:pt idx="19">
                  <c:v>0.554417218990732</c:v>
                </c:pt>
                <c:pt idx="20">
                  <c:v>0.55164659243952</c:v>
                </c:pt>
                <c:pt idx="21">
                  <c:v>0.549505448496871</c:v>
                </c:pt>
                <c:pt idx="22">
                  <c:v>0.547909320837679</c:v>
                </c:pt>
                <c:pt idx="23">
                  <c:v>0.546784678255174</c:v>
                </c:pt>
                <c:pt idx="24">
                  <c:v>0.546067503734803</c:v>
                </c:pt>
                <c:pt idx="25">
                  <c:v>0.545702055176668</c:v>
                </c:pt>
                <c:pt idx="26">
                  <c:v>0.545639786114952</c:v>
                </c:pt>
                <c:pt idx="27">
                  <c:v>0.545838406764241</c:v>
                </c:pt>
                <c:pt idx="28">
                  <c:v>0.546261067755494</c:v>
                </c:pt>
                <c:pt idx="29">
                  <c:v>0.546875650895099</c:v>
                </c:pt>
                <c:pt idx="30">
                  <c:v>0.547654153125084</c:v>
                </c:pt>
                <c:pt idx="31">
                  <c:v>0.548572151549562</c:v>
                </c:pt>
                <c:pt idx="32">
                  <c:v>0.549608338911401</c:v>
                </c:pt>
                <c:pt idx="33">
                  <c:v>0.550744120255606</c:v>
                </c:pt>
                <c:pt idx="34">
                  <c:v>0.551963262711011</c:v>
                </c:pt>
                <c:pt idx="35">
                  <c:v>0.553251591372032</c:v>
                </c:pt>
                <c:pt idx="36">
                  <c:v>0.554596725181515</c:v>
                </c:pt>
                <c:pt idx="37">
                  <c:v>0.555987847518072</c:v>
                </c:pt>
                <c:pt idx="38">
                  <c:v>0.557415506890324</c:v>
                </c:pt>
                <c:pt idx="39">
                  <c:v>0.558871443748542</c:v>
                </c:pt>
                <c:pt idx="40">
                  <c:v>0.560348439952638</c:v>
                </c:pt>
                <c:pt idx="41">
                  <c:v>0.561840187894414</c:v>
                </c:pt>
                <c:pt idx="42">
                  <c:v>0.563341176670378</c:v>
                </c:pt>
                <c:pt idx="43">
                  <c:v>0.564846593047099</c:v>
                </c:pt>
                <c:pt idx="44">
                  <c:v>0.566352235261038</c:v>
                </c:pt>
                <c:pt idx="45">
                  <c:v>0.567854437954884</c:v>
                </c:pt>
                <c:pt idx="46">
                  <c:v>0.569350006778077</c:v>
                </c:pt>
                <c:pt idx="47">
                  <c:v>0.570836161374872</c:v>
                </c:pt>
                <c:pt idx="48">
                  <c:v>0.57231048565296</c:v>
                </c:pt>
                <c:pt idx="49">
                  <c:v>0.573770884372811</c:v>
                </c:pt>
                <c:pt idx="50">
                  <c:v>0.575215545225514</c:v>
                </c:pt>
                <c:pt idx="51">
                  <c:v>0.57664290567747</c:v>
                </c:pt>
                <c:pt idx="52">
                  <c:v>0.578051623956285</c:v>
                </c:pt>
                <c:pt idx="53">
                  <c:v>0.579440553635317</c:v>
                </c:pt>
                <c:pt idx="54">
                  <c:v>0.5808087213465</c:v>
                </c:pt>
                <c:pt idx="55">
                  <c:v>0.582155307213549</c:v>
                </c:pt>
                <c:pt idx="56">
                  <c:v>0.583479627651885</c:v>
                </c:pt>
                <c:pt idx="57">
                  <c:v>0.584781120228589</c:v>
                </c:pt>
                <c:pt idx="58">
                  <c:v>0.586059330316451</c:v>
                </c:pt>
                <c:pt idx="59">
                  <c:v>0.587313899311478</c:v>
                </c:pt>
                <c:pt idx="60">
                  <c:v>0.588544554213857</c:v>
                </c:pt>
                <c:pt idx="61">
                  <c:v>0.589751098398878</c:v>
                </c:pt>
                <c:pt idx="62">
                  <c:v>0.590933403427332</c:v>
                </c:pt>
                <c:pt idx="63">
                  <c:v>0.592091401764843</c:v>
                </c:pt>
                <c:pt idx="64">
                  <c:v>0.593225080296819</c:v>
                </c:pt>
                <c:pt idx="65">
                  <c:v>0.59433447454073</c:v>
                </c:pt>
                <c:pt idx="66">
                  <c:v>0.595419663470337</c:v>
                </c:pt>
                <c:pt idx="67">
                  <c:v>0.596480764877762</c:v>
                </c:pt>
                <c:pt idx="68">
                  <c:v>0.597517931209</c:v>
                </c:pt>
                <c:pt idx="69">
                  <c:v>0.59853134581692</c:v>
                </c:pt>
                <c:pt idx="70">
                  <c:v>0.599521219583081</c:v>
                </c:pt>
                <c:pt idx="71">
                  <c:v>0.600487787866034</c:v>
                </c:pt>
                <c:pt idx="72">
                  <c:v>0.601431307739231</c:v>
                </c:pt>
                <c:pt idx="73">
                  <c:v>0.602352055486431</c:v>
                </c:pt>
                <c:pt idx="74">
                  <c:v>0.603250324326573</c:v>
                </c:pt>
                <c:pt idx="75">
                  <c:v>0.60412642234364</c:v>
                </c:pt>
                <c:pt idx="76">
                  <c:v>0.604980670600142</c:v>
                </c:pt>
                <c:pt idx="77">
                  <c:v>0.60581340141548</c:v>
                </c:pt>
                <c:pt idx="78">
                  <c:v>0.606624956792769</c:v>
                </c:pt>
                <c:pt idx="79">
                  <c:v>0.607415686979706</c:v>
                </c:pt>
                <c:pt idx="80">
                  <c:v>0.608185949150786</c:v>
                </c:pt>
                <c:pt idx="81">
                  <c:v>0.608936106199673</c:v>
                </c:pt>
                <c:pt idx="82">
                  <c:v>0.609666525631849</c:v>
                </c:pt>
                <c:pt idx="83">
                  <c:v>0.610377578548745</c:v>
                </c:pt>
                <c:pt idx="84">
                  <c:v>0.611069638715609</c:v>
                </c:pt>
                <c:pt idx="85">
                  <c:v>0.611743081706135</c:v>
                </c:pt>
                <c:pt idx="86">
                  <c:v>0.612398284117681</c:v>
                </c:pt>
                <c:pt idx="87">
                  <c:v>0.613035622851505</c:v>
                </c:pt>
                <c:pt idx="88">
                  <c:v>0.613655474453035</c:v>
                </c:pt>
                <c:pt idx="89">
                  <c:v>0.614258214507648</c:v>
                </c:pt>
                <c:pt idx="90">
                  <c:v>0.614844217087892</c:v>
                </c:pt>
                <c:pt idx="91">
                  <c:v>0.615413854248437</c:v>
                </c:pt>
                <c:pt idx="92">
                  <c:v>0.615967495565381</c:v>
                </c:pt>
                <c:pt idx="93">
                  <c:v>0.616505507716807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1122712"/>
        <c:axId val="-2036934856"/>
      </c:scatterChart>
      <c:valAx>
        <c:axId val="-2031122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36934856"/>
        <c:crosses val="autoZero"/>
        <c:crossBetween val="midCat"/>
      </c:valAx>
      <c:valAx>
        <c:axId val="-2036934856"/>
        <c:scaling>
          <c:orientation val="minMax"/>
          <c:max val="1.0"/>
          <c:min val="0.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031122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8</xdr:row>
      <xdr:rowOff>177800</xdr:rowOff>
    </xdr:from>
    <xdr:to>
      <xdr:col>9</xdr:col>
      <xdr:colOff>685800</xdr:colOff>
      <xdr:row>23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647700</xdr:colOff>
      <xdr:row>9</xdr:row>
      <xdr:rowOff>38100</xdr:rowOff>
    </xdr:from>
    <xdr:to>
      <xdr:col>22</xdr:col>
      <xdr:colOff>266700</xdr:colOff>
      <xdr:row>23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406400</xdr:colOff>
      <xdr:row>39</xdr:row>
      <xdr:rowOff>139700</xdr:rowOff>
    </xdr:from>
    <xdr:to>
      <xdr:col>15</xdr:col>
      <xdr:colOff>165100</xdr:colOff>
      <xdr:row>59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292100</xdr:colOff>
      <xdr:row>13</xdr:row>
      <xdr:rowOff>177800</xdr:rowOff>
    </xdr:from>
    <xdr:to>
      <xdr:col>17</xdr:col>
      <xdr:colOff>736600</xdr:colOff>
      <xdr:row>28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16</xdr:row>
      <xdr:rowOff>12700</xdr:rowOff>
    </xdr:from>
    <xdr:to>
      <xdr:col>14</xdr:col>
      <xdr:colOff>584200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215900</xdr:colOff>
      <xdr:row>31</xdr:row>
      <xdr:rowOff>12700</xdr:rowOff>
    </xdr:from>
    <xdr:to>
      <xdr:col>15</xdr:col>
      <xdr:colOff>660400</xdr:colOff>
      <xdr:row>45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774700</xdr:colOff>
      <xdr:row>0</xdr:row>
      <xdr:rowOff>127000</xdr:rowOff>
    </xdr:from>
    <xdr:to>
      <xdr:col>13</xdr:col>
      <xdr:colOff>393700</xdr:colOff>
      <xdr:row>15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50800</xdr:colOff>
      <xdr:row>12</xdr:row>
      <xdr:rowOff>177800</xdr:rowOff>
    </xdr:from>
    <xdr:to>
      <xdr:col>17</xdr:col>
      <xdr:colOff>495300</xdr:colOff>
      <xdr:row>27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0</xdr:row>
      <xdr:rowOff>101600</xdr:rowOff>
    </xdr:from>
    <xdr:to>
      <xdr:col>17</xdr:col>
      <xdr:colOff>431800</xdr:colOff>
      <xdr:row>12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76200</xdr:colOff>
      <xdr:row>27</xdr:row>
      <xdr:rowOff>177800</xdr:rowOff>
    </xdr:from>
    <xdr:to>
      <xdr:col>17</xdr:col>
      <xdr:colOff>520700</xdr:colOff>
      <xdr:row>42</xdr:row>
      <xdr:rowOff>63500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60"/>
  <sheetViews>
    <sheetView topLeftCell="B4" workbookViewId="0">
      <selection activeCell="C63" sqref="C63"/>
    </sheetView>
  </sheetViews>
  <sheetFormatPr baseColWidth="10" defaultRowHeight="15" x14ac:dyDescent="0"/>
  <sheetData>
    <row r="3" spans="3:16">
      <c r="L3" t="s">
        <v>0</v>
      </c>
    </row>
    <row r="4" spans="3:16">
      <c r="C4" t="s">
        <v>0</v>
      </c>
      <c r="L4" t="s">
        <v>6</v>
      </c>
    </row>
    <row r="5" spans="3:16">
      <c r="C5" t="s">
        <v>1</v>
      </c>
      <c r="L5" s="2" t="s">
        <v>7</v>
      </c>
    </row>
    <row r="6" spans="3:16">
      <c r="C6" t="s">
        <v>2</v>
      </c>
      <c r="L6" t="s">
        <v>3</v>
      </c>
      <c r="M6">
        <f>D7</f>
        <v>1</v>
      </c>
    </row>
    <row r="7" spans="3:16">
      <c r="C7" t="s">
        <v>3</v>
      </c>
      <c r="D7">
        <v>1</v>
      </c>
      <c r="L7" t="s">
        <v>8</v>
      </c>
      <c r="M7">
        <v>1</v>
      </c>
      <c r="N7">
        <v>0.75</v>
      </c>
      <c r="O7">
        <v>0.5</v>
      </c>
      <c r="P7">
        <v>0.25</v>
      </c>
    </row>
    <row r="8" spans="3:16">
      <c r="L8" t="s">
        <v>9</v>
      </c>
      <c r="M8">
        <f>M7*$M$6</f>
        <v>1</v>
      </c>
      <c r="N8">
        <f t="shared" ref="N8:P8" si="0">N7*$M$6</f>
        <v>0.75</v>
      </c>
      <c r="O8">
        <f t="shared" si="0"/>
        <v>0.5</v>
      </c>
      <c r="P8">
        <f t="shared" si="0"/>
        <v>0.25</v>
      </c>
    </row>
    <row r="9" spans="3:16">
      <c r="C9" t="s">
        <v>0</v>
      </c>
      <c r="D9" t="s">
        <v>5</v>
      </c>
      <c r="L9" t="s">
        <v>0</v>
      </c>
      <c r="M9" t="str">
        <f>CONCATENATE($D$9,"S=",M7)</f>
        <v>dF/dtS=1</v>
      </c>
      <c r="N9" t="str">
        <f>CONCATENATE($D$9,"S=",N7)</f>
        <v>dF/dtS=0.75</v>
      </c>
      <c r="O9" t="str">
        <f>CONCATENATE($D$9,"S=",O7)</f>
        <v>dF/dtS=0.5</v>
      </c>
      <c r="P9" t="str">
        <f>CONCATENATE($D$9,"S=",P7)</f>
        <v>dF/dtS=0.25</v>
      </c>
    </row>
    <row r="10" spans="3:16">
      <c r="C10" s="1">
        <v>0</v>
      </c>
      <c r="D10" s="1">
        <f>$D$7*(1-C10)*C10</f>
        <v>0</v>
      </c>
      <c r="L10" s="1">
        <v>0</v>
      </c>
      <c r="M10" s="1">
        <f>M$8*(1-$L10)*$L10</f>
        <v>0</v>
      </c>
      <c r="N10" s="1">
        <f t="shared" ref="N10:P30" si="1">N$8*(1-$L10)*$L10</f>
        <v>0</v>
      </c>
      <c r="O10" s="1">
        <f t="shared" si="1"/>
        <v>0</v>
      </c>
      <c r="P10" s="1">
        <f t="shared" si="1"/>
        <v>0</v>
      </c>
    </row>
    <row r="11" spans="3:16">
      <c r="C11" s="1">
        <v>0.05</v>
      </c>
      <c r="D11" s="1">
        <f t="shared" ref="D11:D30" si="2">$D$7*(1-C11)*C11</f>
        <v>4.7500000000000001E-2</v>
      </c>
      <c r="L11" s="1">
        <v>0.05</v>
      </c>
      <c r="M11" s="1">
        <f t="shared" ref="M11:P30" si="3">M$8*(1-$L11)*$L11</f>
        <v>4.7500000000000001E-2</v>
      </c>
      <c r="N11" s="1">
        <f t="shared" si="1"/>
        <v>3.5624999999999997E-2</v>
      </c>
      <c r="O11" s="1">
        <f t="shared" si="1"/>
        <v>2.375E-2</v>
      </c>
      <c r="P11" s="1">
        <f t="shared" si="1"/>
        <v>1.1875E-2</v>
      </c>
    </row>
    <row r="12" spans="3:16">
      <c r="C12" s="1">
        <v>0.1</v>
      </c>
      <c r="D12" s="1">
        <f t="shared" si="2"/>
        <v>9.0000000000000011E-2</v>
      </c>
      <c r="L12" s="1">
        <v>0.1</v>
      </c>
      <c r="M12" s="1">
        <f t="shared" si="3"/>
        <v>9.0000000000000011E-2</v>
      </c>
      <c r="N12" s="1">
        <f t="shared" si="1"/>
        <v>6.7500000000000004E-2</v>
      </c>
      <c r="O12" s="1">
        <f t="shared" si="1"/>
        <v>4.5000000000000005E-2</v>
      </c>
      <c r="P12" s="1">
        <f t="shared" si="1"/>
        <v>2.2500000000000003E-2</v>
      </c>
    </row>
    <row r="13" spans="3:16">
      <c r="C13" s="1">
        <v>0.15</v>
      </c>
      <c r="D13" s="1">
        <f t="shared" si="2"/>
        <v>0.1275</v>
      </c>
      <c r="L13" s="1">
        <v>0.15</v>
      </c>
      <c r="M13" s="1">
        <f t="shared" si="3"/>
        <v>0.1275</v>
      </c>
      <c r="N13" s="1">
        <f t="shared" si="1"/>
        <v>9.5624999999999988E-2</v>
      </c>
      <c r="O13" s="1">
        <f t="shared" si="1"/>
        <v>6.3750000000000001E-2</v>
      </c>
      <c r="P13" s="1">
        <f t="shared" si="1"/>
        <v>3.1875000000000001E-2</v>
      </c>
    </row>
    <row r="14" spans="3:16">
      <c r="C14" s="1">
        <v>0.2</v>
      </c>
      <c r="D14" s="1">
        <f t="shared" si="2"/>
        <v>0.16000000000000003</v>
      </c>
      <c r="L14" s="1">
        <v>0.2</v>
      </c>
      <c r="M14" s="1">
        <f t="shared" si="3"/>
        <v>0.16000000000000003</v>
      </c>
      <c r="N14" s="1">
        <f t="shared" si="1"/>
        <v>0.12000000000000002</v>
      </c>
      <c r="O14" s="1">
        <f t="shared" si="1"/>
        <v>8.0000000000000016E-2</v>
      </c>
      <c r="P14" s="1">
        <f t="shared" si="1"/>
        <v>4.0000000000000008E-2</v>
      </c>
    </row>
    <row r="15" spans="3:16">
      <c r="C15" s="1">
        <v>0.25</v>
      </c>
      <c r="D15" s="1">
        <f t="shared" si="2"/>
        <v>0.1875</v>
      </c>
      <c r="L15" s="1">
        <v>0.25</v>
      </c>
      <c r="M15" s="1">
        <f t="shared" si="3"/>
        <v>0.1875</v>
      </c>
      <c r="N15" s="1">
        <f t="shared" si="1"/>
        <v>0.140625</v>
      </c>
      <c r="O15" s="1">
        <f t="shared" si="1"/>
        <v>9.375E-2</v>
      </c>
      <c r="P15" s="1">
        <f t="shared" si="1"/>
        <v>4.6875E-2</v>
      </c>
    </row>
    <row r="16" spans="3:16">
      <c r="C16" s="1">
        <v>0.3</v>
      </c>
      <c r="D16" s="1">
        <f t="shared" si="2"/>
        <v>0.21</v>
      </c>
      <c r="L16" s="1">
        <v>0.3</v>
      </c>
      <c r="M16" s="1">
        <f t="shared" si="3"/>
        <v>0.21</v>
      </c>
      <c r="N16" s="1">
        <f t="shared" si="1"/>
        <v>0.15749999999999997</v>
      </c>
      <c r="O16" s="1">
        <f t="shared" si="1"/>
        <v>0.105</v>
      </c>
      <c r="P16" s="1">
        <f t="shared" si="1"/>
        <v>5.2499999999999998E-2</v>
      </c>
    </row>
    <row r="17" spans="3:16">
      <c r="C17" s="1">
        <v>0.35</v>
      </c>
      <c r="D17" s="1">
        <f t="shared" si="2"/>
        <v>0.22749999999999998</v>
      </c>
      <c r="L17" s="1">
        <v>0.35</v>
      </c>
      <c r="M17" s="1">
        <f t="shared" si="3"/>
        <v>0.22749999999999998</v>
      </c>
      <c r="N17" s="1">
        <f t="shared" si="1"/>
        <v>0.170625</v>
      </c>
      <c r="O17" s="1">
        <f t="shared" si="1"/>
        <v>0.11374999999999999</v>
      </c>
      <c r="P17" s="1">
        <f t="shared" si="1"/>
        <v>5.6874999999999995E-2</v>
      </c>
    </row>
    <row r="18" spans="3:16">
      <c r="C18" s="1">
        <v>0.4</v>
      </c>
      <c r="D18" s="1">
        <f t="shared" si="2"/>
        <v>0.24</v>
      </c>
      <c r="L18" s="1">
        <v>0.4</v>
      </c>
      <c r="M18" s="1">
        <f t="shared" si="3"/>
        <v>0.24</v>
      </c>
      <c r="N18" s="1">
        <f t="shared" si="1"/>
        <v>0.18</v>
      </c>
      <c r="O18" s="1">
        <f t="shared" si="1"/>
        <v>0.12</v>
      </c>
      <c r="P18" s="1">
        <f t="shared" si="1"/>
        <v>0.06</v>
      </c>
    </row>
    <row r="19" spans="3:16">
      <c r="C19" s="1">
        <v>0.45</v>
      </c>
      <c r="D19" s="1">
        <f t="shared" si="2"/>
        <v>0.24750000000000003</v>
      </c>
      <c r="L19" s="1">
        <v>0.45</v>
      </c>
      <c r="M19" s="1">
        <f t="shared" si="3"/>
        <v>0.24750000000000003</v>
      </c>
      <c r="N19" s="1">
        <f t="shared" si="1"/>
        <v>0.18562500000000001</v>
      </c>
      <c r="O19" s="1">
        <f t="shared" si="1"/>
        <v>0.12375000000000001</v>
      </c>
      <c r="P19" s="1">
        <f t="shared" si="1"/>
        <v>6.1875000000000006E-2</v>
      </c>
    </row>
    <row r="20" spans="3:16">
      <c r="C20" s="1">
        <v>0.5</v>
      </c>
      <c r="D20" s="1">
        <f t="shared" si="2"/>
        <v>0.25</v>
      </c>
      <c r="L20" s="1">
        <v>0.5</v>
      </c>
      <c r="M20" s="1">
        <f t="shared" si="3"/>
        <v>0.25</v>
      </c>
      <c r="N20" s="1">
        <f t="shared" si="1"/>
        <v>0.1875</v>
      </c>
      <c r="O20" s="1">
        <f t="shared" si="1"/>
        <v>0.125</v>
      </c>
      <c r="P20" s="1">
        <f t="shared" si="1"/>
        <v>6.25E-2</v>
      </c>
    </row>
    <row r="21" spans="3:16">
      <c r="C21" s="1">
        <v>0.55000000000000004</v>
      </c>
      <c r="D21" s="1">
        <f t="shared" si="2"/>
        <v>0.2475</v>
      </c>
      <c r="L21" s="1">
        <v>0.55000000000000004</v>
      </c>
      <c r="M21" s="1">
        <f t="shared" si="3"/>
        <v>0.2475</v>
      </c>
      <c r="N21" s="1">
        <f t="shared" si="1"/>
        <v>0.18562499999999998</v>
      </c>
      <c r="O21" s="1">
        <f t="shared" si="1"/>
        <v>0.12375</v>
      </c>
      <c r="P21" s="1">
        <f t="shared" si="1"/>
        <v>6.1874999999999999E-2</v>
      </c>
    </row>
    <row r="22" spans="3:16">
      <c r="C22" s="1">
        <v>0.6</v>
      </c>
      <c r="D22" s="1">
        <f t="shared" si="2"/>
        <v>0.24</v>
      </c>
      <c r="L22" s="1">
        <v>0.6</v>
      </c>
      <c r="M22" s="1">
        <f t="shared" si="3"/>
        <v>0.24</v>
      </c>
      <c r="N22" s="1">
        <f t="shared" si="1"/>
        <v>0.18000000000000002</v>
      </c>
      <c r="O22" s="1">
        <f t="shared" si="1"/>
        <v>0.12</v>
      </c>
      <c r="P22" s="1">
        <f t="shared" si="1"/>
        <v>0.06</v>
      </c>
    </row>
    <row r="23" spans="3:16">
      <c r="C23" s="1">
        <v>0.65</v>
      </c>
      <c r="D23" s="1">
        <f t="shared" si="2"/>
        <v>0.22749999999999998</v>
      </c>
      <c r="L23" s="1">
        <v>0.65</v>
      </c>
      <c r="M23" s="1">
        <f t="shared" si="3"/>
        <v>0.22749999999999998</v>
      </c>
      <c r="N23" s="1">
        <f t="shared" si="1"/>
        <v>0.17062499999999997</v>
      </c>
      <c r="O23" s="1">
        <f t="shared" si="1"/>
        <v>0.11374999999999999</v>
      </c>
      <c r="P23" s="1">
        <f t="shared" si="1"/>
        <v>5.6874999999999995E-2</v>
      </c>
    </row>
    <row r="24" spans="3:16">
      <c r="C24" s="1">
        <v>0.7</v>
      </c>
      <c r="D24" s="1">
        <f t="shared" si="2"/>
        <v>0.21000000000000002</v>
      </c>
      <c r="L24" s="1">
        <v>0.7</v>
      </c>
      <c r="M24" s="1">
        <f t="shared" si="3"/>
        <v>0.21000000000000002</v>
      </c>
      <c r="N24" s="1">
        <f t="shared" si="1"/>
        <v>0.1575</v>
      </c>
      <c r="O24" s="1">
        <f t="shared" si="1"/>
        <v>0.10500000000000001</v>
      </c>
      <c r="P24" s="1">
        <f t="shared" si="1"/>
        <v>5.2500000000000005E-2</v>
      </c>
    </row>
    <row r="25" spans="3:16">
      <c r="C25" s="1">
        <v>0.75</v>
      </c>
      <c r="D25" s="1">
        <f t="shared" si="2"/>
        <v>0.1875</v>
      </c>
      <c r="L25" s="1">
        <v>0.75</v>
      </c>
      <c r="M25" s="1">
        <f t="shared" si="3"/>
        <v>0.1875</v>
      </c>
      <c r="N25" s="1">
        <f t="shared" si="1"/>
        <v>0.140625</v>
      </c>
      <c r="O25" s="1">
        <f t="shared" si="1"/>
        <v>9.375E-2</v>
      </c>
      <c r="P25" s="1">
        <f t="shared" si="1"/>
        <v>4.6875E-2</v>
      </c>
    </row>
    <row r="26" spans="3:16">
      <c r="C26" s="1">
        <v>0.8</v>
      </c>
      <c r="D26" s="1">
        <f t="shared" si="2"/>
        <v>0.15999999999999998</v>
      </c>
      <c r="L26" s="1">
        <v>0.8</v>
      </c>
      <c r="M26" s="1">
        <f t="shared" si="3"/>
        <v>0.15999999999999998</v>
      </c>
      <c r="N26" s="1">
        <f t="shared" si="1"/>
        <v>0.11999999999999998</v>
      </c>
      <c r="O26" s="1">
        <f t="shared" si="1"/>
        <v>7.9999999999999988E-2</v>
      </c>
      <c r="P26" s="1">
        <f t="shared" si="1"/>
        <v>3.9999999999999994E-2</v>
      </c>
    </row>
    <row r="27" spans="3:16">
      <c r="C27" s="1">
        <v>0.85</v>
      </c>
      <c r="D27" s="1">
        <f t="shared" si="2"/>
        <v>0.1275</v>
      </c>
      <c r="L27" s="1">
        <v>0.85</v>
      </c>
      <c r="M27" s="1">
        <f t="shared" si="3"/>
        <v>0.1275</v>
      </c>
      <c r="N27" s="1">
        <f t="shared" si="1"/>
        <v>9.5625000000000016E-2</v>
      </c>
      <c r="O27" s="1">
        <f t="shared" si="1"/>
        <v>6.3750000000000001E-2</v>
      </c>
      <c r="P27" s="1">
        <f t="shared" si="1"/>
        <v>3.1875000000000001E-2</v>
      </c>
    </row>
    <row r="28" spans="3:16">
      <c r="C28" s="1">
        <v>0.9</v>
      </c>
      <c r="D28" s="1">
        <f t="shared" si="2"/>
        <v>8.9999999999999983E-2</v>
      </c>
      <c r="L28" s="1">
        <v>0.9</v>
      </c>
      <c r="M28" s="1">
        <f t="shared" si="3"/>
        <v>8.9999999999999983E-2</v>
      </c>
      <c r="N28" s="1">
        <f t="shared" si="1"/>
        <v>6.7499999999999991E-2</v>
      </c>
      <c r="O28" s="1">
        <f t="shared" si="1"/>
        <v>4.4999999999999991E-2</v>
      </c>
      <c r="P28" s="1">
        <f t="shared" si="1"/>
        <v>2.2499999999999996E-2</v>
      </c>
    </row>
    <row r="29" spans="3:16">
      <c r="C29" s="1">
        <v>0.95</v>
      </c>
      <c r="D29" s="1">
        <f t="shared" si="2"/>
        <v>4.7500000000000042E-2</v>
      </c>
      <c r="L29" s="1">
        <v>0.95</v>
      </c>
      <c r="M29" s="1">
        <f t="shared" si="3"/>
        <v>4.7500000000000042E-2</v>
      </c>
      <c r="N29" s="1">
        <f t="shared" si="1"/>
        <v>3.5625000000000032E-2</v>
      </c>
      <c r="O29" s="1">
        <f t="shared" si="1"/>
        <v>2.3750000000000021E-2</v>
      </c>
      <c r="P29" s="1">
        <f t="shared" si="1"/>
        <v>1.1875000000000011E-2</v>
      </c>
    </row>
    <row r="30" spans="3:16">
      <c r="C30" s="1">
        <v>1</v>
      </c>
      <c r="D30" s="1">
        <f t="shared" si="2"/>
        <v>0</v>
      </c>
      <c r="L30" s="1">
        <v>1</v>
      </c>
      <c r="M30" s="1">
        <f t="shared" si="3"/>
        <v>0</v>
      </c>
      <c r="N30" s="1">
        <f t="shared" si="1"/>
        <v>0</v>
      </c>
      <c r="O30" s="1">
        <f t="shared" si="1"/>
        <v>0</v>
      </c>
      <c r="P30" s="1">
        <f t="shared" si="1"/>
        <v>0</v>
      </c>
    </row>
    <row r="34" spans="3:9">
      <c r="C34" t="s">
        <v>10</v>
      </c>
    </row>
    <row r="35" spans="3:9">
      <c r="C35" t="s">
        <v>11</v>
      </c>
      <c r="G35" t="s">
        <v>17</v>
      </c>
    </row>
    <row r="36" spans="3:9">
      <c r="C36" t="s">
        <v>12</v>
      </c>
    </row>
    <row r="37" spans="3:9">
      <c r="C37" t="s">
        <v>3</v>
      </c>
      <c r="D37" s="4">
        <v>2</v>
      </c>
    </row>
    <row r="39" spans="3:9">
      <c r="C39" t="s">
        <v>8</v>
      </c>
      <c r="D39" s="3" t="s">
        <v>13</v>
      </c>
      <c r="E39" t="s">
        <v>10</v>
      </c>
      <c r="F39" t="s">
        <v>14</v>
      </c>
      <c r="G39" t="s">
        <v>16</v>
      </c>
      <c r="I39" t="s">
        <v>15</v>
      </c>
    </row>
    <row r="40" spans="3:9">
      <c r="C40" s="1">
        <v>0</v>
      </c>
      <c r="D40" s="1">
        <f>C40</f>
        <v>0</v>
      </c>
      <c r="E40" s="1">
        <f>(EXP($D$37*C40)-1)/(EXP($D$37)-1)</f>
        <v>0</v>
      </c>
      <c r="F40" s="1">
        <f>C40^$D$37</f>
        <v>0</v>
      </c>
      <c r="G40" s="1">
        <f>C40-I40</f>
        <v>0</v>
      </c>
      <c r="I40">
        <f>C40*(1-C40)</f>
        <v>0</v>
      </c>
    </row>
    <row r="41" spans="3:9">
      <c r="C41" s="1">
        <v>0.05</v>
      </c>
      <c r="D41" s="1">
        <f t="shared" ref="D41:D60" si="4">C41</f>
        <v>0.05</v>
      </c>
      <c r="E41" s="1">
        <f>(EXP($D$37*C41)-1)/(EXP($D$37)-1)</f>
        <v>1.6461104183018584E-2</v>
      </c>
      <c r="F41" s="1">
        <f t="shared" ref="F41:F60" si="5">C41^$D$37</f>
        <v>2.5000000000000005E-3</v>
      </c>
      <c r="G41" s="1">
        <f>C41-I41</f>
        <v>2.5000000000000022E-3</v>
      </c>
      <c r="I41">
        <f>C41*(1-C41)</f>
        <v>4.7500000000000001E-2</v>
      </c>
    </row>
    <row r="42" spans="3:9">
      <c r="C42" s="1">
        <v>0.1</v>
      </c>
      <c r="D42" s="1">
        <f t="shared" si="4"/>
        <v>0.1</v>
      </c>
      <c r="E42" s="1">
        <f>(EXP($D$37*C42)-1)/(EXP($D$37)-1)</f>
        <v>3.4653437805504089E-2</v>
      </c>
      <c r="F42" s="1">
        <f t="shared" si="5"/>
        <v>1.0000000000000002E-2</v>
      </c>
      <c r="G42" s="1">
        <f>C42-I42</f>
        <v>9.999999999999995E-3</v>
      </c>
      <c r="I42">
        <f>C42*(1-C42)</f>
        <v>9.0000000000000011E-2</v>
      </c>
    </row>
    <row r="43" spans="3:9">
      <c r="C43" s="1">
        <v>0.15</v>
      </c>
      <c r="D43" s="1">
        <f t="shared" si="4"/>
        <v>0.15</v>
      </c>
      <c r="E43" s="1">
        <f>(EXP($D$37*C43)-1)/(EXP($D$37)-1)</f>
        <v>5.4759075857004881E-2</v>
      </c>
      <c r="F43" s="1">
        <f t="shared" si="5"/>
        <v>2.2499999999999999E-2</v>
      </c>
      <c r="G43" s="1">
        <f>C43-I43</f>
        <v>2.2499999999999992E-2</v>
      </c>
      <c r="I43">
        <f>C43*(1-C43)</f>
        <v>0.1275</v>
      </c>
    </row>
    <row r="44" spans="3:9">
      <c r="C44" s="1">
        <v>0.2</v>
      </c>
      <c r="D44" s="1">
        <f t="shared" si="4"/>
        <v>0.2</v>
      </c>
      <c r="E44" s="1">
        <f>(EXP($D$37*C44)-1)/(EXP($D$37)-1)</f>
        <v>7.6979242320878674E-2</v>
      </c>
      <c r="F44" s="1">
        <f t="shared" si="5"/>
        <v>4.0000000000000008E-2</v>
      </c>
      <c r="G44" s="1">
        <f>C44-I44</f>
        <v>3.999999999999998E-2</v>
      </c>
      <c r="I44">
        <f>C44*(1-C44)</f>
        <v>0.16000000000000003</v>
      </c>
    </row>
    <row r="45" spans="3:9">
      <c r="C45" s="1">
        <v>0.25</v>
      </c>
      <c r="D45" s="1">
        <f t="shared" si="4"/>
        <v>0.25</v>
      </c>
      <c r="E45" s="1">
        <f>(EXP($D$37*C45)-1)/(EXP($D$37)-1)</f>
        <v>0.10153632409155181</v>
      </c>
      <c r="F45" s="1">
        <f t="shared" si="5"/>
        <v>6.25E-2</v>
      </c>
      <c r="G45" s="1">
        <f>C45-I45</f>
        <v>6.25E-2</v>
      </c>
      <c r="I45">
        <f>C45*(1-C45)</f>
        <v>0.1875</v>
      </c>
    </row>
    <row r="46" spans="3:9">
      <c r="C46" s="1">
        <v>0.3</v>
      </c>
      <c r="D46" s="1">
        <f t="shared" si="4"/>
        <v>0.3</v>
      </c>
      <c r="E46" s="1">
        <f>(EXP($D$37*C46)-1)/(EXP($D$37)-1)</f>
        <v>0.12867609669730534</v>
      </c>
      <c r="F46" s="1">
        <f t="shared" si="5"/>
        <v>0.09</v>
      </c>
      <c r="G46" s="1">
        <f>C46-I46</f>
        <v>0.09</v>
      </c>
      <c r="I46">
        <f>C46*(1-C46)</f>
        <v>0.21</v>
      </c>
    </row>
    <row r="47" spans="3:9">
      <c r="C47" s="1">
        <v>0.35</v>
      </c>
      <c r="D47" s="1">
        <f t="shared" si="4"/>
        <v>0.35</v>
      </c>
      <c r="E47" s="1">
        <f>(EXP($D$37*C47)-1)/(EXP($D$37)-1)</f>
        <v>0.15867018410437037</v>
      </c>
      <c r="F47" s="1">
        <f t="shared" si="5"/>
        <v>0.12249999999999998</v>
      </c>
      <c r="G47" s="1">
        <f>C47-I47</f>
        <v>0.1225</v>
      </c>
      <c r="I47">
        <f>C47*(1-C47)</f>
        <v>0.22749999999999998</v>
      </c>
    </row>
    <row r="48" spans="3:9">
      <c r="C48" s="1">
        <v>0.4</v>
      </c>
      <c r="D48" s="1">
        <f t="shared" si="4"/>
        <v>0.4</v>
      </c>
      <c r="E48" s="1">
        <f>(EXP($D$37*C48)-1)/(EXP($D$37)-1)</f>
        <v>0.19181877722087762</v>
      </c>
      <c r="F48" s="1">
        <f t="shared" si="5"/>
        <v>0.16000000000000003</v>
      </c>
      <c r="G48" s="1">
        <f>C48-I48</f>
        <v>0.16000000000000003</v>
      </c>
      <c r="I48">
        <f>C48*(1-C48)</f>
        <v>0.24</v>
      </c>
    </row>
    <row r="49" spans="3:9">
      <c r="C49" s="1">
        <v>0.45</v>
      </c>
      <c r="D49" s="1">
        <f t="shared" si="4"/>
        <v>0.45</v>
      </c>
      <c r="E49" s="1">
        <f>(EXP($D$37*C49)-1)/(EXP($D$37)-1)</f>
        <v>0.22845363830836399</v>
      </c>
      <c r="F49" s="1">
        <f t="shared" si="5"/>
        <v>0.20250000000000001</v>
      </c>
      <c r="G49" s="1">
        <f>C49-I49</f>
        <v>0.20249999999999999</v>
      </c>
      <c r="I49">
        <f>C49*(1-C49)</f>
        <v>0.24750000000000003</v>
      </c>
    </row>
    <row r="50" spans="3:9">
      <c r="C50" s="1">
        <v>0.5</v>
      </c>
      <c r="D50" s="1">
        <f t="shared" si="4"/>
        <v>0.5</v>
      </c>
      <c r="E50" s="1">
        <f>(EXP($D$37*C50)-1)/(EXP($D$37)-1)</f>
        <v>0.2689414213699951</v>
      </c>
      <c r="F50" s="1">
        <f t="shared" si="5"/>
        <v>0.25</v>
      </c>
      <c r="G50" s="1">
        <f>C50-I50</f>
        <v>0.25</v>
      </c>
      <c r="I50">
        <f>C50*(1-C50)</f>
        <v>0.25</v>
      </c>
    </row>
    <row r="51" spans="3:9">
      <c r="C51" s="1">
        <v>0.55000000000000004</v>
      </c>
      <c r="D51" s="1">
        <f t="shared" si="4"/>
        <v>0.55000000000000004</v>
      </c>
      <c r="E51" s="1">
        <f>(EXP($D$37*C51)-1)/(EXP($D$37)-1)</f>
        <v>0.3136873417470657</v>
      </c>
      <c r="F51" s="1">
        <f t="shared" si="5"/>
        <v>0.30250000000000005</v>
      </c>
      <c r="G51" s="1">
        <f>C51-I51</f>
        <v>0.30250000000000005</v>
      </c>
      <c r="I51">
        <f>C51*(1-C51)</f>
        <v>0.2475</v>
      </c>
    </row>
    <row r="52" spans="3:9">
      <c r="C52" s="1">
        <v>0.6</v>
      </c>
      <c r="D52" s="1">
        <f t="shared" si="4"/>
        <v>0.6</v>
      </c>
      <c r="E52" s="1">
        <f>(EXP($D$37*C52)-1)/(EXP($D$37)-1)</f>
        <v>0.36313923165033252</v>
      </c>
      <c r="F52" s="1">
        <f t="shared" si="5"/>
        <v>0.36</v>
      </c>
      <c r="G52" s="1">
        <f>C52-I52</f>
        <v>0.36</v>
      </c>
      <c r="I52">
        <f>C52*(1-C52)</f>
        <v>0.24</v>
      </c>
    </row>
    <row r="53" spans="3:9">
      <c r="C53" s="1">
        <v>0.65</v>
      </c>
      <c r="D53" s="1">
        <f t="shared" si="4"/>
        <v>0.65</v>
      </c>
      <c r="E53" s="1">
        <f>(EXP($D$37*C53)-1)/(EXP($D$37)-1)</f>
        <v>0.41779202221530193</v>
      </c>
      <c r="F53" s="1">
        <f t="shared" si="5"/>
        <v>0.42250000000000004</v>
      </c>
      <c r="G53" s="1">
        <f>C53-I53</f>
        <v>0.42250000000000004</v>
      </c>
      <c r="I53">
        <f>C53*(1-C53)</f>
        <v>0.22749999999999998</v>
      </c>
    </row>
    <row r="54" spans="3:9">
      <c r="C54" s="1">
        <v>0.7</v>
      </c>
      <c r="D54" s="1">
        <f t="shared" si="4"/>
        <v>0.7</v>
      </c>
      <c r="E54" s="1">
        <f>(EXP($D$37*C54)-1)/(EXP($D$37)-1)</f>
        <v>0.4781926969393851</v>
      </c>
      <c r="F54" s="1">
        <f t="shared" si="5"/>
        <v>0.48999999999999994</v>
      </c>
      <c r="G54" s="1">
        <f>C54-I54</f>
        <v>0.48999999999999994</v>
      </c>
      <c r="I54">
        <f>C54*(1-C54)</f>
        <v>0.21000000000000002</v>
      </c>
    </row>
    <row r="55" spans="3:9">
      <c r="C55" s="1">
        <v>0.75</v>
      </c>
      <c r="D55" s="1">
        <f t="shared" si="4"/>
        <v>0.75</v>
      </c>
      <c r="E55" s="1">
        <f>(EXP($D$37*C55)-1)/(EXP($D$37)-1)</f>
        <v>0.54494576607658873</v>
      </c>
      <c r="F55" s="1">
        <f t="shared" si="5"/>
        <v>0.5625</v>
      </c>
      <c r="G55" s="1">
        <f>C55-I55</f>
        <v>0.5625</v>
      </c>
      <c r="I55">
        <f>C55*(1-C55)</f>
        <v>0.1875</v>
      </c>
    </row>
    <row r="56" spans="3:9">
      <c r="C56" s="1">
        <v>0.8</v>
      </c>
      <c r="D56" s="1">
        <f t="shared" si="4"/>
        <v>0.8</v>
      </c>
      <c r="E56" s="1">
        <f>(EXP($D$37*C56)-1)/(EXP($D$37)-1)</f>
        <v>0.61871931677931924</v>
      </c>
      <c r="F56" s="1">
        <f t="shared" si="5"/>
        <v>0.64000000000000012</v>
      </c>
      <c r="G56" s="1">
        <f>C56-I56</f>
        <v>0.64000000000000012</v>
      </c>
      <c r="I56">
        <f>C56*(1-C56)</f>
        <v>0.15999999999999998</v>
      </c>
    </row>
    <row r="57" spans="3:9">
      <c r="C57" s="1">
        <v>0.85</v>
      </c>
      <c r="D57" s="1">
        <f t="shared" si="4"/>
        <v>0.85</v>
      </c>
      <c r="E57" s="1">
        <f>(EXP($D$37*C57)-1)/(EXP($D$37)-1)</f>
        <v>0.70025169953915634</v>
      </c>
      <c r="F57" s="1">
        <f t="shared" si="5"/>
        <v>0.72249999999999992</v>
      </c>
      <c r="G57" s="1">
        <f>C57-I57</f>
        <v>0.72249999999999992</v>
      </c>
      <c r="I57">
        <f>C57*(1-C57)</f>
        <v>0.1275</v>
      </c>
    </row>
    <row r="58" spans="3:9">
      <c r="C58" s="1">
        <v>0.9</v>
      </c>
      <c r="D58" s="1">
        <f t="shared" si="4"/>
        <v>0.9</v>
      </c>
      <c r="E58" s="1">
        <f>(EXP($D$37*C58)-1)/(EXP($D$37)-1)</f>
        <v>0.79035891784674051</v>
      </c>
      <c r="F58" s="1">
        <f t="shared" si="5"/>
        <v>0.81</v>
      </c>
      <c r="G58" s="1">
        <f>C58-I58</f>
        <v>0.81</v>
      </c>
      <c r="I58">
        <f>C58*(1-C58)</f>
        <v>8.9999999999999983E-2</v>
      </c>
    </row>
    <row r="59" spans="3:9">
      <c r="C59" s="1">
        <v>0.95</v>
      </c>
      <c r="D59" s="1">
        <f t="shared" si="4"/>
        <v>0.95</v>
      </c>
      <c r="E59" s="1">
        <f>(EXP($D$37*C59)-1)/(EXP($D$37)-1)</f>
        <v>0.889942795028976</v>
      </c>
      <c r="F59" s="1">
        <f t="shared" si="5"/>
        <v>0.90249999999999997</v>
      </c>
      <c r="G59" s="1">
        <f>C59-I59</f>
        <v>0.90249999999999986</v>
      </c>
      <c r="I59">
        <f>C59*(1-C59)</f>
        <v>4.7500000000000042E-2</v>
      </c>
    </row>
    <row r="60" spans="3:9">
      <c r="C60" s="1">
        <v>1</v>
      </c>
      <c r="D60" s="1">
        <f t="shared" si="4"/>
        <v>1</v>
      </c>
      <c r="E60" s="1">
        <f>(EXP($D$37*C60)-1)/(EXP($D$37)-1)</f>
        <v>1</v>
      </c>
      <c r="F60" s="1">
        <f t="shared" si="5"/>
        <v>1</v>
      </c>
      <c r="G60" s="1">
        <f>C60-I60</f>
        <v>1</v>
      </c>
      <c r="I60">
        <f>C60*(1-C60)</f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2"/>
  <sheetViews>
    <sheetView workbookViewId="0">
      <selection activeCell="J11" sqref="J11"/>
    </sheetView>
  </sheetViews>
  <sheetFormatPr baseColWidth="10" defaultRowHeight="15" x14ac:dyDescent="0"/>
  <sheetData>
    <row r="2" spans="2:12">
      <c r="B2" t="s">
        <v>18</v>
      </c>
    </row>
    <row r="3" spans="2:12">
      <c r="B3" t="s">
        <v>19</v>
      </c>
    </row>
    <row r="4" spans="2:12">
      <c r="B4" t="s">
        <v>20</v>
      </c>
    </row>
    <row r="6" spans="2:12">
      <c r="B6" t="s">
        <v>21</v>
      </c>
      <c r="D6" t="s">
        <v>22</v>
      </c>
      <c r="I6" t="s">
        <v>41</v>
      </c>
      <c r="J6">
        <v>1</v>
      </c>
    </row>
    <row r="7" spans="2:12">
      <c r="B7" t="s">
        <v>24</v>
      </c>
      <c r="C7">
        <v>0.1</v>
      </c>
      <c r="I7" t="s">
        <v>43</v>
      </c>
      <c r="J7">
        <v>4</v>
      </c>
      <c r="L7">
        <v>3</v>
      </c>
    </row>
    <row r="8" spans="2:12">
      <c r="B8" t="s">
        <v>23</v>
      </c>
      <c r="C8" s="4">
        <f>LN(1/2)/LN(1-C7)</f>
        <v>6.5788134789605852</v>
      </c>
      <c r="I8" t="s">
        <v>42</v>
      </c>
      <c r="J8">
        <v>0.5</v>
      </c>
    </row>
    <row r="10" spans="2:12">
      <c r="B10" t="s">
        <v>25</v>
      </c>
      <c r="D10" t="s">
        <v>26</v>
      </c>
      <c r="E10">
        <v>0.1</v>
      </c>
      <c r="I10" t="s">
        <v>8</v>
      </c>
      <c r="J10" t="s">
        <v>10</v>
      </c>
      <c r="K10" t="s">
        <v>10</v>
      </c>
    </row>
    <row r="11" spans="2:12">
      <c r="I11">
        <v>0</v>
      </c>
      <c r="J11">
        <f>($J$6*I11^$J$7)/($J$8^$J$7+I11^$J$7)</f>
        <v>0</v>
      </c>
      <c r="K11">
        <f>1/(1+0.5*EXP(-$L$7*I11)^0.5)</f>
        <v>0.66666666666666663</v>
      </c>
    </row>
    <row r="12" spans="2:12">
      <c r="I12">
        <v>0.05</v>
      </c>
      <c r="J12">
        <f t="shared" ref="J12:J35" si="0">($J$6*I12^$J$7)/($J$8^$J$7+I12^$J$7)</f>
        <v>9.9990000999900056E-5</v>
      </c>
      <c r="K12">
        <f t="shared" ref="K12:K31" si="1">1/(1+0.5*EXP(-$L$7*I12)^0.5)</f>
        <v>0.6831199554671501</v>
      </c>
    </row>
    <row r="13" spans="2:12">
      <c r="I13">
        <v>0.1</v>
      </c>
      <c r="J13">
        <f t="shared" si="0"/>
        <v>1.5974440894568696E-3</v>
      </c>
      <c r="K13">
        <f t="shared" si="1"/>
        <v>0.69912763430657499</v>
      </c>
    </row>
    <row r="14" spans="2:12">
      <c r="I14">
        <v>0.15</v>
      </c>
      <c r="J14">
        <f t="shared" si="0"/>
        <v>8.0349171709155828E-3</v>
      </c>
      <c r="K14">
        <f t="shared" si="1"/>
        <v>0.71466443059837936</v>
      </c>
    </row>
    <row r="15" spans="2:12">
      <c r="I15">
        <v>0.2</v>
      </c>
      <c r="J15">
        <f t="shared" si="0"/>
        <v>2.4960998439937609E-2</v>
      </c>
      <c r="K15">
        <f t="shared" si="1"/>
        <v>0.72970910106637588</v>
      </c>
    </row>
    <row r="16" spans="2:12">
      <c r="I16">
        <v>0.25</v>
      </c>
      <c r="J16">
        <f t="shared" si="0"/>
        <v>5.8823529411764705E-2</v>
      </c>
      <c r="K16">
        <f t="shared" si="1"/>
        <v>0.7442444011460545</v>
      </c>
    </row>
    <row r="17" spans="9:11">
      <c r="I17">
        <v>0.3</v>
      </c>
      <c r="J17">
        <f t="shared" si="0"/>
        <v>0.11473087818696884</v>
      </c>
      <c r="K17">
        <f t="shared" si="1"/>
        <v>0.75825699644973799</v>
      </c>
    </row>
    <row r="18" spans="9:11">
      <c r="I18">
        <v>0.35</v>
      </c>
      <c r="J18">
        <f t="shared" si="0"/>
        <v>0.19361341827271988</v>
      </c>
      <c r="K18">
        <f t="shared" si="1"/>
        <v>0.77173732326905253</v>
      </c>
    </row>
    <row r="19" spans="9:11">
      <c r="I19">
        <v>0.4</v>
      </c>
      <c r="J19">
        <f t="shared" si="0"/>
        <v>0.2905788876276959</v>
      </c>
      <c r="K19">
        <f t="shared" si="1"/>
        <v>0.78467940575826034</v>
      </c>
    </row>
    <row r="20" spans="9:11">
      <c r="I20">
        <v>0.45</v>
      </c>
      <c r="J20">
        <f t="shared" si="0"/>
        <v>0.39617172876034062</v>
      </c>
      <c r="K20">
        <f t="shared" si="1"/>
        <v>0.79708063776898141</v>
      </c>
    </row>
    <row r="21" spans="9:11">
      <c r="I21">
        <v>0.5</v>
      </c>
      <c r="J21">
        <f t="shared" si="0"/>
        <v>0.5</v>
      </c>
      <c r="K21">
        <f t="shared" si="1"/>
        <v>0.80894153732288576</v>
      </c>
    </row>
    <row r="22" spans="9:11">
      <c r="I22">
        <v>0.55000000000000004</v>
      </c>
      <c r="J22">
        <f t="shared" si="0"/>
        <v>0.59417231443529095</v>
      </c>
      <c r="K22">
        <f t="shared" si="1"/>
        <v>0.82026548145717781</v>
      </c>
    </row>
    <row r="23" spans="9:11">
      <c r="I23">
        <v>0.6</v>
      </c>
      <c r="J23">
        <f t="shared" si="0"/>
        <v>0.67464862051015095</v>
      </c>
      <c r="K23">
        <f t="shared" si="1"/>
        <v>0.83105842870784685</v>
      </c>
    </row>
    <row r="24" spans="9:11">
      <c r="I24">
        <v>0.65</v>
      </c>
      <c r="J24">
        <f t="shared" si="0"/>
        <v>0.74067062576178011</v>
      </c>
      <c r="K24">
        <f t="shared" si="1"/>
        <v>0.84132863585995221</v>
      </c>
    </row>
    <row r="25" spans="9:11">
      <c r="I25">
        <v>0.7</v>
      </c>
      <c r="J25">
        <f t="shared" si="0"/>
        <v>0.79345670852610706</v>
      </c>
      <c r="K25">
        <f t="shared" si="1"/>
        <v>0.85108637484396488</v>
      </c>
    </row>
    <row r="26" spans="9:11">
      <c r="I26">
        <v>0.75</v>
      </c>
      <c r="J26">
        <f t="shared" si="0"/>
        <v>0.83505154639175261</v>
      </c>
      <c r="K26">
        <f t="shared" si="1"/>
        <v>0.86034365484004027</v>
      </c>
    </row>
    <row r="27" spans="9:11">
      <c r="I27">
        <v>0.8</v>
      </c>
      <c r="J27">
        <f t="shared" si="0"/>
        <v>0.86761279389959756</v>
      </c>
      <c r="K27">
        <f t="shared" si="1"/>
        <v>0.8691139538101299</v>
      </c>
    </row>
    <row r="28" spans="9:11">
      <c r="I28">
        <v>0.85</v>
      </c>
      <c r="J28">
        <f t="shared" si="0"/>
        <v>0.89307214422429182</v>
      </c>
      <c r="K28">
        <f t="shared" si="1"/>
        <v>0.87741196284639333</v>
      </c>
    </row>
    <row r="29" spans="9:11">
      <c r="I29">
        <v>0.9</v>
      </c>
      <c r="J29">
        <f t="shared" si="0"/>
        <v>0.91302532702477035</v>
      </c>
      <c r="K29">
        <f t="shared" si="1"/>
        <v>0.88525334593153104</v>
      </c>
    </row>
    <row r="30" spans="9:11">
      <c r="I30">
        <v>0.95</v>
      </c>
      <c r="J30">
        <f t="shared" si="0"/>
        <v>0.92873482942681418</v>
      </c>
      <c r="K30">
        <f t="shared" si="1"/>
        <v>0.89265451697337439</v>
      </c>
    </row>
    <row r="31" spans="9:11">
      <c r="I31">
        <v>1</v>
      </c>
      <c r="J31">
        <f t="shared" si="0"/>
        <v>0.94117647058823528</v>
      </c>
      <c r="K31">
        <f t="shared" si="1"/>
        <v>0.89963243531654824</v>
      </c>
    </row>
    <row r="32" spans="9:11">
      <c r="I32">
        <v>1.05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0"/>
  <sheetViews>
    <sheetView workbookViewId="0">
      <selection sqref="A1:XFD1048576"/>
    </sheetView>
  </sheetViews>
  <sheetFormatPr baseColWidth="10" defaultRowHeight="15" x14ac:dyDescent="0"/>
  <sheetData>
    <row r="2" spans="2:10">
      <c r="B2" t="s">
        <v>28</v>
      </c>
      <c r="C2">
        <v>0.05</v>
      </c>
    </row>
    <row r="3" spans="2:10">
      <c r="B3" t="s">
        <v>29</v>
      </c>
      <c r="C3">
        <v>0</v>
      </c>
    </row>
    <row r="5" spans="2:10">
      <c r="B5" t="s">
        <v>24</v>
      </c>
      <c r="C5">
        <v>0.08</v>
      </c>
      <c r="D5" t="s">
        <v>30</v>
      </c>
      <c r="E5" t="s">
        <v>23</v>
      </c>
      <c r="F5" s="4">
        <f>LN(1/2)/LN(1-C5)</f>
        <v>8.3129504141208308</v>
      </c>
    </row>
    <row r="6" spans="2:10">
      <c r="B6" t="s">
        <v>26</v>
      </c>
      <c r="C6">
        <v>0.08</v>
      </c>
      <c r="D6" t="s">
        <v>39</v>
      </c>
    </row>
    <row r="8" spans="2:10">
      <c r="B8" t="s">
        <v>32</v>
      </c>
      <c r="C8">
        <v>0.06</v>
      </c>
      <c r="D8" t="s">
        <v>33</v>
      </c>
    </row>
    <row r="9" spans="2:10">
      <c r="B9" t="s">
        <v>35</v>
      </c>
      <c r="C9">
        <v>0.2</v>
      </c>
      <c r="D9" t="s">
        <v>40</v>
      </c>
    </row>
    <row r="12" spans="2:10">
      <c r="B12" t="s">
        <v>34</v>
      </c>
      <c r="C12">
        <v>1</v>
      </c>
    </row>
    <row r="16" spans="2:10">
      <c r="B16" t="s">
        <v>27</v>
      </c>
      <c r="C16" t="s">
        <v>0</v>
      </c>
      <c r="D16" t="s">
        <v>4</v>
      </c>
      <c r="E16" t="s">
        <v>8</v>
      </c>
      <c r="F16" t="s">
        <v>31</v>
      </c>
      <c r="H16" t="s">
        <v>36</v>
      </c>
      <c r="I16" t="s">
        <v>37</v>
      </c>
      <c r="J16" t="s">
        <v>38</v>
      </c>
    </row>
    <row r="17" spans="2:10">
      <c r="B17">
        <v>0</v>
      </c>
      <c r="C17" s="1">
        <f>C2</f>
        <v>0.05</v>
      </c>
      <c r="D17" s="1">
        <f>$C$8*($C$9*E17+C17)*(1-C17)</f>
        <v>2.8500000000000001E-3</v>
      </c>
      <c r="E17" s="1">
        <f>C3</f>
        <v>0</v>
      </c>
      <c r="F17" s="1">
        <f>$C$6*C17-E17*$C$5</f>
        <v>4.0000000000000001E-3</v>
      </c>
      <c r="H17" s="5">
        <f>$C$8*($C$9*E17)*(1-C17)</f>
        <v>0</v>
      </c>
      <c r="I17" s="5">
        <f>$C$8*(C17)*(1-C17)</f>
        <v>2.8500000000000001E-3</v>
      </c>
      <c r="J17" s="5">
        <f>H17+I17</f>
        <v>2.8500000000000001E-3</v>
      </c>
    </row>
    <row r="18" spans="2:10">
      <c r="B18">
        <f>$C$12+B17</f>
        <v>1</v>
      </c>
      <c r="C18" s="1">
        <f>C17+D17*$C$12</f>
        <v>5.2850000000000001E-2</v>
      </c>
      <c r="D18" s="1">
        <f t="shared" ref="D18:D81" si="0">$C$8*($C$9*E18+C18)*(1-C18)</f>
        <v>3.04887585E-3</v>
      </c>
      <c r="E18" s="1">
        <f>E17+F17*$C$12</f>
        <v>4.0000000000000001E-3</v>
      </c>
      <c r="F18" s="1">
        <f t="shared" ref="F18:F81" si="1">$C$6*C18-E18*$C$5</f>
        <v>3.908E-3</v>
      </c>
      <c r="H18" s="5">
        <f t="shared" ref="H18:H81" si="2">$C$8*($C$9*E18)*(1-C18)</f>
        <v>4.5463200000000002E-5</v>
      </c>
      <c r="I18" s="5">
        <f t="shared" ref="I18:I81" si="3">$C$8*(C18)*(1-C18)</f>
        <v>3.00341265E-3</v>
      </c>
      <c r="J18" s="5">
        <f t="shared" ref="J18:J81" si="4">H18+I18</f>
        <v>3.04887585E-3</v>
      </c>
    </row>
    <row r="19" spans="2:10">
      <c r="B19">
        <f>$C$12+B18</f>
        <v>2</v>
      </c>
      <c r="C19" s="1">
        <f>C18+D18*$C$12</f>
        <v>5.5898875850000002E-2</v>
      </c>
      <c r="D19" s="1">
        <f t="shared" si="0"/>
        <v>3.256042911999716E-3</v>
      </c>
      <c r="E19" s="1">
        <f>E18+F18*$C$12</f>
        <v>7.9080000000000001E-3</v>
      </c>
      <c r="F19" s="1">
        <f t="shared" si="1"/>
        <v>3.8392700680000003E-3</v>
      </c>
      <c r="H19" s="5">
        <f t="shared" si="2"/>
        <v>8.9591420277338393E-5</v>
      </c>
      <c r="I19" s="5">
        <f t="shared" si="3"/>
        <v>3.1664514917223775E-3</v>
      </c>
      <c r="J19" s="5">
        <f t="shared" si="4"/>
        <v>3.256042911999716E-3</v>
      </c>
    </row>
    <row r="20" spans="2:10">
      <c r="B20">
        <f>$C$12+B19</f>
        <v>3</v>
      </c>
      <c r="C20" s="1">
        <f>C19+D19*$C$12</f>
        <v>5.9154918761999714E-2</v>
      </c>
      <c r="D20" s="1">
        <f t="shared" si="0"/>
        <v>3.4719651960330817E-3</v>
      </c>
      <c r="E20" s="1">
        <f>E19+F19*$C$12</f>
        <v>1.1747270068E-2</v>
      </c>
      <c r="F20" s="1">
        <f t="shared" si="1"/>
        <v>3.7926118955199772E-3</v>
      </c>
      <c r="H20" s="5">
        <f t="shared" si="2"/>
        <v>1.3262833513742628E-4</v>
      </c>
      <c r="I20" s="5">
        <f t="shared" si="3"/>
        <v>3.3393368608956556E-3</v>
      </c>
      <c r="J20" s="5">
        <f t="shared" si="4"/>
        <v>3.4719651960330817E-3</v>
      </c>
    </row>
    <row r="21" spans="2:10">
      <c r="B21">
        <f>$C$12+B20</f>
        <v>4</v>
      </c>
      <c r="C21" s="1">
        <f>C20+D20*$C$12</f>
        <v>6.26268839580328E-2</v>
      </c>
      <c r="D21" s="1">
        <f t="shared" si="0"/>
        <v>3.6970854527732223E-3</v>
      </c>
      <c r="E21" s="1">
        <f>E20+F20*$C$12</f>
        <v>1.5539881963519978E-2</v>
      </c>
      <c r="F21" s="1">
        <f t="shared" si="1"/>
        <v>3.766960159561026E-3</v>
      </c>
      <c r="H21" s="5">
        <f t="shared" si="2"/>
        <v>1.7480001094882902E-4</v>
      </c>
      <c r="I21" s="5">
        <f t="shared" si="3"/>
        <v>3.5222854418243935E-3</v>
      </c>
      <c r="J21" s="5">
        <f t="shared" si="4"/>
        <v>3.6970854527732227E-3</v>
      </c>
    </row>
    <row r="22" spans="2:10">
      <c r="B22">
        <f>$C$12+B21</f>
        <v>5</v>
      </c>
      <c r="C22" s="1">
        <f>C21+D21*$C$12</f>
        <v>6.6323969410806025E-2</v>
      </c>
      <c r="D22" s="1">
        <f t="shared" si="0"/>
        <v>3.9318220581443164E-3</v>
      </c>
      <c r="E22" s="1">
        <f>E21+F21*$C$12</f>
        <v>1.9306842123081005E-2</v>
      </c>
      <c r="F22" s="1">
        <f t="shared" si="1"/>
        <v>3.7613701830180018E-3</v>
      </c>
      <c r="H22" s="5">
        <f t="shared" si="2"/>
        <v>2.1631602860028624E-4</v>
      </c>
      <c r="I22" s="5">
        <f t="shared" si="3"/>
        <v>3.715506029544029E-3</v>
      </c>
      <c r="J22" s="5">
        <f t="shared" si="4"/>
        <v>3.9318220581443155E-3</v>
      </c>
    </row>
    <row r="23" spans="2:10">
      <c r="B23">
        <f>$C$12+B22</f>
        <v>6</v>
      </c>
      <c r="C23" s="1">
        <f>C22+D22*$C$12</f>
        <v>7.0255791468950335E-2</v>
      </c>
      <c r="D23" s="1">
        <f t="shared" si="0"/>
        <v>4.1765653555544246E-3</v>
      </c>
      <c r="E23" s="1">
        <f>E22+F22*$C$12</f>
        <v>2.3068212306099005E-2</v>
      </c>
      <c r="F23" s="1">
        <f t="shared" si="1"/>
        <v>3.775006333028106E-3</v>
      </c>
      <c r="H23" s="5">
        <f t="shared" si="2"/>
        <v>2.5737044151312287E-4</v>
      </c>
      <c r="I23" s="5">
        <f t="shared" si="3"/>
        <v>3.9191949140413018E-3</v>
      </c>
      <c r="J23" s="5">
        <f t="shared" si="4"/>
        <v>4.1765653555544246E-3</v>
      </c>
    </row>
    <row r="24" spans="2:10">
      <c r="B24">
        <f>$C$12+B23</f>
        <v>7</v>
      </c>
      <c r="C24" s="1">
        <f>C23+D23*$C$12</f>
        <v>7.4432356824504761E-2</v>
      </c>
      <c r="D24" s="1">
        <f t="shared" si="0"/>
        <v>4.431673440255998E-3</v>
      </c>
      <c r="E24" s="1">
        <f>E23+F23*$C$12</f>
        <v>2.6843218639127111E-2</v>
      </c>
      <c r="F24" s="1">
        <f t="shared" si="1"/>
        <v>3.8071310548302125E-3</v>
      </c>
      <c r="H24" s="5">
        <f t="shared" si="2"/>
        <v>2.9814257533273685E-4</v>
      </c>
      <c r="I24" s="5">
        <f t="shared" si="3"/>
        <v>4.1335308649232613E-3</v>
      </c>
      <c r="J24" s="5">
        <f t="shared" si="4"/>
        <v>4.431673440255998E-3</v>
      </c>
    </row>
    <row r="25" spans="2:10">
      <c r="B25">
        <f>$C$12+B24</f>
        <v>8</v>
      </c>
      <c r="C25" s="1">
        <f>C24+D24*$C$12</f>
        <v>7.8864030264760757E-2</v>
      </c>
      <c r="D25" s="1">
        <f t="shared" si="0"/>
        <v>4.6974673747663901E-3</v>
      </c>
      <c r="E25" s="1">
        <f>E24+F24*$C$12</f>
        <v>3.0650349693957323E-2</v>
      </c>
      <c r="F25" s="1">
        <f t="shared" si="1"/>
        <v>3.8570944456642747E-3</v>
      </c>
      <c r="H25" s="5">
        <f t="shared" si="2"/>
        <v>3.3879767505681085E-4</v>
      </c>
      <c r="I25" s="5">
        <f t="shared" si="3"/>
        <v>4.3586696997095793E-3</v>
      </c>
      <c r="J25" s="5">
        <f t="shared" si="4"/>
        <v>4.6974673747663901E-3</v>
      </c>
    </row>
    <row r="26" spans="2:10">
      <c r="B26">
        <f>$C$12+B25</f>
        <v>9</v>
      </c>
      <c r="C26" s="1">
        <f>C25+D25*$C$12</f>
        <v>8.3561497639527152E-2</v>
      </c>
      <c r="D26" s="1">
        <f t="shared" si="0"/>
        <v>4.9742258302372172E-3</v>
      </c>
      <c r="E26" s="1">
        <f>E25+F25*$C$12</f>
        <v>3.4507444139621597E-2</v>
      </c>
      <c r="F26" s="1">
        <f t="shared" si="1"/>
        <v>3.924324279992444E-3</v>
      </c>
      <c r="H26" s="5">
        <f t="shared" si="2"/>
        <v>3.7948740513122996E-4</v>
      </c>
      <c r="I26" s="5">
        <f t="shared" si="3"/>
        <v>4.594738425105987E-3</v>
      </c>
      <c r="J26" s="5">
        <f t="shared" si="4"/>
        <v>4.9742258302372172E-3</v>
      </c>
    </row>
    <row r="27" spans="2:10">
      <c r="B27">
        <f>$C$12+B26</f>
        <v>10</v>
      </c>
      <c r="C27" s="1">
        <f>C26+D26*$C$12</f>
        <v>8.8535723469764363E-2</v>
      </c>
      <c r="D27" s="1">
        <f t="shared" si="0"/>
        <v>5.2621791563473201E-3</v>
      </c>
      <c r="E27" s="1">
        <f>E26+F26*$C$12</f>
        <v>3.8431768419614043E-2</v>
      </c>
      <c r="F27" s="1">
        <f t="shared" si="1"/>
        <v>4.0083164040120248E-3</v>
      </c>
      <c r="H27" s="5">
        <f t="shared" si="2"/>
        <v>4.2035020798033288E-4</v>
      </c>
      <c r="I27" s="5">
        <f t="shared" si="3"/>
        <v>4.8418289483669868E-3</v>
      </c>
      <c r="J27" s="5">
        <f t="shared" si="4"/>
        <v>5.2621791563473193E-3</v>
      </c>
    </row>
    <row r="28" spans="2:10">
      <c r="B28">
        <f>$C$12+B27</f>
        <v>11</v>
      </c>
      <c r="C28" s="1">
        <f>C27+D27*$C$12</f>
        <v>9.3797902626111679E-2</v>
      </c>
      <c r="D28" s="1">
        <f t="shared" si="0"/>
        <v>5.561502891901997E-3</v>
      </c>
      <c r="E28" s="1">
        <f>E27+F27*$C$12</f>
        <v>4.2440084823626066E-2</v>
      </c>
      <c r="F28" s="1">
        <f t="shared" si="1"/>
        <v>4.1086254241988491E-3</v>
      </c>
      <c r="H28" s="5">
        <f t="shared" si="2"/>
        <v>4.6151152655874805E-4</v>
      </c>
      <c r="I28" s="5">
        <f t="shared" si="3"/>
        <v>5.0999913653432495E-3</v>
      </c>
      <c r="J28" s="5">
        <f t="shared" si="4"/>
        <v>5.5615028919019979E-3</v>
      </c>
    </row>
    <row r="29" spans="2:10">
      <c r="B29">
        <f>$C$12+B28</f>
        <v>12</v>
      </c>
      <c r="C29" s="1">
        <f>C28+D28*$C$12</f>
        <v>9.9359405518013671E-2</v>
      </c>
      <c r="D29" s="1">
        <f t="shared" si="0"/>
        <v>5.8723107400268839E-3</v>
      </c>
      <c r="E29" s="1">
        <f>E28+F28*$C$12</f>
        <v>4.6548710247824913E-2</v>
      </c>
      <c r="F29" s="1">
        <f t="shared" si="1"/>
        <v>4.224855621615101E-3</v>
      </c>
      <c r="H29" s="5">
        <f t="shared" si="2"/>
        <v>5.0308389683964908E-4</v>
      </c>
      <c r="I29" s="5">
        <f t="shared" si="3"/>
        <v>5.3692268431872348E-3</v>
      </c>
      <c r="J29" s="5">
        <f t="shared" si="4"/>
        <v>5.8723107400268839E-3</v>
      </c>
    </row>
    <row r="30" spans="2:10">
      <c r="B30">
        <f>$C$12+B29</f>
        <v>13</v>
      </c>
      <c r="C30" s="1">
        <f>C29+D29*$C$12</f>
        <v>0.10523171625804055</v>
      </c>
      <c r="D30" s="1">
        <f t="shared" si="0"/>
        <v>6.1946470457951664E-3</v>
      </c>
      <c r="E30" s="1">
        <f>E29+F29*$C$12</f>
        <v>5.0773565869440013E-2</v>
      </c>
      <c r="F30" s="1">
        <f t="shared" si="1"/>
        <v>4.3566520310880435E-3</v>
      </c>
      <c r="H30" s="5">
        <f t="shared" si="2"/>
        <v>5.4516691670949806E-4</v>
      </c>
      <c r="I30" s="5">
        <f t="shared" si="3"/>
        <v>5.6494801290856676E-3</v>
      </c>
      <c r="J30" s="5">
        <f t="shared" si="4"/>
        <v>6.1946470457951656E-3</v>
      </c>
    </row>
    <row r="31" spans="2:10">
      <c r="B31">
        <f>$C$12+B30</f>
        <v>14</v>
      </c>
      <c r="C31" s="1">
        <f>C30+D30*$C$12</f>
        <v>0.11142636330383572</v>
      </c>
      <c r="D31" s="1">
        <f t="shared" si="0"/>
        <v>6.5284788304237305E-3</v>
      </c>
      <c r="E31" s="1">
        <f>E30+F30*$C$12</f>
        <v>5.5130217900528057E-2</v>
      </c>
      <c r="F31" s="1">
        <f t="shared" si="1"/>
        <v>4.5036916322646137E-3</v>
      </c>
      <c r="H31" s="5">
        <f t="shared" si="2"/>
        <v>5.8784709854069032E-4</v>
      </c>
      <c r="I31" s="5">
        <f t="shared" si="3"/>
        <v>5.9406317318830395E-3</v>
      </c>
      <c r="J31" s="5">
        <f t="shared" si="4"/>
        <v>6.5284788304237297E-3</v>
      </c>
    </row>
    <row r="32" spans="2:10">
      <c r="B32">
        <f>$C$12+B31</f>
        <v>15</v>
      </c>
      <c r="C32" s="1">
        <f>C31+D31*$C$12</f>
        <v>0.11795484213425945</v>
      </c>
      <c r="D32" s="1">
        <f t="shared" si="0"/>
        <v>6.8736874548565238E-3</v>
      </c>
      <c r="E32" s="1">
        <f>E31+F31*$C$12</f>
        <v>5.963390953279267E-2</v>
      </c>
      <c r="F32" s="1">
        <f t="shared" si="1"/>
        <v>4.6656746081173428E-3</v>
      </c>
      <c r="H32" s="5">
        <f t="shared" si="2"/>
        <v>6.3119761377604074E-4</v>
      </c>
      <c r="I32" s="5">
        <f t="shared" si="3"/>
        <v>6.2424898410804834E-3</v>
      </c>
      <c r="J32" s="5">
        <f t="shared" si="4"/>
        <v>6.8736874548565238E-3</v>
      </c>
    </row>
    <row r="33" spans="2:10">
      <c r="B33">
        <f>$C$12+B32</f>
        <v>16</v>
      </c>
      <c r="C33" s="1">
        <f>C32+D32*$C$12</f>
        <v>0.12482852958911597</v>
      </c>
      <c r="D33" s="1">
        <f t="shared" si="0"/>
        <v>7.2300600065770132E-3</v>
      </c>
      <c r="E33" s="1">
        <f>E32+F32*$C$12</f>
        <v>6.4299584140910013E-2</v>
      </c>
      <c r="F33" s="1">
        <f t="shared" si="1"/>
        <v>4.8423156358564767E-3</v>
      </c>
      <c r="H33" s="5">
        <f t="shared" si="2"/>
        <v>6.7527793919290298E-4</v>
      </c>
      <c r="I33" s="5">
        <f t="shared" si="3"/>
        <v>6.5547820673841099E-3</v>
      </c>
      <c r="J33" s="5">
        <f t="shared" si="4"/>
        <v>7.2300600065770132E-3</v>
      </c>
    </row>
    <row r="34" spans="2:10">
      <c r="B34">
        <f>$C$12+B33</f>
        <v>17</v>
      </c>
      <c r="C34" s="1">
        <f>C33+D33*$C$12</f>
        <v>0.132058589595693</v>
      </c>
      <c r="D34" s="1">
        <f t="shared" si="0"/>
        <v>7.5972805267047194E-3</v>
      </c>
      <c r="E34" s="1">
        <f>E33+F33*$C$12</f>
        <v>6.9141899776766491E-2</v>
      </c>
      <c r="F34" s="1">
        <f t="shared" si="1"/>
        <v>5.0333351855141205E-3</v>
      </c>
      <c r="H34" s="5">
        <f t="shared" si="2"/>
        <v>7.2013341612335937E-4</v>
      </c>
      <c r="I34" s="5">
        <f t="shared" si="3"/>
        <v>6.8771471105813593E-3</v>
      </c>
      <c r="J34" s="5">
        <f t="shared" si="4"/>
        <v>7.5972805267047186E-3</v>
      </c>
    </row>
    <row r="35" spans="2:10">
      <c r="B35">
        <f>$C$12+B34</f>
        <v>18</v>
      </c>
      <c r="C35" s="1">
        <f>C34+D34*$C$12</f>
        <v>0.13965587012239772</v>
      </c>
      <c r="D35" s="1">
        <f t="shared" si="0"/>
        <v>7.9749212195503027E-3</v>
      </c>
      <c r="E35" s="1">
        <f>E34+F34*$C$12</f>
        <v>7.4175234962280609E-2</v>
      </c>
      <c r="F35" s="1">
        <f t="shared" si="1"/>
        <v>5.238450812809368E-3</v>
      </c>
      <c r="H35" s="5">
        <f t="shared" si="2"/>
        <v>7.6579473578508009E-4</v>
      </c>
      <c r="I35" s="5">
        <f t="shared" si="3"/>
        <v>7.2091264837652203E-3</v>
      </c>
      <c r="J35" s="5">
        <f t="shared" si="4"/>
        <v>7.9749212195503009E-3</v>
      </c>
    </row>
    <row r="36" spans="2:10">
      <c r="B36">
        <f>$C$12+B35</f>
        <v>19</v>
      </c>
      <c r="C36" s="1">
        <f>C35+D35*$C$12</f>
        <v>0.14763079134194801</v>
      </c>
      <c r="D36" s="1">
        <f t="shared" si="0"/>
        <v>8.3624338133906854E-3</v>
      </c>
      <c r="E36" s="1">
        <f>E35+F35*$C$12</f>
        <v>7.9413685775089976E-2</v>
      </c>
      <c r="F36" s="1">
        <f t="shared" si="1"/>
        <v>5.4573684453486423E-3</v>
      </c>
      <c r="H36" s="5">
        <f t="shared" si="2"/>
        <v>8.1227736600879166E-4</v>
      </c>
      <c r="I36" s="5">
        <f t="shared" si="3"/>
        <v>7.5501564473818925E-3</v>
      </c>
      <c r="J36" s="5">
        <f t="shared" si="4"/>
        <v>8.3624338133906836E-3</v>
      </c>
    </row>
    <row r="37" spans="2:10">
      <c r="B37">
        <f>$C$12+B36</f>
        <v>20</v>
      </c>
      <c r="C37" s="1">
        <f>C36+D36*$C$12</f>
        <v>0.1559932251553387</v>
      </c>
      <c r="D37" s="1">
        <f t="shared" si="0"/>
        <v>8.7591412686615772E-3</v>
      </c>
      <c r="E37" s="1">
        <f>E36+F36*$C$12</f>
        <v>8.4871054220438613E-2</v>
      </c>
      <c r="F37" s="1">
        <f t="shared" si="1"/>
        <v>5.6897736747920074E-3</v>
      </c>
      <c r="H37" s="5">
        <f t="shared" si="2"/>
        <v>8.5958093700310529E-4</v>
      </c>
      <c r="I37" s="5">
        <f t="shared" si="3"/>
        <v>7.8995603316584697E-3</v>
      </c>
      <c r="J37" s="5">
        <f t="shared" si="4"/>
        <v>8.7591412686615754E-3</v>
      </c>
    </row>
    <row r="38" spans="2:10">
      <c r="B38">
        <f>$C$12+B37</f>
        <v>21</v>
      </c>
      <c r="C38" s="1">
        <f>C37+D37*$C$12</f>
        <v>0.16475236642400026</v>
      </c>
      <c r="D38" s="1">
        <f t="shared" si="0"/>
        <v>9.1642300572316298E-3</v>
      </c>
      <c r="E38" s="1">
        <f>E37+F37*$C$12</f>
        <v>9.0560827895230622E-2</v>
      </c>
      <c r="F38" s="1">
        <f t="shared" si="1"/>
        <v>5.935323082301572E-3</v>
      </c>
      <c r="H38" s="5">
        <f t="shared" si="2"/>
        <v>9.0768860633009727E-4</v>
      </c>
      <c r="I38" s="5">
        <f t="shared" si="3"/>
        <v>8.2565414509015323E-3</v>
      </c>
      <c r="J38" s="5">
        <f t="shared" si="4"/>
        <v>9.1642300572316298E-3</v>
      </c>
    </row>
    <row r="39" spans="2:10">
      <c r="B39">
        <f>$C$12+B38</f>
        <v>22</v>
      </c>
      <c r="C39" s="1">
        <f>C38+D38*$C$12</f>
        <v>0.17391659648123189</v>
      </c>
      <c r="D39" s="1">
        <f t="shared" si="0"/>
        <v>9.5767432628887442E-3</v>
      </c>
      <c r="E39" s="1">
        <f>E38+F38*$C$12</f>
        <v>9.6496150977532197E-2</v>
      </c>
      <c r="F39" s="1">
        <f t="shared" si="1"/>
        <v>6.1936356402959762E-3</v>
      </c>
      <c r="H39" s="5">
        <f t="shared" si="2"/>
        <v>9.5656642591176848E-4</v>
      </c>
      <c r="I39" s="5">
        <f t="shared" si="3"/>
        <v>8.6201768369769741E-3</v>
      </c>
      <c r="J39" s="5">
        <f t="shared" si="4"/>
        <v>9.5767432628887424E-3</v>
      </c>
    </row>
    <row r="40" spans="2:10">
      <c r="B40">
        <f>$C$12+B39</f>
        <v>23</v>
      </c>
      <c r="C40" s="1">
        <f>C39+D39*$C$12</f>
        <v>0.18349333974412063</v>
      </c>
      <c r="D40" s="1">
        <f t="shared" si="0"/>
        <v>9.9955747773847019E-3</v>
      </c>
      <c r="E40" s="1">
        <f>E39+F39*$C$12</f>
        <v>0.10268978661782817</v>
      </c>
      <c r="F40" s="1">
        <f t="shared" si="1"/>
        <v>6.464284250103397E-3</v>
      </c>
      <c r="H40" s="5">
        <f t="shared" si="2"/>
        <v>1.0061627365645412E-3</v>
      </c>
      <c r="I40" s="5">
        <f t="shared" si="3"/>
        <v>8.9894120408201602E-3</v>
      </c>
      <c r="J40" s="5">
        <f t="shared" si="4"/>
        <v>9.9955747773847019E-3</v>
      </c>
    </row>
    <row r="41" spans="2:10">
      <c r="B41">
        <f>$C$12+B40</f>
        <v>24</v>
      </c>
      <c r="C41" s="1">
        <f>C40+D40*$C$12</f>
        <v>0.19348891452150532</v>
      </c>
      <c r="D41" s="1">
        <f t="shared" si="0"/>
        <v>1.04194648868888E-2</v>
      </c>
      <c r="E41" s="1">
        <f>E40+F40*$C$12</f>
        <v>0.10915407086793157</v>
      </c>
      <c r="F41" s="1">
        <f t="shared" si="1"/>
        <v>6.7467874922859002E-3</v>
      </c>
      <c r="H41" s="5">
        <f t="shared" si="2"/>
        <v>1.0564076181611044E-3</v>
      </c>
      <c r="I41" s="5">
        <f t="shared" si="3"/>
        <v>9.3630572687276956E-3</v>
      </c>
      <c r="J41" s="5">
        <f t="shared" si="4"/>
        <v>1.04194648868888E-2</v>
      </c>
    </row>
    <row r="42" spans="2:10">
      <c r="B42">
        <f>$C$12+B41</f>
        <v>25</v>
      </c>
      <c r="C42" s="1">
        <f>C41+D41*$C$12</f>
        <v>0.20390837940839412</v>
      </c>
      <c r="D42" s="1">
        <f t="shared" si="0"/>
        <v>1.0846997558845516E-2</v>
      </c>
      <c r="E42" s="1">
        <f>E41+F41*$C$12</f>
        <v>0.11590085836021746</v>
      </c>
      <c r="F42" s="1">
        <f t="shared" si="1"/>
        <v>7.0406016838541318E-3</v>
      </c>
      <c r="H42" s="5">
        <f t="shared" si="2"/>
        <v>1.1072124259193243E-3</v>
      </c>
      <c r="I42" s="5">
        <f t="shared" si="3"/>
        <v>9.7397851329261917E-3</v>
      </c>
      <c r="J42" s="5">
        <f t="shared" si="4"/>
        <v>1.0846997558845516E-2</v>
      </c>
    </row>
    <row r="43" spans="2:10">
      <c r="B43">
        <f>$C$12+B42</f>
        <v>26</v>
      </c>
      <c r="C43" s="1">
        <f>C42+D42*$C$12</f>
        <v>0.21475537696723965</v>
      </c>
      <c r="D43" s="1">
        <f t="shared" si="0"/>
        <v>1.1276599747222756E-2</v>
      </c>
      <c r="E43" s="1">
        <f>E42+F42*$C$12</f>
        <v>0.1229414600440716</v>
      </c>
      <c r="F43" s="1">
        <f t="shared" si="1"/>
        <v>7.3451133538534451E-3</v>
      </c>
      <c r="H43" s="5">
        <f t="shared" si="2"/>
        <v>1.1584694453688502E-3</v>
      </c>
      <c r="I43" s="5">
        <f t="shared" si="3"/>
        <v>1.0118130301853906E-2</v>
      </c>
      <c r="J43" s="5">
        <f t="shared" si="4"/>
        <v>1.1276599747222756E-2</v>
      </c>
    </row>
    <row r="44" spans="2:10">
      <c r="B44">
        <f>$C$12+B43</f>
        <v>27</v>
      </c>
      <c r="C44" s="1">
        <f>C43+D43*$C$12</f>
        <v>0.2260319767144624</v>
      </c>
      <c r="D44" s="1">
        <f t="shared" si="0"/>
        <v>1.1706543033102165E-2</v>
      </c>
      <c r="E44" s="1">
        <f>E43+F43*$C$12</f>
        <v>0.13028657339792504</v>
      </c>
      <c r="F44" s="1">
        <f t="shared" si="1"/>
        <v>7.6596322653229888E-3</v>
      </c>
      <c r="H44" s="5">
        <f t="shared" si="2"/>
        <v>1.2100517000812579E-3</v>
      </c>
      <c r="I44" s="5">
        <f t="shared" si="3"/>
        <v>1.0496491333020906E-2</v>
      </c>
      <c r="J44" s="5">
        <f t="shared" si="4"/>
        <v>1.1706543033102163E-2</v>
      </c>
    </row>
    <row r="45" spans="2:10">
      <c r="B45">
        <f>$C$12+B44</f>
        <v>28</v>
      </c>
      <c r="C45" s="1">
        <f>C44+D44*$C$12</f>
        <v>0.23773851974756458</v>
      </c>
      <c r="D45" s="1">
        <f t="shared" si="0"/>
        <v>1.2134947905636979E-2</v>
      </c>
      <c r="E45" s="1">
        <f>E44+F44*$C$12</f>
        <v>0.13794620566324803</v>
      </c>
      <c r="F45" s="1">
        <f t="shared" si="1"/>
        <v>7.9833851267453234E-3</v>
      </c>
      <c r="H45" s="5">
        <f t="shared" si="2"/>
        <v>1.2618129470888921E-3</v>
      </c>
      <c r="I45" s="5">
        <f t="shared" si="3"/>
        <v>1.0873134958548084E-2</v>
      </c>
      <c r="J45" s="5">
        <f t="shared" si="4"/>
        <v>1.2134947905636977E-2</v>
      </c>
    </row>
    <row r="46" spans="2:10">
      <c r="B46">
        <f>$C$12+B45</f>
        <v>29</v>
      </c>
      <c r="C46" s="1">
        <f>C45+D45*$C$12</f>
        <v>0.24987346765320156</v>
      </c>
      <c r="D46" s="1">
        <f t="shared" si="0"/>
        <v>1.2559790963842979E-2</v>
      </c>
      <c r="E46" s="1">
        <f>E45+F45*$C$12</f>
        <v>0.14592959078999335</v>
      </c>
      <c r="F46" s="1">
        <f t="shared" si="1"/>
        <v>8.3155101490566576E-3</v>
      </c>
      <c r="H46" s="5">
        <f t="shared" si="2"/>
        <v>1.31358789487302E-3</v>
      </c>
      <c r="I46" s="5">
        <f t="shared" si="3"/>
        <v>1.124620306896996E-2</v>
      </c>
      <c r="J46" s="5">
        <f t="shared" si="4"/>
        <v>1.2559790963842979E-2</v>
      </c>
    </row>
    <row r="47" spans="2:10">
      <c r="B47">
        <f>$C$12+B46</f>
        <v>30</v>
      </c>
      <c r="C47" s="1">
        <f>C46+D46*$C$12</f>
        <v>0.26243325861704453</v>
      </c>
      <c r="D47" s="1">
        <f t="shared" si="0"/>
        <v>1.2978915281007837E-2</v>
      </c>
      <c r="E47" s="1">
        <f>E46+F46*$C$12</f>
        <v>0.15424510093905</v>
      </c>
      <c r="F47" s="1">
        <f t="shared" si="1"/>
        <v>8.6550526142395601E-3</v>
      </c>
      <c r="H47" s="5">
        <f t="shared" si="2"/>
        <v>1.3651926776868017E-3</v>
      </c>
      <c r="I47" s="5">
        <f t="shared" si="3"/>
        <v>1.1613722603321035E-2</v>
      </c>
      <c r="J47" s="5">
        <f t="shared" si="4"/>
        <v>1.2978915281007837E-2</v>
      </c>
    </row>
    <row r="48" spans="2:10">
      <c r="B48">
        <f>$C$12+B47</f>
        <v>31</v>
      </c>
      <c r="C48" s="1">
        <f>C47+D47*$C$12</f>
        <v>0.27541217389805239</v>
      </c>
      <c r="D48" s="1">
        <f t="shared" si="0"/>
        <v>1.3390044119626299E-2</v>
      </c>
      <c r="E48" s="1">
        <f>E47+F47*$C$12</f>
        <v>0.16290015355328957</v>
      </c>
      <c r="F48" s="1">
        <f t="shared" si="1"/>
        <v>9.0009616275810254E-3</v>
      </c>
      <c r="H48" s="5">
        <f t="shared" si="2"/>
        <v>1.4164256176182187E-3</v>
      </c>
      <c r="I48" s="5">
        <f t="shared" si="3"/>
        <v>1.1973618502008079E-2</v>
      </c>
      <c r="J48" s="5">
        <f t="shared" si="4"/>
        <v>1.3390044119626299E-2</v>
      </c>
    </row>
    <row r="49" spans="2:10">
      <c r="B49">
        <f>$C$12+B48</f>
        <v>32</v>
      </c>
      <c r="C49" s="1">
        <f>C48+D48*$C$12</f>
        <v>0.28880221801767869</v>
      </c>
      <c r="D49" s="1">
        <f t="shared" si="0"/>
        <v>1.3790798115187944E-2</v>
      </c>
      <c r="E49" s="1">
        <f>E48+F48*$C$12</f>
        <v>0.17190111518087059</v>
      </c>
      <c r="F49" s="1">
        <f t="shared" si="1"/>
        <v>9.3520882269446468E-3</v>
      </c>
      <c r="H49" s="5">
        <f t="shared" si="2"/>
        <v>1.4670683020430726E-3</v>
      </c>
      <c r="I49" s="5">
        <f t="shared" si="3"/>
        <v>1.2323729813144871E-2</v>
      </c>
      <c r="J49" s="5">
        <f t="shared" si="4"/>
        <v>1.3790798115187944E-2</v>
      </c>
    </row>
    <row r="50" spans="2:10">
      <c r="B50">
        <f>$C$12+B49</f>
        <v>33</v>
      </c>
      <c r="C50" s="1">
        <f>C49+D49*$C$12</f>
        <v>0.30259301613286665</v>
      </c>
      <c r="D50" s="1">
        <f t="shared" si="0"/>
        <v>1.4178715962087684E-2</v>
      </c>
      <c r="E50" s="1">
        <f>E49+F49*$C$12</f>
        <v>0.18125320340781523</v>
      </c>
      <c r="F50" s="1">
        <f t="shared" si="1"/>
        <v>9.7071850180041139E-3</v>
      </c>
      <c r="H50" s="5">
        <f t="shared" si="2"/>
        <v>1.5168869988588054E-3</v>
      </c>
      <c r="I50" s="5">
        <f t="shared" si="3"/>
        <v>1.266182896322888E-2</v>
      </c>
      <c r="J50" s="5">
        <f t="shared" si="4"/>
        <v>1.4178715962087685E-2</v>
      </c>
    </row>
    <row r="51" spans="2:10">
      <c r="B51">
        <f>$C$12+B50</f>
        <v>34</v>
      </c>
      <c r="C51" s="1">
        <f>C50+D50*$C$12</f>
        <v>0.31677173209495435</v>
      </c>
      <c r="D51" s="1">
        <f t="shared" si="0"/>
        <v>1.4551278535502775E-2</v>
      </c>
      <c r="E51" s="1">
        <f>E50+F50*$C$12</f>
        <v>0.19096038842581933</v>
      </c>
      <c r="F51" s="1">
        <f t="shared" si="1"/>
        <v>1.0064907493530801E-2</v>
      </c>
      <c r="H51" s="5">
        <f t="shared" si="2"/>
        <v>1.5656344250717671E-3</v>
      </c>
      <c r="I51" s="5">
        <f t="shared" si="3"/>
        <v>1.2985644110431009E-2</v>
      </c>
      <c r="J51" s="5">
        <f t="shared" si="4"/>
        <v>1.4551278535502777E-2</v>
      </c>
    </row>
    <row r="52" spans="2:10">
      <c r="B52">
        <f>$C$12+B51</f>
        <v>35</v>
      </c>
      <c r="C52" s="1">
        <f>C51+D51*$C$12</f>
        <v>0.3313230106304571</v>
      </c>
      <c r="D52" s="1">
        <f t="shared" si="0"/>
        <v>1.4905936271383294E-2</v>
      </c>
      <c r="E52" s="1">
        <f>E51+F51*$C$12</f>
        <v>0.20102529591935014</v>
      </c>
      <c r="F52" s="1">
        <f t="shared" si="1"/>
        <v>1.0423817176888554E-2</v>
      </c>
      <c r="H52" s="5">
        <f t="shared" si="2"/>
        <v>1.6130518759496701E-3</v>
      </c>
      <c r="I52" s="5">
        <f t="shared" si="3"/>
        <v>1.3292884395433626E-2</v>
      </c>
      <c r="J52" s="5">
        <f t="shared" si="4"/>
        <v>1.4905936271383296E-2</v>
      </c>
    </row>
    <row r="53" spans="2:10">
      <c r="B53">
        <f>$C$12+B52</f>
        <v>36</v>
      </c>
      <c r="C53" s="1">
        <f>C52+D52*$C$12</f>
        <v>0.34622894690184042</v>
      </c>
      <c r="D53" s="1">
        <f t="shared" si="0"/>
        <v>1.5240139505892175E-2</v>
      </c>
      <c r="E53" s="1">
        <f>E52+F52*$C$12</f>
        <v>0.21144911309623871</v>
      </c>
      <c r="F53" s="1">
        <f t="shared" si="1"/>
        <v>1.0782386704448137E-2</v>
      </c>
      <c r="H53" s="5">
        <f t="shared" si="2"/>
        <v>1.6588717121471977E-3</v>
      </c>
      <c r="I53" s="5">
        <f t="shared" si="3"/>
        <v>1.3581267793744979E-2</v>
      </c>
      <c r="J53" s="5">
        <f t="shared" si="4"/>
        <v>1.5240139505892177E-2</v>
      </c>
    </row>
    <row r="54" spans="2:10">
      <c r="B54">
        <f>$C$12+B53</f>
        <v>37</v>
      </c>
      <c r="C54" s="1">
        <f>C53+D53*$C$12</f>
        <v>0.36146908640773256</v>
      </c>
      <c r="D54" s="1">
        <f t="shared" si="0"/>
        <v>1.5551371349918051E-2</v>
      </c>
      <c r="E54" s="1">
        <f>E53+F53*$C$12</f>
        <v>0.22223149980068685</v>
      </c>
      <c r="F54" s="1">
        <f t="shared" si="1"/>
        <v>1.1139006928563656E-2</v>
      </c>
      <c r="H54" s="5">
        <f t="shared" si="2"/>
        <v>1.7028201911605486E-3</v>
      </c>
      <c r="I54" s="5">
        <f t="shared" si="3"/>
        <v>1.3848551158757504E-2</v>
      </c>
      <c r="J54" s="5">
        <f t="shared" si="4"/>
        <v>1.5551371349918052E-2</v>
      </c>
    </row>
    <row r="55" spans="2:10">
      <c r="B55">
        <f>$C$12+B54</f>
        <v>38</v>
      </c>
      <c r="C55" s="1">
        <f>C54+D54*$C$12</f>
        <v>0.37702045775765064</v>
      </c>
      <c r="D55" s="1">
        <f t="shared" si="0"/>
        <v>1.5837182548852378E-2</v>
      </c>
      <c r="E55" s="1">
        <f>E54+F54*$C$12</f>
        <v>0.2333705067292505</v>
      </c>
      <c r="F55" s="1">
        <f t="shared" si="1"/>
        <v>1.1491996082272013E-2</v>
      </c>
      <c r="H55" s="5">
        <f t="shared" si="2"/>
        <v>1.7446206174606433E-3</v>
      </c>
      <c r="I55" s="5">
        <f t="shared" si="3"/>
        <v>1.4092561931391733E-2</v>
      </c>
      <c r="J55" s="5">
        <f t="shared" si="4"/>
        <v>1.5837182548852375E-2</v>
      </c>
    </row>
    <row r="56" spans="2:10">
      <c r="B56">
        <f>$C$12+B55</f>
        <v>39</v>
      </c>
      <c r="C56" s="1">
        <f>C55+D55*$C$12</f>
        <v>0.392857640306503</v>
      </c>
      <c r="D56" s="1">
        <f t="shared" si="0"/>
        <v>1.6095227658647879E-2</v>
      </c>
      <c r="E56" s="1">
        <f>E55+F55*$C$12</f>
        <v>0.2448625028115225</v>
      </c>
      <c r="F56" s="1">
        <f t="shared" si="1"/>
        <v>1.1839610999598439E-2</v>
      </c>
      <c r="H56" s="5">
        <f t="shared" si="2"/>
        <v>1.7839967730893201E-3</v>
      </c>
      <c r="I56" s="5">
        <f t="shared" si="3"/>
        <v>1.431123088555856E-2</v>
      </c>
      <c r="J56" s="5">
        <f t="shared" si="4"/>
        <v>1.6095227658647879E-2</v>
      </c>
    </row>
    <row r="57" spans="2:10">
      <c r="B57">
        <f>$C$12+B56</f>
        <v>40</v>
      </c>
      <c r="C57" s="1">
        <f>C56+D56*$C$12</f>
        <v>0.4089528679651509</v>
      </c>
      <c r="D57" s="1">
        <f t="shared" si="0"/>
        <v>1.6323301762757883E-2</v>
      </c>
      <c r="E57" s="1">
        <f>E56+F56*$C$12</f>
        <v>0.25670211381112096</v>
      </c>
      <c r="F57" s="1">
        <f t="shared" si="1"/>
        <v>1.2180060332322395E-2</v>
      </c>
      <c r="H57" s="5">
        <f t="shared" si="2"/>
        <v>1.820676577864158E-3</v>
      </c>
      <c r="I57" s="5">
        <f t="shared" si="3"/>
        <v>1.4502625184893727E-2</v>
      </c>
      <c r="J57" s="5">
        <f t="shared" si="4"/>
        <v>1.6323301762757886E-2</v>
      </c>
    </row>
    <row r="58" spans="2:10">
      <c r="B58">
        <f>$C$12+B57</f>
        <v>41</v>
      </c>
      <c r="C58" s="1">
        <f>C57+D57*$C$12</f>
        <v>0.42527616972790877</v>
      </c>
      <c r="D58" s="1">
        <f t="shared" si="0"/>
        <v>1.6519376867555346E-2</v>
      </c>
      <c r="E58" s="1">
        <f>E57+F57*$C$12</f>
        <v>0.26888217414344334</v>
      </c>
      <c r="F58" s="1">
        <f t="shared" si="1"/>
        <v>1.2511519646757233E-2</v>
      </c>
      <c r="H58" s="5">
        <f t="shared" si="2"/>
        <v>1.8543959161872864E-3</v>
      </c>
      <c r="I58" s="5">
        <f t="shared" si="3"/>
        <v>1.466498095136806E-2</v>
      </c>
      <c r="J58" s="5">
        <f t="shared" si="4"/>
        <v>1.6519376867555346E-2</v>
      </c>
    </row>
    <row r="59" spans="2:10">
      <c r="B59">
        <f>$C$12+B58</f>
        <v>42</v>
      </c>
      <c r="C59" s="1">
        <f>C58+D58*$C$12</f>
        <v>0.44179554659546411</v>
      </c>
      <c r="D59" s="1">
        <f t="shared" si="0"/>
        <v>1.6681637052636457E-2</v>
      </c>
      <c r="E59" s="1">
        <f>E58+F58*$C$12</f>
        <v>0.28139369379020057</v>
      </c>
      <c r="F59" s="1">
        <f t="shared" si="1"/>
        <v>1.2832148224421087E-2</v>
      </c>
      <c r="H59" s="5">
        <f t="shared" si="2"/>
        <v>1.8849025564037069E-3</v>
      </c>
      <c r="I59" s="5">
        <f t="shared" si="3"/>
        <v>1.479673449623275E-2</v>
      </c>
      <c r="J59" s="5">
        <f t="shared" si="4"/>
        <v>1.6681637052636457E-2</v>
      </c>
    </row>
    <row r="60" spans="2:10">
      <c r="B60">
        <f>$C$12+B59</f>
        <v>43</v>
      </c>
      <c r="C60" s="1">
        <f>C59+D59*$C$12</f>
        <v>0.45847718364810058</v>
      </c>
      <c r="D60" s="1">
        <f t="shared" si="0"/>
        <v>1.6808511422667594E-2</v>
      </c>
      <c r="E60" s="1">
        <f>E59+F59*$C$12</f>
        <v>0.29422584201462165</v>
      </c>
      <c r="F60" s="1">
        <f t="shared" si="1"/>
        <v>1.3140107330678313E-2</v>
      </c>
      <c r="H60" s="5">
        <f t="shared" si="2"/>
        <v>1.9119600793352036E-3</v>
      </c>
      <c r="I60" s="5">
        <f t="shared" si="3"/>
        <v>1.4896551343332388E-2</v>
      </c>
      <c r="J60" s="5">
        <f t="shared" si="4"/>
        <v>1.680851142266759E-2</v>
      </c>
    </row>
    <row r="61" spans="2:10">
      <c r="B61">
        <f>$C$12+B60</f>
        <v>44</v>
      </c>
      <c r="C61" s="1">
        <f>C60+D60*$C$12</f>
        <v>0.47528569507076818</v>
      </c>
      <c r="D61" s="1">
        <f t="shared" si="0"/>
        <v>1.6898703913547485E-2</v>
      </c>
      <c r="E61" s="1">
        <f>E60+F60*$C$12</f>
        <v>0.30736594934529998</v>
      </c>
      <c r="F61" s="1">
        <f t="shared" si="1"/>
        <v>1.3433579658037452E-2</v>
      </c>
      <c r="H61" s="5">
        <f t="shared" si="2"/>
        <v>1.9353517256355905E-3</v>
      </c>
      <c r="I61" s="5">
        <f t="shared" si="3"/>
        <v>1.4963352187911894E-2</v>
      </c>
      <c r="J61" s="5">
        <f t="shared" si="4"/>
        <v>1.6898703913547485E-2</v>
      </c>
    </row>
    <row r="62" spans="2:10">
      <c r="B62">
        <f>$C$12+B61</f>
        <v>45</v>
      </c>
      <c r="C62" s="1">
        <f>C61+D61*$C$12</f>
        <v>0.49218439898431565</v>
      </c>
      <c r="D62" s="1">
        <f t="shared" si="0"/>
        <v>1.6951219050362357E-2</v>
      </c>
      <c r="E62" s="1">
        <f>E61+F61*$C$12</f>
        <v>0.32079952900333741</v>
      </c>
      <c r="F62" s="1">
        <f t="shared" si="1"/>
        <v>1.3710789598478261E-2</v>
      </c>
      <c r="H62" s="5">
        <f t="shared" si="2"/>
        <v>1.9548840675165388E-3</v>
      </c>
      <c r="I62" s="5">
        <f t="shared" si="3"/>
        <v>1.4996334982845817E-2</v>
      </c>
      <c r="J62" s="5">
        <f t="shared" si="4"/>
        <v>1.6951219050362357E-2</v>
      </c>
    </row>
    <row r="63" spans="2:10">
      <c r="B63">
        <f>$C$12+B62</f>
        <v>46</v>
      </c>
      <c r="C63" s="1">
        <f>C62+D62*$C$12</f>
        <v>0.50913561803467799</v>
      </c>
      <c r="D63" s="1">
        <f t="shared" si="0"/>
        <v>1.6965382838605502E-2</v>
      </c>
      <c r="E63" s="1">
        <f>E62+F62*$C$12</f>
        <v>0.33451031860181568</v>
      </c>
      <c r="F63" s="1">
        <f t="shared" si="1"/>
        <v>1.3970023954628985E-2</v>
      </c>
      <c r="H63" s="5">
        <f t="shared" si="2"/>
        <v>1.9703904096180385E-3</v>
      </c>
      <c r="I63" s="5">
        <f t="shared" si="3"/>
        <v>1.4994992428987467E-2</v>
      </c>
      <c r="J63" s="5">
        <f t="shared" si="4"/>
        <v>1.6965382838605506E-2</v>
      </c>
    </row>
    <row r="64" spans="2:10">
      <c r="B64">
        <f>$C$12+B63</f>
        <v>47</v>
      </c>
      <c r="C64" s="1">
        <f>C63+D63*$C$12</f>
        <v>0.52610100087328349</v>
      </c>
      <c r="D64" s="1">
        <f t="shared" si="0"/>
        <v>1.6940858091838783E-2</v>
      </c>
      <c r="E64" s="1">
        <f>E63+F63*$C$12</f>
        <v>0.34848034255644467</v>
      </c>
      <c r="F64" s="1">
        <f t="shared" si="1"/>
        <v>1.4209652665347104E-2</v>
      </c>
      <c r="H64" s="5">
        <f t="shared" si="2"/>
        <v>1.9817338266340137E-3</v>
      </c>
      <c r="I64" s="5">
        <f t="shared" si="3"/>
        <v>1.4959124265204772E-2</v>
      </c>
      <c r="J64" s="5">
        <f t="shared" si="4"/>
        <v>1.6940858091838786E-2</v>
      </c>
    </row>
    <row r="65" spans="2:10">
      <c r="B65">
        <f>$C$12+B64</f>
        <v>48</v>
      </c>
      <c r="C65" s="1">
        <f>C64+D64*$C$12</f>
        <v>0.54304185896512225</v>
      </c>
      <c r="D65" s="1">
        <f t="shared" si="0"/>
        <v>1.6877653654471574E-2</v>
      </c>
      <c r="E65" s="1">
        <f>E64+F64*$C$12</f>
        <v>0.36268999522179179</v>
      </c>
      <c r="F65" s="1">
        <f t="shared" si="1"/>
        <v>1.4428149099466433E-2</v>
      </c>
      <c r="H65" s="5">
        <f t="shared" si="2"/>
        <v>1.9888097518619839E-3</v>
      </c>
      <c r="I65" s="5">
        <f t="shared" si="3"/>
        <v>1.488884390260959E-2</v>
      </c>
      <c r="J65" s="5">
        <f t="shared" si="4"/>
        <v>1.6877653654471574E-2</v>
      </c>
    </row>
    <row r="66" spans="2:10">
      <c r="B66">
        <f>$C$12+B65</f>
        <v>49</v>
      </c>
      <c r="C66" s="1">
        <f>C65+D65*$C$12</f>
        <v>0.55991951261959383</v>
      </c>
      <c r="D66" s="1">
        <f t="shared" si="0"/>
        <v>1.6776127161480546E-2</v>
      </c>
      <c r="E66" s="1">
        <f>E65+F65*$C$12</f>
        <v>0.37711814432125823</v>
      </c>
      <c r="F66" s="1">
        <f t="shared" si="1"/>
        <v>1.4624109463866851E-2</v>
      </c>
      <c r="H66" s="5">
        <f t="shared" si="2"/>
        <v>1.9915480410347239E-3</v>
      </c>
      <c r="I66" s="5">
        <f t="shared" si="3"/>
        <v>1.4784579120445819E-2</v>
      </c>
      <c r="J66" s="5">
        <f t="shared" si="4"/>
        <v>1.6776127161480543E-2</v>
      </c>
    </row>
    <row r="67" spans="2:10">
      <c r="B67">
        <f>$C$12+B66</f>
        <v>50</v>
      </c>
      <c r="C67" s="1">
        <f>C66+D66*$C$12</f>
        <v>0.57669563978107441</v>
      </c>
      <c r="D67" s="1">
        <f t="shared" si="0"/>
        <v>1.6636981179625088E-2</v>
      </c>
      <c r="E67" s="1">
        <f>E66+F66*$C$12</f>
        <v>0.39174225378512506</v>
      </c>
      <c r="F67" s="1">
        <f t="shared" si="1"/>
        <v>1.479627087967595E-2</v>
      </c>
      <c r="H67" s="5">
        <f t="shared" si="2"/>
        <v>1.989914449310788E-3</v>
      </c>
      <c r="I67" s="5">
        <f t="shared" si="3"/>
        <v>1.4647066730314301E-2</v>
      </c>
      <c r="J67" s="5">
        <f t="shared" si="4"/>
        <v>1.6636981179625088E-2</v>
      </c>
    </row>
    <row r="68" spans="2:10">
      <c r="B68">
        <f>$C$12+B67</f>
        <v>51</v>
      </c>
      <c r="C68" s="1">
        <f>C67+D67*$C$12</f>
        <v>0.5933326209606995</v>
      </c>
      <c r="D68" s="1">
        <f t="shared" si="0"/>
        <v>1.6461252787523646E-2</v>
      </c>
      <c r="E68" s="1">
        <f>E67+F67*$C$12</f>
        <v>0.406538524664801</v>
      </c>
      <c r="F68" s="1">
        <f t="shared" si="1"/>
        <v>1.4943527703671876E-2</v>
      </c>
      <c r="H68" s="5">
        <f t="shared" si="2"/>
        <v>1.9839114756472639E-3</v>
      </c>
      <c r="I68" s="5">
        <f t="shared" si="3"/>
        <v>1.4477341311876385E-2</v>
      </c>
      <c r="J68" s="5">
        <f t="shared" si="4"/>
        <v>1.646125278752365E-2</v>
      </c>
    </row>
    <row r="69" spans="2:10">
      <c r="B69">
        <f>$C$12+B68</f>
        <v>52</v>
      </c>
      <c r="C69" s="1">
        <f>C68+D68*$C$12</f>
        <v>0.60979387374822314</v>
      </c>
      <c r="D69" s="1">
        <f t="shared" si="0"/>
        <v>1.6250296864513757E-2</v>
      </c>
      <c r="E69" s="1">
        <f>E68+F68*$C$12</f>
        <v>0.42148205236847286</v>
      </c>
      <c r="F69" s="1">
        <f t="shared" si="1"/>
        <v>1.5064945710380022E-2</v>
      </c>
      <c r="H69" s="5">
        <f t="shared" si="2"/>
        <v>1.9735785472722043E-3</v>
      </c>
      <c r="I69" s="5">
        <f t="shared" si="3"/>
        <v>1.4276718317241553E-2</v>
      </c>
      <c r="J69" s="5">
        <f t="shared" si="4"/>
        <v>1.6250296864513757E-2</v>
      </c>
    </row>
    <row r="70" spans="2:10">
      <c r="B70">
        <f>$C$12+B69</f>
        <v>53</v>
      </c>
      <c r="C70" s="1">
        <f>C69+D69*$C$12</f>
        <v>0.62604417061273687</v>
      </c>
      <c r="D70" s="1">
        <f t="shared" si="0"/>
        <v>1.6005763560070004E-2</v>
      </c>
      <c r="E70" s="1">
        <f>E69+F69*$C$12</f>
        <v>0.43654699807885289</v>
      </c>
      <c r="F70" s="1">
        <f t="shared" si="1"/>
        <v>1.5159773802710719E-2</v>
      </c>
      <c r="H70" s="5">
        <f t="shared" si="2"/>
        <v>1.958991536797169E-3</v>
      </c>
      <c r="I70" s="5">
        <f t="shared" si="3"/>
        <v>1.4046772023272836E-2</v>
      </c>
      <c r="J70" s="5">
        <f t="shared" si="4"/>
        <v>1.6005763560070004E-2</v>
      </c>
    </row>
    <row r="71" spans="2:10">
      <c r="B71">
        <f>$C$12+B70</f>
        <v>54</v>
      </c>
      <c r="C71" s="1">
        <f>C70+D70*$C$12</f>
        <v>0.64204993417280687</v>
      </c>
      <c r="D71" s="1">
        <f t="shared" si="0"/>
        <v>1.572957059684521E-2</v>
      </c>
      <c r="E71" s="1">
        <f>E70+F70*$C$12</f>
        <v>0.45170677188156361</v>
      </c>
      <c r="F71" s="1">
        <f t="shared" si="1"/>
        <v>1.5227452983299465E-2</v>
      </c>
      <c r="H71" s="5">
        <f t="shared" si="2"/>
        <v>1.9402616247551354E-3</v>
      </c>
      <c r="I71" s="5">
        <f t="shared" si="3"/>
        <v>1.3789308972090072E-2</v>
      </c>
      <c r="J71" s="5">
        <f t="shared" si="4"/>
        <v>1.5729570596845207E-2</v>
      </c>
    </row>
    <row r="72" spans="2:10">
      <c r="B72">
        <f>$C$12+B71</f>
        <v>55</v>
      </c>
      <c r="C72" s="1">
        <f>C71+D71*$C$12</f>
        <v>0.65777950476965208</v>
      </c>
      <c r="D72" s="1">
        <f t="shared" si="0"/>
        <v>1.5423871212557625E-2</v>
      </c>
      <c r="E72" s="1">
        <f>E71+F71*$C$12</f>
        <v>0.46693422486486308</v>
      </c>
      <c r="F72" s="1">
        <f t="shared" si="1"/>
        <v>1.5267622392383121E-2</v>
      </c>
      <c r="H72" s="5">
        <f t="shared" si="2"/>
        <v>1.9175335400790248E-3</v>
      </c>
      <c r="I72" s="5">
        <f t="shared" si="3"/>
        <v>1.3506337672478599E-2</v>
      </c>
      <c r="J72" s="5">
        <f t="shared" si="4"/>
        <v>1.5423871212557623E-2</v>
      </c>
    </row>
    <row r="73" spans="2:10">
      <c r="B73">
        <f>$C$12+B72</f>
        <v>56</v>
      </c>
      <c r="C73" s="1">
        <f>C72+D72*$C$12</f>
        <v>0.6732033759822097</v>
      </c>
      <c r="D73" s="1">
        <f t="shared" si="0"/>
        <v>1.509101866224764E-2</v>
      </c>
      <c r="E73" s="1">
        <f>E72+F72*$C$12</f>
        <v>0.48220184725724619</v>
      </c>
      <c r="F73" s="1">
        <f t="shared" si="1"/>
        <v>1.5280122297997079E-2</v>
      </c>
      <c r="H73" s="5">
        <f t="shared" si="2"/>
        <v>1.8909832293457227E-3</v>
      </c>
      <c r="I73" s="5">
        <f t="shared" si="3"/>
        <v>1.3200035432901918E-2</v>
      </c>
      <c r="J73" s="5">
        <f t="shared" si="4"/>
        <v>1.509101866224764E-2</v>
      </c>
    </row>
    <row r="74" spans="2:10">
      <c r="B74">
        <f>$C$12+B73</f>
        <v>57</v>
      </c>
      <c r="C74" s="1">
        <f>C73+D73*$C$12</f>
        <v>0.6882943946444573</v>
      </c>
      <c r="D74" s="1">
        <f t="shared" si="0"/>
        <v>1.473352827841286E-2</v>
      </c>
      <c r="E74" s="1">
        <f>E73+F73*$C$12</f>
        <v>0.49748196955524326</v>
      </c>
      <c r="F74" s="1">
        <f t="shared" si="1"/>
        <v>1.5264994007137121E-2</v>
      </c>
      <c r="H74" s="5">
        <f t="shared" si="2"/>
        <v>1.8608150216842172E-3</v>
      </c>
      <c r="I74" s="5">
        <f t="shared" si="3"/>
        <v>1.2872713256728641E-2</v>
      </c>
      <c r="J74" s="5">
        <f t="shared" si="4"/>
        <v>1.4733528278412858E-2</v>
      </c>
    </row>
    <row r="75" spans="2:10">
      <c r="B75">
        <f>$C$12+B74</f>
        <v>58</v>
      </c>
      <c r="C75" s="1">
        <f>C74+D74*$C$12</f>
        <v>0.7030279229228702</v>
      </c>
      <c r="D75" s="1">
        <f t="shared" si="0"/>
        <v>1.4354038120226842E-2</v>
      </c>
      <c r="E75" s="1">
        <f>E74+F74*$C$12</f>
        <v>0.51274696356238036</v>
      </c>
      <c r="F75" s="1">
        <f t="shared" si="1"/>
        <v>1.5222476748839191E-2</v>
      </c>
      <c r="H75" s="5">
        <f t="shared" si="2"/>
        <v>1.827258369409338E-3</v>
      </c>
      <c r="I75" s="5">
        <f t="shared" si="3"/>
        <v>1.2526779750817504E-2</v>
      </c>
      <c r="J75" s="5">
        <f t="shared" si="4"/>
        <v>1.4354038120226842E-2</v>
      </c>
    </row>
    <row r="76" spans="2:10">
      <c r="B76">
        <f>$C$12+B75</f>
        <v>59</v>
      </c>
      <c r="C76" s="1">
        <f>C75+D75*$C$12</f>
        <v>0.71738196104309704</v>
      </c>
      <c r="D76" s="1">
        <f t="shared" si="0"/>
        <v>1.3955269234982611E-2</v>
      </c>
      <c r="E76" s="1">
        <f>E75+F75*$C$12</f>
        <v>0.52796944031121951</v>
      </c>
      <c r="F76" s="1">
        <f t="shared" si="1"/>
        <v>1.51530016585502E-2</v>
      </c>
      <c r="H76" s="5">
        <f t="shared" si="2"/>
        <v>1.7905642541991658E-3</v>
      </c>
      <c r="I76" s="5">
        <f t="shared" si="3"/>
        <v>1.2164704980783446E-2</v>
      </c>
      <c r="J76" s="5">
        <f t="shared" si="4"/>
        <v>1.3955269234982613E-2</v>
      </c>
    </row>
    <row r="77" spans="2:10">
      <c r="B77">
        <f>$C$12+B76</f>
        <v>60</v>
      </c>
      <c r="C77" s="1">
        <f>C76+D76*$C$12</f>
        <v>0.73133723027807962</v>
      </c>
      <c r="D77" s="1">
        <f t="shared" si="0"/>
        <v>1.3539986507928783E-2</v>
      </c>
      <c r="E77" s="1">
        <f>E76+F76*$C$12</f>
        <v>0.54312244196976966</v>
      </c>
      <c r="F77" s="1">
        <f t="shared" si="1"/>
        <v>1.5057183064664796E-2</v>
      </c>
      <c r="H77" s="5">
        <f t="shared" si="2"/>
        <v>1.7510013546927757E-3</v>
      </c>
      <c r="I77" s="5">
        <f t="shared" si="3"/>
        <v>1.1788985153236004E-2</v>
      </c>
      <c r="J77" s="5">
        <f t="shared" si="4"/>
        <v>1.3539986507928779E-2</v>
      </c>
    </row>
    <row r="78" spans="2:10">
      <c r="B78">
        <f>$C$12+B77</f>
        <v>61</v>
      </c>
      <c r="C78" s="1">
        <f>C77+D77*$C$12</f>
        <v>0.74487721678600838</v>
      </c>
      <c r="D78" s="1">
        <f t="shared" si="0"/>
        <v>1.311096099561382E-2</v>
      </c>
      <c r="E78" s="1">
        <f>E77+F77*$C$12</f>
        <v>0.55817962503443441</v>
      </c>
      <c r="F78" s="1">
        <f t="shared" si="1"/>
        <v>1.4935807340125916E-2</v>
      </c>
      <c r="H78" s="5">
        <f t="shared" si="2"/>
        <v>1.7088520736655258E-3</v>
      </c>
      <c r="I78" s="5">
        <f t="shared" si="3"/>
        <v>1.1402108921948295E-2</v>
      </c>
      <c r="J78" s="5">
        <f t="shared" si="4"/>
        <v>1.311096099561382E-2</v>
      </c>
    </row>
    <row r="79" spans="2:10">
      <c r="B79">
        <f>$C$12+B78</f>
        <v>62</v>
      </c>
      <c r="C79" s="1">
        <f>C78+D78*$C$12</f>
        <v>0.7579881777816222</v>
      </c>
      <c r="D79" s="1">
        <f t="shared" si="0"/>
        <v>1.2670934529060375E-2</v>
      </c>
      <c r="E79" s="1">
        <f>E78+F78*$C$12</f>
        <v>0.57311543237456031</v>
      </c>
      <c r="F79" s="1">
        <f t="shared" si="1"/>
        <v>1.4789819632564954E-2</v>
      </c>
      <c r="H79" s="5">
        <f t="shared" si="2"/>
        <v>1.6644085215652899E-3</v>
      </c>
      <c r="I79" s="5">
        <f t="shared" si="3"/>
        <v>1.1006526007495085E-2</v>
      </c>
      <c r="J79" s="5">
        <f t="shared" si="4"/>
        <v>1.2670934529060375E-2</v>
      </c>
    </row>
    <row r="80" spans="2:10">
      <c r="B80">
        <f>$C$12+B79</f>
        <v>63</v>
      </c>
      <c r="C80" s="1">
        <f>C79+D79*$C$12</f>
        <v>0.77065911231068263</v>
      </c>
      <c r="D80" s="1">
        <f t="shared" si="0"/>
        <v>1.2222587243861908E-2</v>
      </c>
      <c r="E80" s="1">
        <f>E79+F79*$C$12</f>
        <v>0.58790525200712529</v>
      </c>
      <c r="F80" s="1">
        <f t="shared" si="1"/>
        <v>1.462030882428459E-2</v>
      </c>
      <c r="H80" s="5">
        <f t="shared" si="2"/>
        <v>1.6179685484703113E-3</v>
      </c>
      <c r="I80" s="5">
        <f t="shared" si="3"/>
        <v>1.0604618695391596E-2</v>
      </c>
      <c r="J80" s="5">
        <f t="shared" si="4"/>
        <v>1.2222587243861908E-2</v>
      </c>
    </row>
    <row r="81" spans="2:10">
      <c r="B81">
        <f>$C$12+B80</f>
        <v>64</v>
      </c>
      <c r="C81" s="1">
        <f>C80+D80*$C$12</f>
        <v>0.78288169955454456</v>
      </c>
      <c r="D81" s="1">
        <f t="shared" si="0"/>
        <v>1.176850855233987E-2</v>
      </c>
      <c r="E81" s="1">
        <f>E80+F80*$C$12</f>
        <v>0.60252556083140985</v>
      </c>
      <c r="F81" s="1">
        <f t="shared" si="1"/>
        <v>1.4428491097850771E-2</v>
      </c>
      <c r="H81" s="5">
        <f t="shared" si="2"/>
        <v>1.5698319089119269E-3</v>
      </c>
      <c r="I81" s="5">
        <f t="shared" si="3"/>
        <v>1.0198676643427943E-2</v>
      </c>
      <c r="J81" s="5">
        <f t="shared" si="4"/>
        <v>1.176850855233987E-2</v>
      </c>
    </row>
    <row r="82" spans="2:10">
      <c r="B82">
        <f>$C$12+B81</f>
        <v>65</v>
      </c>
      <c r="C82" s="1">
        <f>C81+D81*$C$12</f>
        <v>0.79465020810688447</v>
      </c>
      <c r="D82" s="1">
        <f t="shared" ref="D82:D110" si="5">$C$8*($C$9*E82+C82)*(1-C82)</f>
        <v>1.1311171925809636E-2</v>
      </c>
      <c r="E82" s="1">
        <f>E81+F81*$C$12</f>
        <v>0.61695405192926067</v>
      </c>
      <c r="F82" s="1">
        <f t="shared" ref="F82:F110" si="6">$C$6*C82-E82*$C$5</f>
        <v>1.4215692494209911E-2</v>
      </c>
      <c r="H82" s="5">
        <f t="shared" ref="H82:H110" si="7">$C$8*($C$9*E82)*(1-C82)</f>
        <v>1.520296634055457E-3</v>
      </c>
      <c r="I82" s="5">
        <f t="shared" ref="I82:I110" si="8">$C$8*(C82)*(1-C82)</f>
        <v>9.7908752917541808E-3</v>
      </c>
      <c r="J82" s="5">
        <f t="shared" ref="J82:J110" si="9">H82+I82</f>
        <v>1.1311171925809637E-2</v>
      </c>
    </row>
    <row r="83" spans="2:10">
      <c r="B83">
        <f>$C$12+B82</f>
        <v>66</v>
      </c>
      <c r="C83" s="1">
        <f>C82+D82*$C$12</f>
        <v>0.80596138003269413</v>
      </c>
      <c r="D83" s="1">
        <f t="shared" si="5"/>
        <v>1.0852913709785928E-2</v>
      </c>
      <c r="E83" s="1">
        <f>E82+F82*$C$12</f>
        <v>0.63116974442347062</v>
      </c>
      <c r="F83" s="1">
        <f t="shared" si="6"/>
        <v>1.3983330848737888E-2</v>
      </c>
      <c r="H83" s="5">
        <f t="shared" si="7"/>
        <v>1.4696556740765687E-3</v>
      </c>
      <c r="I83" s="5">
        <f t="shared" si="8"/>
        <v>9.3832580357093593E-3</v>
      </c>
      <c r="J83" s="5">
        <f t="shared" si="9"/>
        <v>1.0852913709785928E-2</v>
      </c>
    </row>
    <row r="84" spans="2:10">
      <c r="B84">
        <f>$C$12+B83</f>
        <v>67</v>
      </c>
      <c r="C84" s="1">
        <f>C83+D83*$C$12</f>
        <v>0.81681429374248005</v>
      </c>
      <c r="D84" s="1">
        <f t="shared" si="5"/>
        <v>1.0395916057682619E-2</v>
      </c>
      <c r="E84" s="1">
        <f>E83+F83*$C$12</f>
        <v>0.64515307527220855</v>
      </c>
      <c r="F84" s="1">
        <f t="shared" si="6"/>
        <v>1.3732897477621721E-2</v>
      </c>
      <c r="H84" s="5">
        <f t="shared" si="7"/>
        <v>1.4181938608554055E-3</v>
      </c>
      <c r="I84" s="5">
        <f t="shared" si="8"/>
        <v>8.977722196827213E-3</v>
      </c>
      <c r="J84" s="5">
        <f t="shared" si="9"/>
        <v>1.0395916057682619E-2</v>
      </c>
    </row>
    <row r="85" spans="2:10">
      <c r="B85">
        <f>$C$12+B84</f>
        <v>68</v>
      </c>
      <c r="C85" s="1">
        <f>C84+D84*$C$12</f>
        <v>0.82721020980016269</v>
      </c>
      <c r="D85" s="1">
        <f t="shared" si="5"/>
        <v>9.9421939441167173E-3</v>
      </c>
      <c r="E85" s="1">
        <f>E84+F84*$C$12</f>
        <v>0.6588859727498303</v>
      </c>
      <c r="F85" s="1">
        <f t="shared" si="6"/>
        <v>1.3465938964026598E-2</v>
      </c>
      <c r="H85" s="5">
        <f t="shared" si="7"/>
        <v>1.3661852279647068E-3</v>
      </c>
      <c r="I85" s="5">
        <f t="shared" si="8"/>
        <v>8.5760087161520105E-3</v>
      </c>
      <c r="J85" s="5">
        <f t="shared" si="9"/>
        <v>9.9421939441167173E-3</v>
      </c>
    </row>
    <row r="86" spans="2:10">
      <c r="B86">
        <f>$C$12+B85</f>
        <v>69</v>
      </c>
      <c r="C86" s="1">
        <f>C85+D85*$C$12</f>
        <v>0.83715240374427946</v>
      </c>
      <c r="D86" s="1">
        <f t="shared" si="5"/>
        <v>9.4935861108937439E-3</v>
      </c>
      <c r="E86" s="1">
        <f>E85+F85*$C$12</f>
        <v>0.67235191171385689</v>
      </c>
      <c r="F86" s="1">
        <f t="shared" si="6"/>
        <v>1.3184039362433814E-2</v>
      </c>
      <c r="H86" s="5">
        <f t="shared" si="7"/>
        <v>1.3138907119264803E-3</v>
      </c>
      <c r="I86" s="5">
        <f t="shared" si="8"/>
        <v>8.1796953989672627E-3</v>
      </c>
      <c r="J86" s="5">
        <f t="shared" si="9"/>
        <v>9.4935861108937439E-3</v>
      </c>
    </row>
    <row r="87" spans="2:10">
      <c r="B87">
        <f>$C$12+B86</f>
        <v>70</v>
      </c>
      <c r="C87" s="1">
        <f>C86+D86*$C$12</f>
        <v>0.84664598985517325</v>
      </c>
      <c r="D87" s="1">
        <f t="shared" si="5"/>
        <v>9.0517497093915902E-3</v>
      </c>
      <c r="E87" s="1">
        <f>E86+F86*$C$12</f>
        <v>0.68553595107629073</v>
      </c>
      <c r="F87" s="1">
        <f t="shared" si="6"/>
        <v>1.2888803102310595E-2</v>
      </c>
      <c r="H87" s="5">
        <f t="shared" si="7"/>
        <v>1.2615562463519634E-3</v>
      </c>
      <c r="I87" s="5">
        <f t="shared" si="8"/>
        <v>7.7901934630396266E-3</v>
      </c>
      <c r="J87" s="5">
        <f t="shared" si="9"/>
        <v>9.0517497093915902E-3</v>
      </c>
    </row>
    <row r="88" spans="2:10">
      <c r="B88">
        <f>$C$12+B87</f>
        <v>71</v>
      </c>
      <c r="C88" s="1">
        <f>C87+D87*$C$12</f>
        <v>0.85569773956456485</v>
      </c>
      <c r="D88" s="1">
        <f t="shared" si="5"/>
        <v>8.6181583333839636E-3</v>
      </c>
      <c r="E88" s="1">
        <f>E87+F87*$C$12</f>
        <v>0.69842475417860128</v>
      </c>
      <c r="F88" s="1">
        <f t="shared" si="6"/>
        <v>1.2581838830877087E-2</v>
      </c>
      <c r="H88" s="5">
        <f t="shared" si="7"/>
        <v>1.2094112492644236E-3</v>
      </c>
      <c r="I88" s="5">
        <f t="shared" si="8"/>
        <v>7.4087470841195397E-3</v>
      </c>
      <c r="J88" s="5">
        <f t="shared" si="9"/>
        <v>8.6181583333839636E-3</v>
      </c>
    </row>
    <row r="89" spans="2:10">
      <c r="B89">
        <f>$C$12+B88</f>
        <v>72</v>
      </c>
      <c r="C89" s="1">
        <f>C88+D88*$C$12</f>
        <v>0.86431589789794883</v>
      </c>
      <c r="D89" s="1">
        <f t="shared" si="5"/>
        <v>8.1941030862622347E-3</v>
      </c>
      <c r="E89" s="1">
        <f>E88+F88*$C$12</f>
        <v>0.71100659300947833</v>
      </c>
      <c r="F89" s="1">
        <f t="shared" si="6"/>
        <v>1.2264744391077644E-2</v>
      </c>
      <c r="H89" s="5">
        <f t="shared" si="7"/>
        <v>1.1576674939335551E-3</v>
      </c>
      <c r="I89" s="5">
        <f t="shared" si="8"/>
        <v>7.0364355923286798E-3</v>
      </c>
      <c r="J89" s="5">
        <f t="shared" si="9"/>
        <v>8.1941030862622347E-3</v>
      </c>
    </row>
    <row r="90" spans="2:10">
      <c r="B90">
        <f>$C$12+B89</f>
        <v>73</v>
      </c>
      <c r="C90" s="1">
        <f>C89+D89*$C$12</f>
        <v>0.87251000098421105</v>
      </c>
      <c r="D90" s="1">
        <f t="shared" si="5"/>
        <v>7.7806962951247277E-3</v>
      </c>
      <c r="E90" s="1">
        <f>E89+F89*$C$12</f>
        <v>0.72327133740055594</v>
      </c>
      <c r="F90" s="1">
        <f t="shared" si="6"/>
        <v>1.1939093086692415E-2</v>
      </c>
      <c r="H90" s="5">
        <f t="shared" si="7"/>
        <v>1.1065183451201429E-3</v>
      </c>
      <c r="I90" s="5">
        <f t="shared" si="8"/>
        <v>6.6741779500045844E-3</v>
      </c>
      <c r="J90" s="5">
        <f t="shared" si="9"/>
        <v>7.7806962951247269E-3</v>
      </c>
    </row>
    <row r="91" spans="2:10">
      <c r="B91">
        <f>$C$12+B90</f>
        <v>74</v>
      </c>
      <c r="C91" s="1">
        <f>C90+D90*$C$12</f>
        <v>0.88029069727933573</v>
      </c>
      <c r="D91" s="1">
        <f t="shared" si="5"/>
        <v>7.3788774696068524E-3</v>
      </c>
      <c r="E91" s="1">
        <f>E90+F90*$C$12</f>
        <v>0.73521043048724832</v>
      </c>
      <c r="F91" s="1">
        <f t="shared" si="6"/>
        <v>1.1606421343366993E-2</v>
      </c>
      <c r="H91" s="5">
        <f t="shared" si="7"/>
        <v>1.0561383358390548E-3</v>
      </c>
      <c r="I91" s="5">
        <f t="shared" si="8"/>
        <v>6.3227391337677971E-3</v>
      </c>
      <c r="J91" s="5">
        <f t="shared" si="9"/>
        <v>7.3788774696068524E-3</v>
      </c>
    </row>
    <row r="92" spans="2:10">
      <c r="B92">
        <f>$C$12+B91</f>
        <v>75</v>
      </c>
      <c r="C92" s="1">
        <f>C91+D91*$C$12</f>
        <v>0.88766957474894259</v>
      </c>
      <c r="D92" s="1">
        <f t="shared" si="5"/>
        <v>6.9894211034479082E-3</v>
      </c>
      <c r="E92" s="1">
        <f>E91+F91*$C$12</f>
        <v>0.7468168518306153</v>
      </c>
      <c r="F92" s="1">
        <f t="shared" si="6"/>
        <v>1.1268217833466189E-2</v>
      </c>
      <c r="H92" s="5">
        <f t="shared" si="7"/>
        <v>1.0066830546094673E-3</v>
      </c>
      <c r="I92" s="5">
        <f t="shared" si="8"/>
        <v>5.9827380488384407E-3</v>
      </c>
      <c r="J92" s="5">
        <f t="shared" si="9"/>
        <v>6.9894211034479082E-3</v>
      </c>
    </row>
    <row r="93" spans="2:10">
      <c r="B93">
        <f>$C$12+B92</f>
        <v>76</v>
      </c>
      <c r="C93" s="1">
        <f>C92+D92*$C$12</f>
        <v>0.8946589958523905</v>
      </c>
      <c r="D93" s="1">
        <f t="shared" si="5"/>
        <v>6.6129459291796675E-3</v>
      </c>
      <c r="E93" s="1">
        <f>E92+F92*$C$12</f>
        <v>0.75808506966408151</v>
      </c>
      <c r="F93" s="1">
        <f t="shared" si="6"/>
        <v>1.0925914095064722E-2</v>
      </c>
      <c r="H93" s="5">
        <f t="shared" si="7"/>
        <v>9.5828930961269819E-4</v>
      </c>
      <c r="I93" s="5">
        <f t="shared" si="8"/>
        <v>5.654656619566969E-3</v>
      </c>
      <c r="J93" s="5">
        <f t="shared" si="9"/>
        <v>6.6129459291796675E-3</v>
      </c>
    </row>
    <row r="94" spans="2:10">
      <c r="B94">
        <f>$C$12+B93</f>
        <v>77</v>
      </c>
      <c r="C94" s="1">
        <f>C93+D93*$C$12</f>
        <v>0.90127194178157022</v>
      </c>
      <c r="D94" s="1">
        <f t="shared" si="5"/>
        <v>6.2499252584331064E-3</v>
      </c>
      <c r="E94" s="1">
        <f>E93+F93*$C$12</f>
        <v>0.76901098375914623</v>
      </c>
      <c r="F94" s="1">
        <f t="shared" si="6"/>
        <v>1.058087664179392E-2</v>
      </c>
      <c r="H94" s="5">
        <f t="shared" si="7"/>
        <v>9.110755341022195E-4</v>
      </c>
      <c r="I94" s="5">
        <f t="shared" si="8"/>
        <v>5.3388497243308875E-3</v>
      </c>
      <c r="J94" s="5">
        <f t="shared" si="9"/>
        <v>6.2499252584331073E-3</v>
      </c>
    </row>
    <row r="95" spans="2:10">
      <c r="B95">
        <f>$C$12+B94</f>
        <v>78</v>
      </c>
      <c r="C95" s="1">
        <f>C94+D94*$C$12</f>
        <v>0.90752186704000337</v>
      </c>
      <c r="D95" s="1">
        <f t="shared" si="5"/>
        <v>5.9006980697020595E-3</v>
      </c>
      <c r="E95" s="1">
        <f>E94+F94*$C$12</f>
        <v>0.7795918604009402</v>
      </c>
      <c r="F95" s="1">
        <f t="shared" si="6"/>
        <v>1.0234400531125051E-2</v>
      </c>
      <c r="H95" s="5">
        <f t="shared" si="7"/>
        <v>8.6514239664827136E-4</v>
      </c>
      <c r="I95" s="5">
        <f t="shared" si="8"/>
        <v>5.0355556730537886E-3</v>
      </c>
      <c r="J95" s="5">
        <f t="shared" si="9"/>
        <v>5.9006980697020603E-3</v>
      </c>
    </row>
    <row r="96" spans="2:10">
      <c r="B96">
        <f>$C$12+B95</f>
        <v>79</v>
      </c>
      <c r="C96" s="1">
        <f>C95+D95*$C$12</f>
        <v>0.91342256510970543</v>
      </c>
      <c r="D96" s="1">
        <f t="shared" si="5"/>
        <v>5.5654805396525694E-3</v>
      </c>
      <c r="E96" s="1">
        <f>E95+F95*$C$12</f>
        <v>0.78982626093206521</v>
      </c>
      <c r="F96" s="1">
        <f t="shared" si="6"/>
        <v>9.8877043342112114E-3</v>
      </c>
      <c r="H96" s="5">
        <f t="shared" si="7"/>
        <v>8.2057358016588832E-4</v>
      </c>
      <c r="I96" s="5">
        <f t="shared" si="8"/>
        <v>4.7449069594866821E-3</v>
      </c>
      <c r="J96" s="5">
        <f t="shared" si="9"/>
        <v>5.5654805396525703E-3</v>
      </c>
    </row>
    <row r="97" spans="2:10">
      <c r="B97">
        <f>$C$12+B96</f>
        <v>80</v>
      </c>
      <c r="C97" s="1">
        <f>C96+D96*$C$12</f>
        <v>0.91898804564935799</v>
      </c>
      <c r="D97" s="1">
        <f t="shared" si="5"/>
        <v>5.2443777511485606E-3</v>
      </c>
      <c r="E97" s="1">
        <f>E96+F96*$C$12</f>
        <v>0.79971396526627636</v>
      </c>
      <c r="F97" s="1">
        <f t="shared" si="6"/>
        <v>9.5419264306465246E-3</v>
      </c>
      <c r="H97" s="5">
        <f t="shared" si="7"/>
        <v>7.7743669497266996E-4</v>
      </c>
      <c r="I97" s="5">
        <f t="shared" si="8"/>
        <v>4.4669410561758906E-3</v>
      </c>
      <c r="J97" s="5">
        <f t="shared" si="9"/>
        <v>5.2443777511485606E-3</v>
      </c>
    </row>
    <row r="98" spans="2:10">
      <c r="B98">
        <f>$C$12+B97</f>
        <v>81</v>
      </c>
      <c r="C98" s="1">
        <f>C97+D97*$C$12</f>
        <v>0.9242324234005066</v>
      </c>
      <c r="D98" s="1">
        <f t="shared" si="5"/>
        <v>4.9373953492968534E-3</v>
      </c>
      <c r="E98" s="1">
        <f>E97+F97*$C$12</f>
        <v>0.80925589169692291</v>
      </c>
      <c r="F98" s="1">
        <f t="shared" si="6"/>
        <v>9.1981225362866986E-3</v>
      </c>
      <c r="H98" s="5">
        <f t="shared" si="7"/>
        <v>7.3578429315285536E-4</v>
      </c>
      <c r="I98" s="5">
        <f t="shared" si="8"/>
        <v>4.2016110561439984E-3</v>
      </c>
      <c r="J98" s="5">
        <f t="shared" si="9"/>
        <v>4.9373953492968534E-3</v>
      </c>
    </row>
    <row r="99" spans="2:10">
      <c r="B99">
        <f>$C$12+B98</f>
        <v>82</v>
      </c>
      <c r="C99" s="1">
        <f>C98+D98*$C$12</f>
        <v>0.92916981874980342</v>
      </c>
      <c r="D99" s="1">
        <f t="shared" si="5"/>
        <v>4.6444509545327233E-3</v>
      </c>
      <c r="E99" s="1">
        <f>E98+F98*$C$12</f>
        <v>0.81845401423320963</v>
      </c>
      <c r="F99" s="1">
        <f t="shared" si="6"/>
        <v>8.8572643613274993E-3</v>
      </c>
      <c r="H99" s="5">
        <f t="shared" si="7"/>
        <v>6.9565495407707047E-4</v>
      </c>
      <c r="I99" s="5">
        <f t="shared" si="8"/>
        <v>3.948796000455653E-3</v>
      </c>
      <c r="J99" s="5">
        <f t="shared" si="9"/>
        <v>4.6444509545327233E-3</v>
      </c>
    </row>
    <row r="100" spans="2:10">
      <c r="B100">
        <f>$C$12+B99</f>
        <v>83</v>
      </c>
      <c r="C100" s="1">
        <f>C99+D99*$C$12</f>
        <v>0.93381426970433612</v>
      </c>
      <c r="D100" s="1">
        <f t="shared" si="5"/>
        <v>4.3653851779210376E-3</v>
      </c>
      <c r="E100" s="1">
        <f>E99+F99*$C$12</f>
        <v>0.82731127859453713</v>
      </c>
      <c r="F100" s="1">
        <f t="shared" si="6"/>
        <v>8.5202392887839123E-3</v>
      </c>
      <c r="H100" s="5">
        <f t="shared" si="7"/>
        <v>6.5707441386742655E-4</v>
      </c>
      <c r="I100" s="5">
        <f t="shared" si="8"/>
        <v>3.7083107640536114E-3</v>
      </c>
      <c r="J100" s="5">
        <f t="shared" si="9"/>
        <v>4.3653851779210384E-3</v>
      </c>
    </row>
    <row r="101" spans="2:10">
      <c r="B101">
        <f>$C$12+B100</f>
        <v>84</v>
      </c>
      <c r="C101" s="1">
        <f>C100+D100*$C$12</f>
        <v>0.93817965488225719</v>
      </c>
      <c r="D101" s="1">
        <f t="shared" si="5"/>
        <v>4.0999721175859639E-3</v>
      </c>
      <c r="E101" s="1">
        <f>E100+F100*$C$12</f>
        <v>0.835831517883321</v>
      </c>
      <c r="F101" s="1">
        <f t="shared" si="6"/>
        <v>8.1878509599148941E-3</v>
      </c>
      <c r="H101" s="5">
        <f t="shared" si="7"/>
        <v>6.2005671475000475E-4</v>
      </c>
      <c r="I101" s="5">
        <f t="shared" si="8"/>
        <v>3.4799154028359591E-3</v>
      </c>
      <c r="J101" s="5">
        <f t="shared" si="9"/>
        <v>4.0999721175859639E-3</v>
      </c>
    </row>
    <row r="102" spans="2:10">
      <c r="B102">
        <f>$C$12+B101</f>
        <v>85</v>
      </c>
      <c r="C102" s="1">
        <f>C101+D101*$C$12</f>
        <v>0.94227962699984313</v>
      </c>
      <c r="D102" s="1">
        <f t="shared" si="5"/>
        <v>3.8479292459206401E-3</v>
      </c>
      <c r="E102" s="1">
        <f>E101+F101*$C$12</f>
        <v>0.84401936884323592</v>
      </c>
      <c r="F102" s="1">
        <f t="shared" si="6"/>
        <v>7.8608206525285773E-3</v>
      </c>
      <c r="H102" s="5">
        <f t="shared" si="7"/>
        <v>5.846053534678627E-4</v>
      </c>
      <c r="I102" s="5">
        <f t="shared" si="8"/>
        <v>3.2633238924527773E-3</v>
      </c>
      <c r="J102" s="5">
        <f t="shared" si="9"/>
        <v>3.8479292459206401E-3</v>
      </c>
    </row>
    <row r="103" spans="2:10">
      <c r="B103">
        <f>$C$12+B102</f>
        <v>86</v>
      </c>
      <c r="C103" s="1">
        <f>C102+D102*$C$12</f>
        <v>0.94612755624576372</v>
      </c>
      <c r="D103" s="1">
        <f t="shared" si="5"/>
        <v>3.6089266246184799E-3</v>
      </c>
      <c r="E103" s="1">
        <f>E102+F102*$C$12</f>
        <v>0.85188018949576449</v>
      </c>
      <c r="F103" s="1">
        <f t="shared" si="6"/>
        <v>7.5397893399999361E-3</v>
      </c>
      <c r="H103" s="5">
        <f t="shared" si="7"/>
        <v>5.5071441112750454E-4</v>
      </c>
      <c r="I103" s="5">
        <f t="shared" si="8"/>
        <v>3.0582122134909752E-3</v>
      </c>
      <c r="J103" s="5">
        <f t="shared" si="9"/>
        <v>3.6089266246184795E-3</v>
      </c>
    </row>
    <row r="104" spans="2:10">
      <c r="B104">
        <f>$C$12+B103</f>
        <v>87</v>
      </c>
      <c r="C104" s="1">
        <f>C103+D103*$C$12</f>
        <v>0.94973648287038215</v>
      </c>
      <c r="D104" s="1">
        <f t="shared" si="5"/>
        <v>3.3825954084556746E-3</v>
      </c>
      <c r="E104" s="1">
        <f>E103+F103*$C$12</f>
        <v>0.85941997883576438</v>
      </c>
      <c r="F104" s="1">
        <f t="shared" si="6"/>
        <v>7.2253203227694296E-3</v>
      </c>
      <c r="H104" s="5">
        <f t="shared" si="7"/>
        <v>5.1836964993296701E-4</v>
      </c>
      <c r="I104" s="5">
        <f t="shared" si="8"/>
        <v>2.8642257585227075E-3</v>
      </c>
      <c r="J104" s="5">
        <f t="shared" si="9"/>
        <v>3.3825954084556746E-3</v>
      </c>
    </row>
    <row r="105" spans="2:10">
      <c r="B105">
        <f>$C$12+B104</f>
        <v>88</v>
      </c>
      <c r="C105" s="1">
        <f>C104+D104*$C$12</f>
        <v>0.95311907827883779</v>
      </c>
      <c r="D105" s="1">
        <f t="shared" si="5"/>
        <v>3.1685356191425611E-3</v>
      </c>
      <c r="E105" s="1">
        <f>E104+F104*$C$12</f>
        <v>0.86664529915853383</v>
      </c>
      <c r="F105" s="1">
        <f t="shared" si="6"/>
        <v>6.9179023296243175E-3</v>
      </c>
      <c r="H105" s="5">
        <f t="shared" si="7"/>
        <v>4.8754956515837311E-4</v>
      </c>
      <c r="I105" s="5">
        <f t="shared" si="8"/>
        <v>2.680986053984188E-3</v>
      </c>
      <c r="J105" s="5">
        <f t="shared" si="9"/>
        <v>3.1685356191425611E-3</v>
      </c>
    </row>
    <row r="106" spans="2:10">
      <c r="B106">
        <f>$C$12+B105</f>
        <v>89</v>
      </c>
      <c r="C106" s="1">
        <f>C105+D105*$C$12</f>
        <v>0.95628761389798034</v>
      </c>
      <c r="D106" s="1">
        <f t="shared" si="5"/>
        <v>2.9663231875728582E-3</v>
      </c>
      <c r="E106" s="1">
        <f>E105+F105*$C$12</f>
        <v>0.87356320148815814</v>
      </c>
      <c r="F106" s="1">
        <f t="shared" si="6"/>
        <v>6.6179529927857667E-3</v>
      </c>
      <c r="H106" s="5">
        <f t="shared" si="7"/>
        <v>4.5822638337560118E-4</v>
      </c>
      <c r="I106" s="5">
        <f t="shared" si="8"/>
        <v>2.508096804197257E-3</v>
      </c>
      <c r="J106" s="5">
        <f t="shared" si="9"/>
        <v>2.9663231875728582E-3</v>
      </c>
    </row>
    <row r="107" spans="2:10">
      <c r="B107">
        <f>$C$12+B106</f>
        <v>90</v>
      </c>
      <c r="C107" s="1">
        <f>C106+D106*$C$12</f>
        <v>0.95925393708555318</v>
      </c>
      <c r="D107" s="1">
        <f t="shared" si="5"/>
        <v>2.7755162766442175E-3</v>
      </c>
      <c r="E107" s="1">
        <f>E106+F106*$C$12</f>
        <v>0.88018115448094392</v>
      </c>
      <c r="F107" s="1">
        <f t="shared" si="6"/>
        <v>6.325822608368753E-3</v>
      </c>
      <c r="H107" s="5">
        <f t="shared" si="7"/>
        <v>4.3036700035909174E-4</v>
      </c>
      <c r="I107" s="5">
        <f t="shared" si="8"/>
        <v>2.3451492762851258E-3</v>
      </c>
      <c r="J107" s="5">
        <f t="shared" si="9"/>
        <v>2.7755162766442175E-3</v>
      </c>
    </row>
    <row r="108" spans="2:10">
      <c r="B108">
        <f>$C$12+B107</f>
        <v>91</v>
      </c>
      <c r="C108" s="1">
        <f>C107+D107*$C$12</f>
        <v>0.96202945336219736</v>
      </c>
      <c r="D108" s="1">
        <f t="shared" si="5"/>
        <v>2.5956609077694317E-3</v>
      </c>
      <c r="E108" s="1">
        <f>E107+F107*$C$12</f>
        <v>0.8865069770893127</v>
      </c>
      <c r="F108" s="1">
        <f t="shared" si="6"/>
        <v>6.0417981018307809E-3</v>
      </c>
      <c r="H108" s="5">
        <f t="shared" si="7"/>
        <v>4.0393385421968618E-4</v>
      </c>
      <c r="I108" s="5">
        <f t="shared" si="8"/>
        <v>2.1917270535497455E-3</v>
      </c>
      <c r="J108" s="5">
        <f t="shared" si="9"/>
        <v>2.5956609077694317E-3</v>
      </c>
    </row>
    <row r="109" spans="2:10">
      <c r="B109">
        <f>$C$12+B108</f>
        <v>92</v>
      </c>
      <c r="C109" s="1">
        <f>C108+D108*$C$12</f>
        <v>0.96462511426996678</v>
      </c>
      <c r="D109" s="1">
        <f t="shared" si="5"/>
        <v>2.4262959225476327E-3</v>
      </c>
      <c r="E109" s="1">
        <f>E108+F108*$C$12</f>
        <v>0.89254877519114351</v>
      </c>
      <c r="F109" s="1">
        <f t="shared" si="6"/>
        <v>5.7661071263058611E-3</v>
      </c>
      <c r="H109" s="5">
        <f t="shared" si="7"/>
        <v>3.7888573117041379E-4</v>
      </c>
      <c r="I109" s="5">
        <f t="shared" si="8"/>
        <v>2.0474101913772187E-3</v>
      </c>
      <c r="J109" s="5">
        <f t="shared" si="9"/>
        <v>2.4262959225476327E-3</v>
      </c>
    </row>
    <row r="110" spans="2:10">
      <c r="B110">
        <f>$C$12+B109</f>
        <v>93</v>
      </c>
      <c r="C110" s="1">
        <f>C109+D109*$C$12</f>
        <v>0.96705141019251439</v>
      </c>
      <c r="D110" s="1">
        <f t="shared" si="5"/>
        <v>2.2669573171362678E-3</v>
      </c>
      <c r="E110" s="1">
        <f>E109+F109*$C$12</f>
        <v>0.89831488231744938</v>
      </c>
      <c r="F110" s="1">
        <f t="shared" si="6"/>
        <v>5.4989222300051988E-3</v>
      </c>
      <c r="H110" s="5">
        <f t="shared" si="7"/>
        <v>3.5517850290524815E-4</v>
      </c>
      <c r="I110" s="5">
        <f t="shared" si="8"/>
        <v>1.9117788142310197E-3</v>
      </c>
      <c r="J110" s="5">
        <f t="shared" si="9"/>
        <v>2.2669573171362678E-3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0"/>
  <sheetViews>
    <sheetView tabSelected="1" workbookViewId="0">
      <selection activeCell="C4" sqref="C4"/>
    </sheetView>
  </sheetViews>
  <sheetFormatPr baseColWidth="10" defaultRowHeight="15" x14ac:dyDescent="0"/>
  <sheetData>
    <row r="1" spans="2:11">
      <c r="B1" t="s">
        <v>47</v>
      </c>
    </row>
    <row r="2" spans="2:11">
      <c r="B2" t="s">
        <v>28</v>
      </c>
      <c r="C2">
        <v>0.2</v>
      </c>
      <c r="D2" t="s">
        <v>48</v>
      </c>
      <c r="H2" t="s">
        <v>51</v>
      </c>
      <c r="I2">
        <v>0.01</v>
      </c>
      <c r="J2" t="s">
        <v>52</v>
      </c>
    </row>
    <row r="3" spans="2:11">
      <c r="B3" t="s">
        <v>29</v>
      </c>
      <c r="C3">
        <v>1</v>
      </c>
      <c r="D3" t="s">
        <v>49</v>
      </c>
      <c r="H3" t="s">
        <v>53</v>
      </c>
      <c r="I3">
        <v>3</v>
      </c>
    </row>
    <row r="5" spans="2:11">
      <c r="B5" t="s">
        <v>24</v>
      </c>
      <c r="C5">
        <v>0.08</v>
      </c>
      <c r="D5" t="s">
        <v>30</v>
      </c>
      <c r="E5" t="s">
        <v>23</v>
      </c>
      <c r="F5" s="4">
        <f>LN(1/2)/LN(1-C5)</f>
        <v>8.3129504141208308</v>
      </c>
    </row>
    <row r="6" spans="2:11">
      <c r="B6" t="s">
        <v>26</v>
      </c>
      <c r="C6">
        <v>0.08</v>
      </c>
      <c r="D6" t="s">
        <v>39</v>
      </c>
    </row>
    <row r="8" spans="2:11">
      <c r="B8" t="s">
        <v>32</v>
      </c>
      <c r="C8">
        <v>2.5000000000000001E-2</v>
      </c>
      <c r="D8" t="s">
        <v>33</v>
      </c>
    </row>
    <row r="9" spans="2:11">
      <c r="B9" t="s">
        <v>35</v>
      </c>
      <c r="C9">
        <v>2</v>
      </c>
      <c r="D9" t="s">
        <v>40</v>
      </c>
    </row>
    <row r="11" spans="2:11">
      <c r="B11" t="s">
        <v>44</v>
      </c>
      <c r="C11">
        <v>0.5</v>
      </c>
      <c r="D11" t="s">
        <v>50</v>
      </c>
    </row>
    <row r="12" spans="2:11">
      <c r="B12" t="s">
        <v>43</v>
      </c>
      <c r="C12">
        <v>4</v>
      </c>
      <c r="D12" t="s">
        <v>45</v>
      </c>
    </row>
    <row r="13" spans="2:11">
      <c r="B13" t="s">
        <v>34</v>
      </c>
      <c r="C13">
        <v>1</v>
      </c>
    </row>
    <row r="16" spans="2:11">
      <c r="B16" t="s">
        <v>27</v>
      </c>
      <c r="C16" t="s">
        <v>0</v>
      </c>
      <c r="D16" t="s">
        <v>8</v>
      </c>
      <c r="E16" t="s">
        <v>31</v>
      </c>
      <c r="F16" t="s">
        <v>36</v>
      </c>
      <c r="G16" t="s">
        <v>37</v>
      </c>
      <c r="H16" t="s">
        <v>46</v>
      </c>
      <c r="I16" t="s">
        <v>38</v>
      </c>
      <c r="J16" t="s">
        <v>54</v>
      </c>
      <c r="K16" t="s">
        <v>4</v>
      </c>
    </row>
    <row r="17" spans="2:11">
      <c r="B17">
        <v>0</v>
      </c>
      <c r="C17" s="6">
        <f>C2</f>
        <v>0.2</v>
      </c>
      <c r="D17" s="1">
        <f>C3</f>
        <v>1</v>
      </c>
      <c r="E17" s="1">
        <f>$C$6*C17-D17*$C$5</f>
        <v>-6.4000000000000001E-2</v>
      </c>
      <c r="F17" s="5">
        <f>$C$9*(D17^$C$12)/($C$11^$C$12+D17^$C$12)</f>
        <v>1.8823529411764706</v>
      </c>
      <c r="G17" s="5">
        <f>C17</f>
        <v>0.2</v>
      </c>
      <c r="H17" s="5">
        <f>F17+G17</f>
        <v>2.0823529411764707</v>
      </c>
      <c r="I17" s="5">
        <f>H17*$C$8*(1-C17)</f>
        <v>4.1647058823529419E-2</v>
      </c>
      <c r="J17" s="6">
        <f>-$I$2*$I$3*C17</f>
        <v>-6.0000000000000001E-3</v>
      </c>
      <c r="K17" s="5">
        <f>I17+J17</f>
        <v>3.5647058823529421E-2</v>
      </c>
    </row>
    <row r="18" spans="2:11">
      <c r="B18">
        <f>$C$13+B17</f>
        <v>1</v>
      </c>
      <c r="C18" s="6">
        <f>C17+K17*$C$13</f>
        <v>0.23564705882352943</v>
      </c>
      <c r="D18" s="1">
        <f>D17+E17*$C$13</f>
        <v>0.93599999999999994</v>
      </c>
      <c r="E18" s="1">
        <f t="shared" ref="E18:E21" si="0">$C$6*C18-D18*$C$5</f>
        <v>-5.6028235294117643E-2</v>
      </c>
      <c r="F18" s="5">
        <f t="shared" ref="F18:F21" si="1">$C$9*(D18^$C$12)/($C$11^$C$12+D18^$C$12)</f>
        <v>1.8494056101869307</v>
      </c>
      <c r="G18" s="5">
        <f t="shared" ref="G18:G21" si="2">C18</f>
        <v>0.23564705882352943</v>
      </c>
      <c r="H18" s="5">
        <f t="shared" ref="H18:H21" si="3">F18+G18</f>
        <v>2.08505266901046</v>
      </c>
      <c r="I18" s="5">
        <f t="shared" ref="I18:I21" si="4">H18*$C$8*(1-C18)</f>
        <v>3.984290350164988E-2</v>
      </c>
      <c r="J18" s="6">
        <f t="shared" ref="J18:J81" si="5">-$I$2*$I$3*C18</f>
        <v>-7.0694117647058831E-3</v>
      </c>
      <c r="K18" s="5">
        <f t="shared" ref="K18:K81" si="6">I18+J18</f>
        <v>3.2773491736943994E-2</v>
      </c>
    </row>
    <row r="19" spans="2:11">
      <c r="B19">
        <f t="shared" ref="B19:B30" si="7">$C$13+B18</f>
        <v>2</v>
      </c>
      <c r="C19" s="6">
        <f t="shared" ref="C19:C36" si="8">C18+K18*$C$13</f>
        <v>0.26842055056047343</v>
      </c>
      <c r="D19" s="1">
        <f t="shared" ref="D19:D36" si="9">D18+E18*$C$13</f>
        <v>0.87997176470588234</v>
      </c>
      <c r="E19" s="1">
        <f t="shared" ref="E19:E36" si="10">$C$6*C19-D19*$C$5</f>
        <v>-4.8924097131632718E-2</v>
      </c>
      <c r="F19" s="5">
        <f t="shared" ref="F19:F36" si="11">$C$9*(D19^$C$12)/($C$11^$C$12+D19^$C$12)</f>
        <v>1.8112120121106596</v>
      </c>
      <c r="G19" s="5">
        <f t="shared" ref="G19:G36" si="12">C19</f>
        <v>0.26842055056047343</v>
      </c>
      <c r="H19" s="5">
        <f t="shared" ref="H19:H36" si="13">F19+G19</f>
        <v>2.0796325626711329</v>
      </c>
      <c r="I19" s="5">
        <f t="shared" ref="I19:I36" si="14">H19*$C$8*(1-C19)</f>
        <v>3.803541113088648E-2</v>
      </c>
      <c r="J19" s="6">
        <f t="shared" si="5"/>
        <v>-8.0526165168142028E-3</v>
      </c>
      <c r="K19" s="5">
        <f t="shared" si="6"/>
        <v>2.9982794614072279E-2</v>
      </c>
    </row>
    <row r="20" spans="2:11">
      <c r="B20">
        <f t="shared" si="7"/>
        <v>3</v>
      </c>
      <c r="C20" s="6">
        <f t="shared" si="8"/>
        <v>0.2984033451745457</v>
      </c>
      <c r="D20" s="1">
        <f t="shared" si="9"/>
        <v>0.83104766757424964</v>
      </c>
      <c r="E20" s="1">
        <f t="shared" si="10"/>
        <v>-4.2611545791976319E-2</v>
      </c>
      <c r="F20" s="5">
        <f t="shared" si="11"/>
        <v>1.7682970798086828</v>
      </c>
      <c r="G20" s="5">
        <f t="shared" si="12"/>
        <v>0.2984033451745457</v>
      </c>
      <c r="H20" s="5">
        <f t="shared" si="13"/>
        <v>2.0667004249832286</v>
      </c>
      <c r="I20" s="5">
        <f t="shared" si="14"/>
        <v>3.6249752617364454E-2</v>
      </c>
      <c r="J20" s="6">
        <f t="shared" si="5"/>
        <v>-8.9521003552363709E-3</v>
      </c>
      <c r="K20" s="5">
        <f t="shared" si="6"/>
        <v>2.7297652262128082E-2</v>
      </c>
    </row>
    <row r="21" spans="2:11">
      <c r="B21">
        <f t="shared" si="7"/>
        <v>4</v>
      </c>
      <c r="C21" s="6">
        <f t="shared" si="8"/>
        <v>0.3257009974366738</v>
      </c>
      <c r="D21" s="1">
        <f t="shared" si="9"/>
        <v>0.78843612178227329</v>
      </c>
      <c r="E21" s="1">
        <f t="shared" si="10"/>
        <v>-3.701880994764796E-2</v>
      </c>
      <c r="F21" s="5">
        <f t="shared" si="11"/>
        <v>1.7215575146275937</v>
      </c>
      <c r="G21" s="5">
        <f t="shared" si="12"/>
        <v>0.3257009974366738</v>
      </c>
      <c r="H21" s="5">
        <f t="shared" si="13"/>
        <v>2.0472585120642677</v>
      </c>
      <c r="I21" s="5">
        <f t="shared" si="14"/>
        <v>3.4511609316855374E-2</v>
      </c>
      <c r="J21" s="6">
        <f t="shared" si="5"/>
        <v>-9.7710299231002131E-3</v>
      </c>
      <c r="K21" s="5">
        <f t="shared" si="6"/>
        <v>2.4740579393755159E-2</v>
      </c>
    </row>
    <row r="22" spans="2:11">
      <c r="B22">
        <f t="shared" si="7"/>
        <v>5</v>
      </c>
      <c r="C22" s="6">
        <f t="shared" si="8"/>
        <v>0.35044157683042898</v>
      </c>
      <c r="D22" s="1">
        <f t="shared" si="9"/>
        <v>0.75141731183462535</v>
      </c>
      <c r="E22" s="1">
        <f t="shared" si="10"/>
        <v>-3.2078058800335707E-2</v>
      </c>
      <c r="F22" s="5">
        <f t="shared" si="11"/>
        <v>1.672178226509083</v>
      </c>
      <c r="G22" s="5">
        <f t="shared" si="12"/>
        <v>0.35044157683042898</v>
      </c>
      <c r="H22" s="5">
        <f t="shared" si="13"/>
        <v>2.022619803339512</v>
      </c>
      <c r="I22" s="5">
        <f t="shared" si="14"/>
        <v>3.2845243253219032E-2</v>
      </c>
      <c r="J22" s="6">
        <f t="shared" si="5"/>
        <v>-1.0513247304912869E-2</v>
      </c>
      <c r="K22" s="5">
        <f t="shared" si="6"/>
        <v>2.2331995948306163E-2</v>
      </c>
    </row>
    <row r="23" spans="2:11">
      <c r="B23">
        <f t="shared" si="7"/>
        <v>6</v>
      </c>
      <c r="C23" s="6">
        <f t="shared" si="8"/>
        <v>0.37277357277873513</v>
      </c>
      <c r="D23" s="1">
        <f t="shared" si="9"/>
        <v>0.71933925303428969</v>
      </c>
      <c r="E23" s="1">
        <f t="shared" si="10"/>
        <v>-2.7725254420444365E-2</v>
      </c>
      <c r="F23" s="5">
        <f t="shared" si="11"/>
        <v>1.6215027923800138</v>
      </c>
      <c r="G23" s="5">
        <f t="shared" si="12"/>
        <v>0.37277357277873513</v>
      </c>
      <c r="H23" s="5">
        <f t="shared" si="13"/>
        <v>1.994276365158749</v>
      </c>
      <c r="I23" s="5">
        <f t="shared" si="14"/>
        <v>3.1271570985258318E-2</v>
      </c>
      <c r="J23" s="6">
        <f t="shared" si="5"/>
        <v>-1.1183207183362054E-2</v>
      </c>
      <c r="K23" s="5">
        <f t="shared" si="6"/>
        <v>2.0088363801896263E-2</v>
      </c>
    </row>
    <row r="24" spans="2:11">
      <c r="B24">
        <f t="shared" si="7"/>
        <v>7</v>
      </c>
      <c r="C24" s="6">
        <f t="shared" si="8"/>
        <v>0.3928619365806314</v>
      </c>
      <c r="D24" s="1">
        <f t="shared" si="9"/>
        <v>0.69161399861384532</v>
      </c>
      <c r="E24" s="1">
        <f t="shared" si="10"/>
        <v>-2.3900164962657108E-2</v>
      </c>
      <c r="F24" s="5">
        <f t="shared" si="11"/>
        <v>1.5708884037587869</v>
      </c>
      <c r="G24" s="5">
        <f t="shared" si="12"/>
        <v>0.3928619365806314</v>
      </c>
      <c r="H24" s="5">
        <f t="shared" si="13"/>
        <v>1.9637503403394183</v>
      </c>
      <c r="I24" s="5">
        <f t="shared" si="14"/>
        <v>2.9806689466820014E-2</v>
      </c>
      <c r="J24" s="6">
        <f t="shared" si="5"/>
        <v>-1.1785858097418941E-2</v>
      </c>
      <c r="K24" s="5">
        <f t="shared" si="6"/>
        <v>1.8020831369401073E-2</v>
      </c>
    </row>
    <row r="25" spans="2:11">
      <c r="B25">
        <f t="shared" si="7"/>
        <v>8</v>
      </c>
      <c r="C25" s="6">
        <f t="shared" si="8"/>
        <v>0.41088276795003248</v>
      </c>
      <c r="D25" s="1">
        <f t="shared" si="9"/>
        <v>0.66771383365118819</v>
      </c>
      <c r="E25" s="1">
        <f t="shared" si="10"/>
        <v>-2.0546485256092456E-2</v>
      </c>
      <c r="F25" s="5">
        <f t="shared" si="11"/>
        <v>1.5215766595910021</v>
      </c>
      <c r="G25" s="5">
        <f t="shared" si="12"/>
        <v>0.41088276795003248</v>
      </c>
      <c r="H25" s="5">
        <f t="shared" si="13"/>
        <v>1.9324594275410345</v>
      </c>
      <c r="I25" s="5">
        <f t="shared" si="14"/>
        <v>2.8461128725045977E-2</v>
      </c>
      <c r="J25" s="6">
        <f t="shared" si="5"/>
        <v>-1.2326483038500974E-2</v>
      </c>
      <c r="K25" s="5">
        <f t="shared" si="6"/>
        <v>1.6134645686545004E-2</v>
      </c>
    </row>
    <row r="26" spans="2:11">
      <c r="B26">
        <f t="shared" si="7"/>
        <v>9</v>
      </c>
      <c r="C26" s="6">
        <f t="shared" si="8"/>
        <v>0.42701741363657747</v>
      </c>
      <c r="D26" s="1">
        <f t="shared" si="9"/>
        <v>0.64716734839509571</v>
      </c>
      <c r="E26" s="1">
        <f t="shared" si="10"/>
        <v>-1.7611994780681463E-2</v>
      </c>
      <c r="F26" s="5">
        <f t="shared" si="11"/>
        <v>1.4746019731580704</v>
      </c>
      <c r="G26" s="5">
        <f t="shared" si="12"/>
        <v>0.42701741363657747</v>
      </c>
      <c r="H26" s="5">
        <f t="shared" si="13"/>
        <v>1.9016193867946478</v>
      </c>
      <c r="I26" s="5">
        <f t="shared" si="14"/>
        <v>2.7239869863110576E-2</v>
      </c>
      <c r="J26" s="6">
        <f t="shared" si="5"/>
        <v>-1.2810522409097323E-2</v>
      </c>
      <c r="K26" s="5">
        <f t="shared" si="6"/>
        <v>1.4429347454013253E-2</v>
      </c>
    </row>
    <row r="27" spans="2:11">
      <c r="B27">
        <f t="shared" si="7"/>
        <v>10</v>
      </c>
      <c r="C27" s="6">
        <f t="shared" si="8"/>
        <v>0.44144676109059072</v>
      </c>
      <c r="D27" s="1">
        <f t="shared" si="9"/>
        <v>0.62955535361441428</v>
      </c>
      <c r="E27" s="1">
        <f t="shared" si="10"/>
        <v>-1.5048687401905882E-2</v>
      </c>
      <c r="F27" s="5">
        <f t="shared" si="11"/>
        <v>1.4307452676460497</v>
      </c>
      <c r="G27" s="5">
        <f t="shared" si="12"/>
        <v>0.44144676109059072</v>
      </c>
      <c r="H27" s="5">
        <f t="shared" si="13"/>
        <v>1.8721920287366405</v>
      </c>
      <c r="I27" s="5">
        <f t="shared" si="14"/>
        <v>2.6142973037780709E-2</v>
      </c>
      <c r="J27" s="6">
        <f t="shared" si="5"/>
        <v>-1.3243402832717721E-2</v>
      </c>
      <c r="K27" s="5">
        <f t="shared" si="6"/>
        <v>1.2899570205062988E-2</v>
      </c>
    </row>
    <row r="28" spans="2:11">
      <c r="B28">
        <f t="shared" si="7"/>
        <v>11</v>
      </c>
      <c r="C28" s="6">
        <f t="shared" si="8"/>
        <v>0.45434633129565372</v>
      </c>
      <c r="D28" s="1">
        <f t="shared" si="9"/>
        <v>0.61450666621250838</v>
      </c>
      <c r="E28" s="1">
        <f t="shared" si="10"/>
        <v>-1.2812826793348372E-2</v>
      </c>
      <c r="F28" s="5">
        <f t="shared" si="11"/>
        <v>1.3905283870126561</v>
      </c>
      <c r="G28" s="5">
        <f t="shared" si="12"/>
        <v>0.45434633129565372</v>
      </c>
      <c r="H28" s="5">
        <f t="shared" si="13"/>
        <v>1.8448747183083098</v>
      </c>
      <c r="I28" s="5">
        <f t="shared" si="14"/>
        <v>2.5166566458620671E-2</v>
      </c>
      <c r="J28" s="6">
        <f t="shared" si="5"/>
        <v>-1.363038993886961E-2</v>
      </c>
      <c r="K28" s="5">
        <f t="shared" si="6"/>
        <v>1.153617651975106E-2</v>
      </c>
    </row>
    <row r="29" spans="2:11">
      <c r="B29">
        <f t="shared" si="7"/>
        <v>12</v>
      </c>
      <c r="C29" s="6">
        <f t="shared" si="8"/>
        <v>0.4658825078154048</v>
      </c>
      <c r="D29" s="1">
        <f t="shared" si="9"/>
        <v>0.60169383941915999</v>
      </c>
      <c r="E29" s="1">
        <f t="shared" si="10"/>
        <v>-1.0864906528300411E-2</v>
      </c>
      <c r="F29" s="5">
        <f t="shared" si="11"/>
        <v>1.3542377297074921</v>
      </c>
      <c r="G29" s="5">
        <f t="shared" si="12"/>
        <v>0.4658825078154048</v>
      </c>
      <c r="H29" s="5">
        <f t="shared" si="13"/>
        <v>1.8201202375228969</v>
      </c>
      <c r="I29" s="5">
        <f t="shared" si="14"/>
        <v>2.4303951418503989E-2</v>
      </c>
      <c r="J29" s="6">
        <f t="shared" si="5"/>
        <v>-1.3976475234462143E-2</v>
      </c>
      <c r="K29" s="5">
        <f t="shared" si="6"/>
        <v>1.0327476184041846E-2</v>
      </c>
    </row>
    <row r="30" spans="2:11">
      <c r="B30">
        <f t="shared" ref="B30:B93" si="15">$C$13+B29</f>
        <v>13</v>
      </c>
      <c r="C30" s="6">
        <f t="shared" si="8"/>
        <v>0.47620998399944664</v>
      </c>
      <c r="D30" s="1">
        <f t="shared" si="9"/>
        <v>0.59082893289085958</v>
      </c>
      <c r="E30" s="1">
        <f t="shared" si="10"/>
        <v>-9.1695159113130351E-3</v>
      </c>
      <c r="F30" s="5">
        <f t="shared" si="11"/>
        <v>1.3219641295324416</v>
      </c>
      <c r="G30" s="5">
        <f t="shared" si="12"/>
        <v>0.47620998399944664</v>
      </c>
      <c r="H30" s="5">
        <f t="shared" si="13"/>
        <v>1.7981741135318883</v>
      </c>
      <c r="I30" s="5">
        <f t="shared" si="14"/>
        <v>2.3546641192466217E-2</v>
      </c>
      <c r="J30" s="6">
        <f t="shared" si="5"/>
        <v>-1.4286299519983399E-2</v>
      </c>
      <c r="K30" s="5">
        <f t="shared" si="6"/>
        <v>9.2603416724828178E-3</v>
      </c>
    </row>
    <row r="31" spans="2:11">
      <c r="B31">
        <f t="shared" si="15"/>
        <v>14</v>
      </c>
      <c r="C31" s="6">
        <f t="shared" si="8"/>
        <v>0.48547032567192944</v>
      </c>
      <c r="D31" s="1">
        <f t="shared" si="9"/>
        <v>0.5816594169795466</v>
      </c>
      <c r="E31" s="1">
        <f t="shared" si="10"/>
        <v>-7.6951273046093754E-3</v>
      </c>
      <c r="F31" s="5">
        <f t="shared" si="11"/>
        <v>1.2936480999562814</v>
      </c>
      <c r="G31" s="5">
        <f t="shared" si="12"/>
        <v>0.48547032567192944</v>
      </c>
      <c r="H31" s="5">
        <f t="shared" si="13"/>
        <v>1.7791184256282109</v>
      </c>
      <c r="I31" s="5">
        <f t="shared" si="14"/>
        <v>2.2885230603238823E-2</v>
      </c>
      <c r="J31" s="6">
        <f t="shared" si="5"/>
        <v>-1.4564109770157882E-2</v>
      </c>
      <c r="K31" s="5">
        <f t="shared" si="6"/>
        <v>8.3211208330809406E-3</v>
      </c>
    </row>
    <row r="32" spans="2:11">
      <c r="B32">
        <f t="shared" si="15"/>
        <v>15</v>
      </c>
      <c r="C32" s="6">
        <f t="shared" si="8"/>
        <v>0.49379144650501039</v>
      </c>
      <c r="D32" s="1">
        <f t="shared" si="9"/>
        <v>0.57396428967493718</v>
      </c>
      <c r="E32" s="1">
        <f t="shared" si="10"/>
        <v>-6.4138274535941384E-3</v>
      </c>
      <c r="F32" s="5">
        <f t="shared" si="11"/>
        <v>1.2691230577950476</v>
      </c>
      <c r="G32" s="5">
        <f t="shared" si="12"/>
        <v>0.49379144650501039</v>
      </c>
      <c r="H32" s="5">
        <f t="shared" si="13"/>
        <v>1.762914504300058</v>
      </c>
      <c r="I32" s="5">
        <f t="shared" si="14"/>
        <v>2.2310060028926729E-2</v>
      </c>
      <c r="J32" s="6">
        <f t="shared" si="5"/>
        <v>-1.4813743395150311E-2</v>
      </c>
      <c r="K32" s="5">
        <f t="shared" si="6"/>
        <v>7.4963166337764179E-3</v>
      </c>
    </row>
    <row r="33" spans="2:11">
      <c r="B33">
        <f t="shared" si="15"/>
        <v>16</v>
      </c>
      <c r="C33" s="6">
        <f t="shared" si="8"/>
        <v>0.50128776313878676</v>
      </c>
      <c r="D33" s="1">
        <f t="shared" si="9"/>
        <v>0.56755046222134309</v>
      </c>
      <c r="E33" s="1">
        <f t="shared" si="10"/>
        <v>-5.3010159266045007E-3</v>
      </c>
      <c r="F33" s="5">
        <f t="shared" si="11"/>
        <v>1.2481525200027122</v>
      </c>
      <c r="G33" s="5">
        <f t="shared" si="12"/>
        <v>0.50128776313878676</v>
      </c>
      <c r="H33" s="5">
        <f t="shared" si="13"/>
        <v>1.749440283141499</v>
      </c>
      <c r="I33" s="5">
        <f t="shared" si="14"/>
        <v>2.181168192151528E-2</v>
      </c>
      <c r="J33" s="6">
        <f t="shared" si="5"/>
        <v>-1.5038632894163602E-2</v>
      </c>
      <c r="K33" s="5">
        <f t="shared" si="6"/>
        <v>6.773049027351678E-3</v>
      </c>
    </row>
    <row r="34" spans="2:11">
      <c r="B34">
        <f t="shared" si="15"/>
        <v>17</v>
      </c>
      <c r="C34" s="6">
        <f t="shared" si="8"/>
        <v>0.50806081216613841</v>
      </c>
      <c r="D34" s="1">
        <f t="shared" si="9"/>
        <v>0.56224944629473861</v>
      </c>
      <c r="E34" s="1">
        <f t="shared" si="10"/>
        <v>-4.3350907302880173E-3</v>
      </c>
      <c r="F34" s="5">
        <f t="shared" si="11"/>
        <v>1.2304598115688059</v>
      </c>
      <c r="G34" s="5">
        <f t="shared" si="12"/>
        <v>0.50806081216613841</v>
      </c>
      <c r="H34" s="5">
        <f t="shared" si="13"/>
        <v>1.7385206237349444</v>
      </c>
      <c r="I34" s="5">
        <f t="shared" si="14"/>
        <v>2.1381160591814677E-2</v>
      </c>
      <c r="J34" s="6">
        <f t="shared" si="5"/>
        <v>-1.5241824364984152E-2</v>
      </c>
      <c r="K34" s="5">
        <f t="shared" si="6"/>
        <v>6.1393362268305253E-3</v>
      </c>
    </row>
    <row r="35" spans="2:11">
      <c r="B35">
        <f t="shared" si="15"/>
        <v>18</v>
      </c>
      <c r="C35" s="6">
        <f t="shared" si="8"/>
        <v>0.5142001483929689</v>
      </c>
      <c r="D35" s="1">
        <f t="shared" si="9"/>
        <v>0.55791435556445057</v>
      </c>
      <c r="E35" s="1">
        <f t="shared" si="10"/>
        <v>-3.4971365737185359E-3</v>
      </c>
      <c r="F35" s="5">
        <f t="shared" si="11"/>
        <v>1.2157504137491815</v>
      </c>
      <c r="G35" s="5">
        <f t="shared" si="12"/>
        <v>0.5142001483929689</v>
      </c>
      <c r="H35" s="5">
        <f t="shared" si="13"/>
        <v>1.7299505621421503</v>
      </c>
      <c r="I35" s="5">
        <f t="shared" si="14"/>
        <v>2.1010243159403919E-2</v>
      </c>
      <c r="J35" s="6">
        <f t="shared" si="5"/>
        <v>-1.5426004451789066E-2</v>
      </c>
      <c r="K35" s="5">
        <f t="shared" si="6"/>
        <v>5.5842387076148522E-3</v>
      </c>
    </row>
    <row r="36" spans="2:11">
      <c r="B36">
        <f t="shared" si="15"/>
        <v>19</v>
      </c>
      <c r="C36" s="6">
        <f t="shared" si="8"/>
        <v>0.51978438710058372</v>
      </c>
      <c r="D36" s="1">
        <f t="shared" si="9"/>
        <v>0.55441721899073204</v>
      </c>
      <c r="E36" s="1">
        <f t="shared" si="10"/>
        <v>-2.7706265512118661E-3</v>
      </c>
      <c r="F36" s="5">
        <f t="shared" si="11"/>
        <v>1.2037278947189027</v>
      </c>
      <c r="G36" s="5">
        <f t="shared" si="12"/>
        <v>0.51978438710058372</v>
      </c>
      <c r="H36" s="5">
        <f t="shared" si="13"/>
        <v>1.7235122818194863</v>
      </c>
      <c r="I36" s="5">
        <f t="shared" si="14"/>
        <v>2.0691437668840403E-2</v>
      </c>
      <c r="J36" s="6">
        <f t="shared" si="5"/>
        <v>-1.5593531613017511E-2</v>
      </c>
      <c r="K36" s="5">
        <f t="shared" si="6"/>
        <v>5.0979060558228925E-3</v>
      </c>
    </row>
    <row r="37" spans="2:11">
      <c r="B37">
        <f t="shared" si="15"/>
        <v>20</v>
      </c>
      <c r="C37" s="6">
        <f t="shared" ref="C37:C100" si="16">C36+K36*$C$13</f>
        <v>0.52488229315640667</v>
      </c>
      <c r="D37" s="1">
        <f t="shared" ref="D37:D100" si="17">D36+E36*$C$13</f>
        <v>0.55164659243952019</v>
      </c>
      <c r="E37" s="1">
        <f t="shared" ref="E37:E100" si="18">$C$6*C37-D37*$C$5</f>
        <v>-2.1411439426490819E-3</v>
      </c>
      <c r="F37" s="5">
        <f t="shared" ref="F37:F100" si="19">$C$9*(D37^$C$12)/($C$11^$C$12+D37^$C$12)</f>
        <v>1.1941046527020824</v>
      </c>
      <c r="G37" s="5">
        <f t="shared" ref="G37:G100" si="20">C37</f>
        <v>0.52488229315640667</v>
      </c>
      <c r="H37" s="5">
        <f t="shared" ref="H37:H100" si="21">F37+G37</f>
        <v>1.718986945858489</v>
      </c>
      <c r="I37" s="5">
        <f t="shared" ref="I37:I100" si="22">H37*$C$8*(1-C37)</f>
        <v>2.0418028395258938E-2</v>
      </c>
      <c r="J37" s="6">
        <f t="shared" si="5"/>
        <v>-1.5746468794692201E-2</v>
      </c>
      <c r="K37" s="5">
        <f t="shared" si="6"/>
        <v>4.6715596005667374E-3</v>
      </c>
    </row>
    <row r="38" spans="2:11">
      <c r="B38">
        <f t="shared" si="15"/>
        <v>21</v>
      </c>
      <c r="C38" s="6">
        <f t="shared" si="16"/>
        <v>0.52955385275697342</v>
      </c>
      <c r="D38" s="1">
        <f t="shared" si="17"/>
        <v>0.54950544849687111</v>
      </c>
      <c r="E38" s="1">
        <f t="shared" si="18"/>
        <v>-1.596127659191815E-3</v>
      </c>
      <c r="F38" s="5">
        <f t="shared" si="19"/>
        <v>1.1866086878764457</v>
      </c>
      <c r="G38" s="5">
        <f t="shared" si="20"/>
        <v>0.52955385275697342</v>
      </c>
      <c r="H38" s="5">
        <f t="shared" si="21"/>
        <v>1.7161625406334191</v>
      </c>
      <c r="I38" s="5">
        <f t="shared" si="22"/>
        <v>2.0184051382094902E-2</v>
      </c>
      <c r="J38" s="6">
        <f t="shared" si="5"/>
        <v>-1.5886615582709204E-2</v>
      </c>
      <c r="K38" s="5">
        <f t="shared" si="6"/>
        <v>4.2974357993856988E-3</v>
      </c>
    </row>
    <row r="39" spans="2:11">
      <c r="B39">
        <f t="shared" si="15"/>
        <v>22</v>
      </c>
      <c r="C39" s="6">
        <f t="shared" si="16"/>
        <v>0.5338512885563591</v>
      </c>
      <c r="D39" s="1">
        <f t="shared" si="17"/>
        <v>0.54790932083767929</v>
      </c>
      <c r="E39" s="1">
        <f t="shared" si="18"/>
        <v>-1.1246425825056153E-3</v>
      </c>
      <c r="F39" s="5">
        <f t="shared" si="19"/>
        <v>1.1809874622775274</v>
      </c>
      <c r="G39" s="5">
        <f t="shared" si="20"/>
        <v>0.5338512885563591</v>
      </c>
      <c r="H39" s="5">
        <f t="shared" si="21"/>
        <v>1.7148387508338865</v>
      </c>
      <c r="I39" s="5">
        <f t="shared" si="22"/>
        <v>1.9984246850870975E-2</v>
      </c>
      <c r="J39" s="6">
        <f t="shared" si="5"/>
        <v>-1.6015538656690774E-2</v>
      </c>
      <c r="K39" s="5">
        <f t="shared" si="6"/>
        <v>3.968708194180201E-3</v>
      </c>
    </row>
    <row r="40" spans="2:11">
      <c r="B40">
        <f t="shared" si="15"/>
        <v>23</v>
      </c>
      <c r="C40" s="6">
        <f t="shared" si="16"/>
        <v>0.53781999675053926</v>
      </c>
      <c r="D40" s="1">
        <f t="shared" si="17"/>
        <v>0.54678467825517363</v>
      </c>
      <c r="E40" s="1">
        <f t="shared" si="18"/>
        <v>-7.1717452037074747E-4</v>
      </c>
      <c r="F40" s="5">
        <f t="shared" si="19"/>
        <v>1.1770097034344169</v>
      </c>
      <c r="G40" s="5">
        <f t="shared" si="20"/>
        <v>0.53781999675053926</v>
      </c>
      <c r="H40" s="5">
        <f t="shared" si="21"/>
        <v>1.7148297001849562</v>
      </c>
      <c r="I40" s="5">
        <f t="shared" si="22"/>
        <v>1.9813999910093874E-2</v>
      </c>
      <c r="J40" s="6">
        <f t="shared" si="5"/>
        <v>-1.6134599902516176E-2</v>
      </c>
      <c r="K40" s="5">
        <f t="shared" si="6"/>
        <v>3.6794000075776982E-3</v>
      </c>
    </row>
    <row r="41" spans="2:11">
      <c r="B41">
        <f t="shared" si="15"/>
        <v>24</v>
      </c>
      <c r="C41" s="6">
        <f t="shared" si="16"/>
        <v>0.54149939675811698</v>
      </c>
      <c r="D41" s="1">
        <f t="shared" si="17"/>
        <v>0.54606750373480284</v>
      </c>
      <c r="E41" s="1">
        <f t="shared" si="18"/>
        <v>-3.6544855813486904E-4</v>
      </c>
      <c r="F41" s="5">
        <f t="shared" si="19"/>
        <v>1.1744658090248639</v>
      </c>
      <c r="G41" s="5">
        <f t="shared" si="20"/>
        <v>0.54149939675811698</v>
      </c>
      <c r="H41" s="5">
        <f t="shared" si="21"/>
        <v>1.7159652057829808</v>
      </c>
      <c r="I41" s="5">
        <f t="shared" si="22"/>
        <v>1.9669277049839468E-2</v>
      </c>
      <c r="J41" s="6">
        <f t="shared" si="5"/>
        <v>-1.6244981902743511E-2</v>
      </c>
      <c r="K41" s="5">
        <f t="shared" si="6"/>
        <v>3.4242951470959578E-3</v>
      </c>
    </row>
    <row r="42" spans="2:11">
      <c r="B42">
        <f t="shared" si="15"/>
        <v>25</v>
      </c>
      <c r="C42" s="6">
        <f t="shared" si="16"/>
        <v>0.54492369190521295</v>
      </c>
      <c r="D42" s="1">
        <f t="shared" si="17"/>
        <v>0.54570205517666792</v>
      </c>
      <c r="E42" s="1">
        <f t="shared" si="18"/>
        <v>-6.2269061716399565E-5</v>
      </c>
      <c r="F42" s="5">
        <f t="shared" si="19"/>
        <v>1.1731673390124226</v>
      </c>
      <c r="G42" s="5">
        <f t="shared" si="20"/>
        <v>0.54492369190521295</v>
      </c>
      <c r="H42" s="5">
        <f t="shared" si="21"/>
        <v>1.7180910309176356</v>
      </c>
      <c r="I42" s="5">
        <f t="shared" si="22"/>
        <v>1.9546563083019105E-2</v>
      </c>
      <c r="J42" s="6">
        <f t="shared" si="5"/>
        <v>-1.6347710757156388E-2</v>
      </c>
      <c r="K42" s="5">
        <f t="shared" si="6"/>
        <v>3.1988523258627173E-3</v>
      </c>
    </row>
    <row r="43" spans="2:11">
      <c r="B43">
        <f t="shared" si="15"/>
        <v>26</v>
      </c>
      <c r="C43" s="6">
        <f t="shared" si="16"/>
        <v>0.54812254423107565</v>
      </c>
      <c r="D43" s="1">
        <f t="shared" si="17"/>
        <v>0.54563978611495156</v>
      </c>
      <c r="E43" s="1">
        <f t="shared" si="18"/>
        <v>1.986206492899309E-4</v>
      </c>
      <c r="F43" s="5">
        <f t="shared" si="19"/>
        <v>1.172945944806107</v>
      </c>
      <c r="G43" s="5">
        <f t="shared" si="20"/>
        <v>0.54812254423107565</v>
      </c>
      <c r="H43" s="5">
        <f t="shared" si="21"/>
        <v>1.7210684890371826</v>
      </c>
      <c r="I43" s="5">
        <f t="shared" si="22"/>
        <v>1.9442801250754725E-2</v>
      </c>
      <c r="J43" s="6">
        <f t="shared" si="5"/>
        <v>-1.644367632693227E-2</v>
      </c>
      <c r="K43" s="5">
        <f t="shared" si="6"/>
        <v>2.9991249238224549E-3</v>
      </c>
    </row>
    <row r="44" spans="2:11">
      <c r="B44">
        <f t="shared" si="15"/>
        <v>27</v>
      </c>
      <c r="C44" s="6">
        <f t="shared" si="16"/>
        <v>0.55112166915489813</v>
      </c>
      <c r="D44" s="1">
        <f t="shared" si="17"/>
        <v>0.54583840676424145</v>
      </c>
      <c r="E44" s="1">
        <f t="shared" si="18"/>
        <v>4.226609912525367E-4</v>
      </c>
      <c r="F44" s="5">
        <f t="shared" si="19"/>
        <v>1.173651980209147</v>
      </c>
      <c r="G44" s="5">
        <f t="shared" si="20"/>
        <v>0.55112166915489813</v>
      </c>
      <c r="H44" s="5">
        <f t="shared" si="21"/>
        <v>1.7247736493640451</v>
      </c>
      <c r="I44" s="5">
        <f t="shared" si="22"/>
        <v>1.9355337920303691E-2</v>
      </c>
      <c r="J44" s="6">
        <f t="shared" si="5"/>
        <v>-1.6533650074646942E-2</v>
      </c>
      <c r="K44" s="5">
        <f t="shared" si="6"/>
        <v>2.8216878456567493E-3</v>
      </c>
    </row>
    <row r="45" spans="2:11">
      <c r="B45">
        <f t="shared" si="15"/>
        <v>28</v>
      </c>
      <c r="C45" s="6">
        <f t="shared" si="16"/>
        <v>0.55394335700055486</v>
      </c>
      <c r="D45" s="1">
        <f t="shared" si="17"/>
        <v>0.54626106775549399</v>
      </c>
      <c r="E45" s="1">
        <f t="shared" si="18"/>
        <v>6.1458313960487121E-4</v>
      </c>
      <c r="F45" s="5">
        <f t="shared" si="19"/>
        <v>1.1751529613248939</v>
      </c>
      <c r="G45" s="5">
        <f t="shared" si="20"/>
        <v>0.55394335700055486</v>
      </c>
      <c r="H45" s="5">
        <f t="shared" si="21"/>
        <v>1.7290963183254489</v>
      </c>
      <c r="I45" s="5">
        <f t="shared" si="22"/>
        <v>1.9281872479373744E-2</v>
      </c>
      <c r="J45" s="6">
        <f t="shared" si="5"/>
        <v>-1.6618300710016645E-2</v>
      </c>
      <c r="K45" s="5">
        <f t="shared" si="6"/>
        <v>2.6635717693570989E-3</v>
      </c>
    </row>
    <row r="46" spans="2:11">
      <c r="B46">
        <f t="shared" si="15"/>
        <v>29</v>
      </c>
      <c r="C46" s="6">
        <f t="shared" si="16"/>
        <v>0.55660692876991191</v>
      </c>
      <c r="D46" s="1">
        <f t="shared" si="17"/>
        <v>0.54687565089509882</v>
      </c>
      <c r="E46" s="1">
        <f t="shared" si="18"/>
        <v>7.785022299850522E-4</v>
      </c>
      <c r="F46" s="5">
        <f t="shared" si="19"/>
        <v>1.1773319865069709</v>
      </c>
      <c r="G46" s="5">
        <f t="shared" si="20"/>
        <v>0.55660692876991191</v>
      </c>
      <c r="H46" s="5">
        <f t="shared" si="21"/>
        <v>1.7339389152768829</v>
      </c>
      <c r="I46" s="5">
        <f t="shared" si="22"/>
        <v>1.9220412524249615E-2</v>
      </c>
      <c r="J46" s="6">
        <f t="shared" si="5"/>
        <v>-1.6698207863097357E-2</v>
      </c>
      <c r="K46" s="5">
        <f t="shared" si="6"/>
        <v>2.5222046611522581E-3</v>
      </c>
    </row>
    <row r="47" spans="2:11">
      <c r="B47">
        <f t="shared" si="15"/>
        <v>30</v>
      </c>
      <c r="C47" s="6">
        <f t="shared" si="16"/>
        <v>0.55912913343106418</v>
      </c>
      <c r="D47" s="1">
        <f t="shared" si="17"/>
        <v>0.54765415312508392</v>
      </c>
      <c r="E47" s="1">
        <f t="shared" si="18"/>
        <v>9.1799842447842089E-4</v>
      </c>
      <c r="F47" s="5">
        <f t="shared" si="19"/>
        <v>1.180086187698894</v>
      </c>
      <c r="G47" s="5">
        <f t="shared" si="20"/>
        <v>0.55912913343106418</v>
      </c>
      <c r="H47" s="5">
        <f t="shared" si="21"/>
        <v>1.7392153211299581</v>
      </c>
      <c r="I47" s="5">
        <f t="shared" si="22"/>
        <v>1.9169234144413367E-2</v>
      </c>
      <c r="J47" s="6">
        <f t="shared" si="5"/>
        <v>-1.6773874002931927E-2</v>
      </c>
      <c r="K47" s="5">
        <f t="shared" si="6"/>
        <v>2.3953601414814403E-3</v>
      </c>
    </row>
    <row r="48" spans="2:11">
      <c r="B48">
        <f t="shared" si="15"/>
        <v>31</v>
      </c>
      <c r="C48" s="6">
        <f t="shared" si="16"/>
        <v>0.56152449357254564</v>
      </c>
      <c r="D48" s="1">
        <f t="shared" si="17"/>
        <v>0.54857215154956229</v>
      </c>
      <c r="E48" s="1">
        <f t="shared" si="18"/>
        <v>1.0361873618386641E-3</v>
      </c>
      <c r="F48" s="5">
        <f t="shared" si="19"/>
        <v>1.1833252568217176</v>
      </c>
      <c r="G48" s="5">
        <f t="shared" si="20"/>
        <v>0.56152449357254564</v>
      </c>
      <c r="H48" s="5">
        <f t="shared" si="21"/>
        <v>1.7448497503942633</v>
      </c>
      <c r="I48" s="5">
        <f t="shared" si="22"/>
        <v>1.912684694859855E-2</v>
      </c>
      <c r="J48" s="6">
        <f t="shared" si="5"/>
        <v>-1.6845734807176369E-2</v>
      </c>
      <c r="K48" s="5">
        <f t="shared" si="6"/>
        <v>2.2811121414221813E-3</v>
      </c>
    </row>
    <row r="49" spans="2:11">
      <c r="B49">
        <f t="shared" si="15"/>
        <v>32</v>
      </c>
      <c r="C49" s="6">
        <f t="shared" si="16"/>
        <v>0.56380560571396776</v>
      </c>
      <c r="D49" s="1">
        <f t="shared" si="17"/>
        <v>0.54960833891140093</v>
      </c>
      <c r="E49" s="1">
        <f t="shared" si="18"/>
        <v>1.1357813442053402E-3</v>
      </c>
      <c r="F49" s="5">
        <f t="shared" si="19"/>
        <v>1.1869700718935752</v>
      </c>
      <c r="G49" s="5">
        <f t="shared" si="20"/>
        <v>0.56380560571396776</v>
      </c>
      <c r="H49" s="5">
        <f t="shared" si="21"/>
        <v>1.7507756776075429</v>
      </c>
      <c r="I49" s="5">
        <f t="shared" si="22"/>
        <v>1.9091963405618497E-2</v>
      </c>
      <c r="J49" s="6">
        <f t="shared" si="5"/>
        <v>-1.6914168171419032E-2</v>
      </c>
      <c r="K49" s="5">
        <f t="shared" si="6"/>
        <v>2.1777952341994651E-3</v>
      </c>
    </row>
    <row r="50" spans="2:11">
      <c r="B50">
        <f t="shared" si="15"/>
        <v>33</v>
      </c>
      <c r="C50" s="6">
        <f t="shared" si="16"/>
        <v>0.56598340094816724</v>
      </c>
      <c r="D50" s="1">
        <f t="shared" si="17"/>
        <v>0.55074412025560626</v>
      </c>
      <c r="E50" s="1">
        <f t="shared" si="18"/>
        <v>1.219142455404873E-3</v>
      </c>
      <c r="F50" s="5">
        <f t="shared" si="19"/>
        <v>1.1909514347886041</v>
      </c>
      <c r="G50" s="5">
        <f t="shared" si="20"/>
        <v>0.56598340094816724</v>
      </c>
      <c r="H50" s="5">
        <f t="shared" si="21"/>
        <v>1.7569348357367713</v>
      </c>
      <c r="I50" s="5">
        <f t="shared" si="22"/>
        <v>1.9063472054054099E-2</v>
      </c>
      <c r="J50" s="6">
        <f t="shared" si="5"/>
        <v>-1.6979502028445018E-2</v>
      </c>
      <c r="K50" s="5">
        <f t="shared" si="6"/>
        <v>2.0839700256090818E-3</v>
      </c>
    </row>
    <row r="51" spans="2:11">
      <c r="B51">
        <f t="shared" si="15"/>
        <v>34</v>
      </c>
      <c r="C51" s="6">
        <f t="shared" si="16"/>
        <v>0.56806737097377635</v>
      </c>
      <c r="D51" s="1">
        <f t="shared" si="17"/>
        <v>0.55196326271101115</v>
      </c>
      <c r="E51" s="1">
        <f t="shared" si="18"/>
        <v>1.2883286610212222E-3</v>
      </c>
      <c r="F51" s="5">
        <f t="shared" si="19"/>
        <v>1.1952089241216257</v>
      </c>
      <c r="G51" s="5">
        <f t="shared" si="20"/>
        <v>0.56806737097377635</v>
      </c>
      <c r="H51" s="5">
        <f t="shared" si="21"/>
        <v>1.7632762950954022</v>
      </c>
      <c r="I51" s="5">
        <f t="shared" si="22"/>
        <v>1.9040414146004412E-2</v>
      </c>
      <c r="J51" s="6">
        <f t="shared" si="5"/>
        <v>-1.704202112921329E-2</v>
      </c>
      <c r="K51" s="5">
        <f t="shared" si="6"/>
        <v>1.9983930167911217E-3</v>
      </c>
    </row>
    <row r="52" spans="2:11">
      <c r="B52">
        <f t="shared" si="15"/>
        <v>35</v>
      </c>
      <c r="C52" s="6">
        <f t="shared" si="16"/>
        <v>0.57006576399056752</v>
      </c>
      <c r="D52" s="1">
        <f t="shared" si="17"/>
        <v>0.55325159137203239</v>
      </c>
      <c r="E52" s="1">
        <f t="shared" si="18"/>
        <v>1.3451338094828055E-3</v>
      </c>
      <c r="F52" s="5">
        <f t="shared" si="19"/>
        <v>1.1996898613516445</v>
      </c>
      <c r="G52" s="5">
        <f t="shared" si="20"/>
        <v>0.57006576399056752</v>
      </c>
      <c r="H52" s="5">
        <f t="shared" si="21"/>
        <v>1.769755625342212</v>
      </c>
      <c r="I52" s="5">
        <f t="shared" si="22"/>
        <v>1.9021963317622483E-2</v>
      </c>
      <c r="J52" s="6">
        <f t="shared" si="5"/>
        <v>-1.7101972919717025E-2</v>
      </c>
      <c r="K52" s="5">
        <f t="shared" si="6"/>
        <v>1.9199903979054585E-3</v>
      </c>
    </row>
    <row r="53" spans="2:11">
      <c r="B53">
        <f t="shared" si="15"/>
        <v>36</v>
      </c>
      <c r="C53" s="6">
        <f t="shared" si="16"/>
        <v>0.57198575438847299</v>
      </c>
      <c r="D53" s="1">
        <f t="shared" si="17"/>
        <v>0.55459672518151515</v>
      </c>
      <c r="E53" s="1">
        <f t="shared" si="18"/>
        <v>1.3911223365566244E-3</v>
      </c>
      <c r="F53" s="5">
        <f t="shared" si="19"/>
        <v>1.2043483848875962</v>
      </c>
      <c r="G53" s="5">
        <f t="shared" si="20"/>
        <v>0.57198575438847299</v>
      </c>
      <c r="H53" s="5">
        <f t="shared" si="21"/>
        <v>1.7763341392760692</v>
      </c>
      <c r="I53" s="5">
        <f t="shared" si="22"/>
        <v>1.9007407914406197E-2</v>
      </c>
      <c r="J53" s="6">
        <f t="shared" si="5"/>
        <v>-1.7159572631654189E-2</v>
      </c>
      <c r="K53" s="5">
        <f t="shared" si="6"/>
        <v>1.8478352827520084E-3</v>
      </c>
    </row>
    <row r="54" spans="2:11">
      <c r="B54">
        <f t="shared" si="15"/>
        <v>37</v>
      </c>
      <c r="C54" s="6">
        <f t="shared" si="16"/>
        <v>0.573833589671225</v>
      </c>
      <c r="D54" s="1">
        <f t="shared" si="17"/>
        <v>0.55598784751807173</v>
      </c>
      <c r="E54" s="1">
        <f t="shared" si="18"/>
        <v>1.4276593722522615E-3</v>
      </c>
      <c r="F54" s="5">
        <f t="shared" si="19"/>
        <v>1.209144625088636</v>
      </c>
      <c r="G54" s="5">
        <f t="shared" si="20"/>
        <v>0.573833589671225</v>
      </c>
      <c r="H54" s="5">
        <f t="shared" si="21"/>
        <v>1.782978214759861</v>
      </c>
      <c r="I54" s="5">
        <f t="shared" si="22"/>
        <v>1.8996135636965443E-2</v>
      </c>
      <c r="J54" s="6">
        <f t="shared" si="5"/>
        <v>-1.7215007690136751E-2</v>
      </c>
      <c r="K54" s="5">
        <f t="shared" si="6"/>
        <v>1.7811279468286922E-3</v>
      </c>
    </row>
    <row r="55" spans="2:11">
      <c r="B55">
        <f t="shared" si="15"/>
        <v>38</v>
      </c>
      <c r="C55" s="6">
        <f t="shared" si="16"/>
        <v>0.57561471761805372</v>
      </c>
      <c r="D55" s="1">
        <f t="shared" si="17"/>
        <v>0.55741550689032404</v>
      </c>
      <c r="E55" s="1">
        <f t="shared" si="18"/>
        <v>1.4559368582183763E-3</v>
      </c>
      <c r="F55" s="5">
        <f t="shared" si="19"/>
        <v>1.2140439721133367</v>
      </c>
      <c r="G55" s="5">
        <f t="shared" si="20"/>
        <v>0.57561471761805372</v>
      </c>
      <c r="H55" s="5">
        <f t="shared" si="21"/>
        <v>1.7896586897313904</v>
      </c>
      <c r="I55" s="5">
        <f t="shared" si="22"/>
        <v>1.8987620210224002E-2</v>
      </c>
      <c r="J55" s="6">
        <f t="shared" si="5"/>
        <v>-1.7268441528541612E-2</v>
      </c>
      <c r="K55" s="5">
        <f t="shared" si="6"/>
        <v>1.7191786816823894E-3</v>
      </c>
    </row>
    <row r="56" spans="2:11">
      <c r="B56">
        <f t="shared" si="15"/>
        <v>39</v>
      </c>
      <c r="C56" s="6">
        <f t="shared" si="16"/>
        <v>0.57733389629973608</v>
      </c>
      <c r="D56" s="1">
        <f t="shared" si="17"/>
        <v>0.55887144374854247</v>
      </c>
      <c r="E56" s="1">
        <f t="shared" si="18"/>
        <v>1.4769962040954918E-3</v>
      </c>
      <c r="F56" s="5">
        <f t="shared" si="19"/>
        <v>1.2190164282638738</v>
      </c>
      <c r="G56" s="5">
        <f t="shared" si="20"/>
        <v>0.57733389629973608</v>
      </c>
      <c r="H56" s="5">
        <f t="shared" si="21"/>
        <v>1.7963503245636099</v>
      </c>
      <c r="I56" s="5">
        <f t="shared" si="22"/>
        <v>1.8981409814100139E-2</v>
      </c>
      <c r="J56" s="6">
        <f t="shared" si="5"/>
        <v>-1.7320016888992082E-2</v>
      </c>
      <c r="K56" s="5">
        <f t="shared" si="6"/>
        <v>1.6613929251080573E-3</v>
      </c>
    </row>
    <row r="57" spans="2:11">
      <c r="B57">
        <f t="shared" si="15"/>
        <v>40</v>
      </c>
      <c r="C57" s="6">
        <f t="shared" si="16"/>
        <v>0.57899528922484411</v>
      </c>
      <c r="D57" s="1">
        <f t="shared" si="17"/>
        <v>0.56034843995263794</v>
      </c>
      <c r="E57" s="1">
        <f t="shared" si="18"/>
        <v>1.4917479417764917E-3</v>
      </c>
      <c r="F57" s="5">
        <f t="shared" si="19"/>
        <v>1.2240360365688534</v>
      </c>
      <c r="G57" s="5">
        <f t="shared" si="20"/>
        <v>0.57899528922484411</v>
      </c>
      <c r="H57" s="5">
        <f t="shared" si="21"/>
        <v>1.8030313257936976</v>
      </c>
      <c r="I57" s="5">
        <f t="shared" si="22"/>
        <v>1.8977117045858041E-2</v>
      </c>
      <c r="J57" s="6">
        <f t="shared" si="5"/>
        <v>-1.7369858676745321E-2</v>
      </c>
      <c r="K57" s="5">
        <f t="shared" si="6"/>
        <v>1.6072583691127199E-3</v>
      </c>
    </row>
    <row r="58" spans="2:11">
      <c r="B58">
        <f t="shared" si="15"/>
        <v>41</v>
      </c>
      <c r="C58" s="6">
        <f t="shared" si="16"/>
        <v>0.5806025475939568</v>
      </c>
      <c r="D58" s="1">
        <f t="shared" si="17"/>
        <v>0.56184018789441448</v>
      </c>
      <c r="E58" s="1">
        <f t="shared" si="18"/>
        <v>1.5009887759633855E-3</v>
      </c>
      <c r="F58" s="5">
        <f t="shared" si="19"/>
        <v>1.2290803776980126</v>
      </c>
      <c r="G58" s="5">
        <f t="shared" si="20"/>
        <v>0.5806025475939568</v>
      </c>
      <c r="H58" s="5">
        <f t="shared" si="21"/>
        <v>1.8096829252919693</v>
      </c>
      <c r="I58" s="5">
        <f t="shared" si="22"/>
        <v>1.8974410213254193E-2</v>
      </c>
      <c r="J58" s="6">
        <f t="shared" si="5"/>
        <v>-1.7418076427818702E-2</v>
      </c>
      <c r="K58" s="5">
        <f t="shared" si="6"/>
        <v>1.556333785435491E-3</v>
      </c>
    </row>
    <row r="59" spans="2:11">
      <c r="B59">
        <f t="shared" si="15"/>
        <v>42</v>
      </c>
      <c r="C59" s="6">
        <f t="shared" si="16"/>
        <v>0.58215888137939231</v>
      </c>
      <c r="D59" s="1">
        <f t="shared" si="17"/>
        <v>0.56334117667037786</v>
      </c>
      <c r="E59" s="1">
        <f t="shared" si="18"/>
        <v>1.5054163767211498E-3</v>
      </c>
      <c r="F59" s="5">
        <f t="shared" si="19"/>
        <v>1.2341301277985681</v>
      </c>
      <c r="G59" s="5">
        <f t="shared" si="20"/>
        <v>0.58215888137939231</v>
      </c>
      <c r="H59" s="5">
        <f t="shared" si="21"/>
        <v>1.8162890091779604</v>
      </c>
      <c r="I59" s="5">
        <f t="shared" si="22"/>
        <v>1.8973005783330853E-2</v>
      </c>
      <c r="J59" s="6">
        <f t="shared" si="5"/>
        <v>-1.7464766441381768E-2</v>
      </c>
      <c r="K59" s="5">
        <f t="shared" si="6"/>
        <v>1.5082393419490851E-3</v>
      </c>
    </row>
    <row r="60" spans="2:11">
      <c r="B60">
        <f t="shared" si="15"/>
        <v>43</v>
      </c>
      <c r="C60" s="6">
        <f t="shared" si="16"/>
        <v>0.58366712072134141</v>
      </c>
      <c r="D60" s="1">
        <f t="shared" si="17"/>
        <v>0.56484659304709905</v>
      </c>
      <c r="E60" s="1">
        <f t="shared" si="18"/>
        <v>1.5056422139393955E-3</v>
      </c>
      <c r="F60" s="5">
        <f t="shared" si="19"/>
        <v>1.2391686704155163</v>
      </c>
      <c r="G60" s="5">
        <f t="shared" si="20"/>
        <v>0.58366712072134141</v>
      </c>
      <c r="H60" s="5">
        <f t="shared" si="21"/>
        <v>1.8228357911368578</v>
      </c>
      <c r="I60" s="5">
        <f t="shared" si="22"/>
        <v>1.8972661834404988E-2</v>
      </c>
      <c r="J60" s="6">
        <f t="shared" si="5"/>
        <v>-1.7510013621640241E-2</v>
      </c>
      <c r="K60" s="5">
        <f t="shared" si="6"/>
        <v>1.4626482127647472E-3</v>
      </c>
    </row>
    <row r="61" spans="2:11">
      <c r="B61">
        <f t="shared" si="15"/>
        <v>44</v>
      </c>
      <c r="C61" s="6">
        <f t="shared" si="16"/>
        <v>0.58512976893410618</v>
      </c>
      <c r="D61" s="1">
        <f t="shared" si="17"/>
        <v>0.56635223526103839</v>
      </c>
      <c r="E61" s="1">
        <f t="shared" si="18"/>
        <v>1.5022026938454197E-3</v>
      </c>
      <c r="F61" s="5">
        <f t="shared" si="19"/>
        <v>1.2441817562593038</v>
      </c>
      <c r="G61" s="5">
        <f t="shared" si="20"/>
        <v>0.58512976893410618</v>
      </c>
      <c r="H61" s="5">
        <f t="shared" si="21"/>
        <v>1.82931152519341</v>
      </c>
      <c r="I61" s="5">
        <f t="shared" si="22"/>
        <v>1.8973172378712315E-2</v>
      </c>
      <c r="J61" s="6">
        <f t="shared" si="5"/>
        <v>-1.7553893068023185E-2</v>
      </c>
      <c r="K61" s="5">
        <f t="shared" si="6"/>
        <v>1.4192793106891297E-3</v>
      </c>
    </row>
    <row r="62" spans="2:11">
      <c r="B62">
        <f t="shared" si="15"/>
        <v>45</v>
      </c>
      <c r="C62" s="6">
        <f t="shared" si="16"/>
        <v>0.58654904824479526</v>
      </c>
      <c r="D62" s="1">
        <f t="shared" si="17"/>
        <v>0.56785443795488377</v>
      </c>
      <c r="E62" s="1">
        <f t="shared" si="18"/>
        <v>1.4955688231929193E-3</v>
      </c>
      <c r="F62" s="5">
        <f t="shared" si="19"/>
        <v>1.2491572051831512</v>
      </c>
      <c r="G62" s="5">
        <f t="shared" si="20"/>
        <v>0.58654904824479526</v>
      </c>
      <c r="H62" s="5">
        <f t="shared" si="21"/>
        <v>1.8357062534279465</v>
      </c>
      <c r="I62" s="5">
        <f t="shared" si="22"/>
        <v>1.8974362440569142E-2</v>
      </c>
      <c r="J62" s="6">
        <f t="shared" si="5"/>
        <v>-1.7596471447343855E-2</v>
      </c>
      <c r="K62" s="5">
        <f t="shared" si="6"/>
        <v>1.3778909932252864E-3</v>
      </c>
    </row>
    <row r="63" spans="2:11">
      <c r="B63">
        <f t="shared" si="15"/>
        <v>46</v>
      </c>
      <c r="C63" s="6">
        <f t="shared" si="16"/>
        <v>0.58792693923802053</v>
      </c>
      <c r="D63" s="1">
        <f t="shared" si="17"/>
        <v>0.56935000677807668</v>
      </c>
      <c r="E63" s="1">
        <f t="shared" si="18"/>
        <v>1.4861545967955053E-3</v>
      </c>
      <c r="F63" s="5">
        <f t="shared" si="19"/>
        <v>1.2540846453092802</v>
      </c>
      <c r="G63" s="5">
        <f t="shared" si="20"/>
        <v>0.58792693923802053</v>
      </c>
      <c r="H63" s="5">
        <f t="shared" si="21"/>
        <v>1.8420115845473006</v>
      </c>
      <c r="I63" s="5">
        <f t="shared" si="22"/>
        <v>1.8976083790085748E-2</v>
      </c>
      <c r="J63" s="6">
        <f t="shared" si="5"/>
        <v>-1.7637808177140616E-2</v>
      </c>
      <c r="K63" s="5">
        <f t="shared" si="6"/>
        <v>1.338275612945132E-3</v>
      </c>
    </row>
    <row r="64" spans="2:11">
      <c r="B64">
        <f t="shared" si="15"/>
        <v>47</v>
      </c>
      <c r="C64" s="6">
        <f t="shared" si="16"/>
        <v>0.58926521485096561</v>
      </c>
      <c r="D64" s="1">
        <f t="shared" si="17"/>
        <v>0.57083616137487214</v>
      </c>
      <c r="E64" s="1">
        <f t="shared" si="18"/>
        <v>1.4743242780874757E-3</v>
      </c>
      <c r="F64" s="5">
        <f t="shared" si="19"/>
        <v>1.2589552847867203</v>
      </c>
      <c r="G64" s="5">
        <f t="shared" si="20"/>
        <v>0.58926521485096561</v>
      </c>
      <c r="H64" s="5">
        <f t="shared" si="21"/>
        <v>1.8482204996376859</v>
      </c>
      <c r="I64" s="5">
        <f t="shared" si="22"/>
        <v>1.8978211245668151E-2</v>
      </c>
      <c r="J64" s="6">
        <f t="shared" si="5"/>
        <v>-1.7677956445528966E-2</v>
      </c>
      <c r="K64" s="5">
        <f t="shared" si="6"/>
        <v>1.3002548001391848E-3</v>
      </c>
    </row>
    <row r="65" spans="2:11">
      <c r="B65">
        <f t="shared" si="15"/>
        <v>48</v>
      </c>
      <c r="C65" s="6">
        <f t="shared" si="16"/>
        <v>0.59056546965110479</v>
      </c>
      <c r="D65" s="1">
        <f t="shared" si="17"/>
        <v>0.57231048565295961</v>
      </c>
      <c r="E65" s="1">
        <f t="shared" si="18"/>
        <v>1.4603987198516175E-3</v>
      </c>
      <c r="F65" s="5">
        <f t="shared" si="19"/>
        <v>1.2637617121668119</v>
      </c>
      <c r="G65" s="5">
        <f t="shared" si="20"/>
        <v>0.59056546965110479</v>
      </c>
      <c r="H65" s="5">
        <f t="shared" si="21"/>
        <v>1.8543271818179168</v>
      </c>
      <c r="I65" s="5">
        <f t="shared" si="22"/>
        <v>1.8980639470020232E-2</v>
      </c>
      <c r="J65" s="6">
        <f t="shared" si="5"/>
        <v>-1.7716964089533143E-2</v>
      </c>
      <c r="K65" s="5">
        <f t="shared" si="6"/>
        <v>1.2636753804870886E-3</v>
      </c>
    </row>
    <row r="66" spans="2:11">
      <c r="B66">
        <f t="shared" si="15"/>
        <v>49</v>
      </c>
      <c r="C66" s="6">
        <f t="shared" si="16"/>
        <v>0.5918291450315919</v>
      </c>
      <c r="D66" s="1">
        <f t="shared" si="17"/>
        <v>0.57377088437281121</v>
      </c>
      <c r="E66" s="1">
        <f t="shared" si="18"/>
        <v>1.4446608527024576E-3</v>
      </c>
      <c r="F66" s="5">
        <f t="shared" si="19"/>
        <v>1.2684977218432583</v>
      </c>
      <c r="G66" s="5">
        <f t="shared" si="20"/>
        <v>0.5918291450315919</v>
      </c>
      <c r="H66" s="5">
        <f t="shared" si="21"/>
        <v>1.8603268668748503</v>
      </c>
      <c r="I66" s="5">
        <f t="shared" si="22"/>
        <v>1.898328019432519E-2</v>
      </c>
      <c r="J66" s="6">
        <f t="shared" si="5"/>
        <v>-1.7754874350947757E-2</v>
      </c>
      <c r="K66" s="5">
        <f t="shared" si="6"/>
        <v>1.2284058433774322E-3</v>
      </c>
    </row>
    <row r="67" spans="2:11">
      <c r="B67">
        <f t="shared" si="15"/>
        <v>50</v>
      </c>
      <c r="C67" s="6">
        <f t="shared" si="16"/>
        <v>0.59305755087496936</v>
      </c>
      <c r="D67" s="1">
        <f t="shared" si="17"/>
        <v>0.57521554522551366</v>
      </c>
      <c r="E67" s="1">
        <f t="shared" si="18"/>
        <v>1.4273604519564539E-3</v>
      </c>
      <c r="F67" s="5">
        <f t="shared" si="19"/>
        <v>1.2731581614212515</v>
      </c>
      <c r="G67" s="5">
        <f t="shared" si="20"/>
        <v>0.59305755087496936</v>
      </c>
      <c r="H67" s="5">
        <f t="shared" si="21"/>
        <v>1.8662157122962209</v>
      </c>
      <c r="I67" s="5">
        <f t="shared" si="22"/>
        <v>1.8986059813935943E-2</v>
      </c>
      <c r="J67" s="6">
        <f t="shared" si="5"/>
        <v>-1.779172652624908E-2</v>
      </c>
      <c r="K67" s="5">
        <f t="shared" si="6"/>
        <v>1.1943332876868627E-3</v>
      </c>
    </row>
    <row r="68" spans="2:11">
      <c r="B68">
        <f t="shared" si="15"/>
        <v>51</v>
      </c>
      <c r="C68" s="6">
        <f t="shared" si="16"/>
        <v>0.59425188416265617</v>
      </c>
      <c r="D68" s="1">
        <f t="shared" si="17"/>
        <v>0.57664290567747012</v>
      </c>
      <c r="E68" s="1">
        <f t="shared" si="18"/>
        <v>1.4087182788148842E-3</v>
      </c>
      <c r="F68" s="5">
        <f t="shared" si="19"/>
        <v>1.2777387982559698</v>
      </c>
      <c r="G68" s="5">
        <f t="shared" si="20"/>
        <v>0.59425188416265617</v>
      </c>
      <c r="H68" s="5">
        <f t="shared" si="21"/>
        <v>1.8719906824186259</v>
      </c>
      <c r="I68" s="5">
        <f t="shared" si="22"/>
        <v>1.8988917306410526E-2</v>
      </c>
      <c r="J68" s="6">
        <f t="shared" si="5"/>
        <v>-1.7827556524879686E-2</v>
      </c>
      <c r="K68" s="5">
        <f t="shared" si="6"/>
        <v>1.1613607815308402E-3</v>
      </c>
    </row>
    <row r="69" spans="2:11">
      <c r="B69">
        <f t="shared" si="15"/>
        <v>52</v>
      </c>
      <c r="C69" s="6">
        <f t="shared" si="16"/>
        <v>0.59541324494418701</v>
      </c>
      <c r="D69" s="1">
        <f t="shared" si="17"/>
        <v>0.57805162395628495</v>
      </c>
      <c r="E69" s="1">
        <f t="shared" si="18"/>
        <v>1.3889296790321609E-3</v>
      </c>
      <c r="F69" s="5">
        <f t="shared" si="19"/>
        <v>1.2822362027368448</v>
      </c>
      <c r="G69" s="5">
        <f t="shared" si="20"/>
        <v>0.59541324494418701</v>
      </c>
      <c r="H69" s="5">
        <f t="shared" si="21"/>
        <v>1.8776494476810317</v>
      </c>
      <c r="I69" s="5">
        <f t="shared" si="22"/>
        <v>1.8991802429240204E-2</v>
      </c>
      <c r="J69" s="6">
        <f t="shared" si="5"/>
        <v>-1.786239734832561E-2</v>
      </c>
      <c r="K69" s="5">
        <f t="shared" si="6"/>
        <v>1.1294050809145945E-3</v>
      </c>
    </row>
    <row r="70" spans="2:11">
      <c r="B70">
        <f t="shared" si="15"/>
        <v>53</v>
      </c>
      <c r="C70" s="6">
        <f t="shared" si="16"/>
        <v>0.59654265002510165</v>
      </c>
      <c r="D70" s="1">
        <f t="shared" si="17"/>
        <v>0.5794405536353171</v>
      </c>
      <c r="E70" s="1">
        <f t="shared" si="18"/>
        <v>1.3681677111827689E-3</v>
      </c>
      <c r="F70" s="5">
        <f t="shared" si="19"/>
        <v>1.2866476461930663</v>
      </c>
      <c r="G70" s="5">
        <f t="shared" si="20"/>
        <v>0.59654265002510165</v>
      </c>
      <c r="H70" s="5">
        <f t="shared" si="21"/>
        <v>1.8831902962181679</v>
      </c>
      <c r="I70" s="5">
        <f t="shared" si="22"/>
        <v>1.8994674160265648E-2</v>
      </c>
      <c r="J70" s="6">
        <f t="shared" si="5"/>
        <v>-1.7896279500753048E-2</v>
      </c>
      <c r="K70" s="5">
        <f t="shared" si="6"/>
        <v>1.0983946595125998E-3</v>
      </c>
    </row>
    <row r="71" spans="2:11">
      <c r="B71">
        <f t="shared" si="15"/>
        <v>54</v>
      </c>
      <c r="C71" s="6">
        <f t="shared" si="16"/>
        <v>0.59764104468461421</v>
      </c>
      <c r="D71" s="1">
        <f t="shared" si="17"/>
        <v>0.58080872134649986</v>
      </c>
      <c r="E71" s="1">
        <f t="shared" si="18"/>
        <v>1.3465858670491521E-3</v>
      </c>
      <c r="F71" s="5">
        <f t="shared" si="19"/>
        <v>1.2909710115608719</v>
      </c>
      <c r="G71" s="5">
        <f t="shared" si="20"/>
        <v>0.59764104468461421</v>
      </c>
      <c r="H71" s="5">
        <f t="shared" si="21"/>
        <v>1.8886120562454862</v>
      </c>
      <c r="I71" s="5">
        <f t="shared" si="22"/>
        <v>1.8997499348674413E-2</v>
      </c>
      <c r="J71" s="6">
        <f t="shared" si="5"/>
        <v>-1.7929231340538424E-2</v>
      </c>
      <c r="K71" s="5">
        <f t="shared" si="6"/>
        <v>1.0682680081359891E-3</v>
      </c>
    </row>
    <row r="72" spans="2:11">
      <c r="B72">
        <f t="shared" si="15"/>
        <v>55</v>
      </c>
      <c r="C72" s="6">
        <f t="shared" si="16"/>
        <v>0.59870931269275018</v>
      </c>
      <c r="D72" s="1">
        <f t="shared" si="17"/>
        <v>0.58215530721354902</v>
      </c>
      <c r="E72" s="1">
        <f t="shared" si="18"/>
        <v>1.3243204383360935E-3</v>
      </c>
      <c r="F72" s="5">
        <f t="shared" si="19"/>
        <v>1.2952047151872979</v>
      </c>
      <c r="G72" s="5">
        <f t="shared" si="20"/>
        <v>0.59870931269275018</v>
      </c>
      <c r="H72" s="5">
        <f t="shared" si="21"/>
        <v>1.8939140278800481</v>
      </c>
      <c r="I72" s="5">
        <f t="shared" si="22"/>
        <v>1.9000251548720662E-2</v>
      </c>
      <c r="J72" s="6">
        <f t="shared" si="5"/>
        <v>-1.7961279380782506E-2</v>
      </c>
      <c r="K72" s="5">
        <f t="shared" si="6"/>
        <v>1.0389721679381556E-3</v>
      </c>
    </row>
    <row r="73" spans="2:11">
      <c r="B73">
        <f t="shared" si="15"/>
        <v>56</v>
      </c>
      <c r="C73" s="6">
        <f t="shared" si="16"/>
        <v>0.59974828486068832</v>
      </c>
      <c r="D73" s="1">
        <f t="shared" si="17"/>
        <v>0.5834796276518851</v>
      </c>
      <c r="E73" s="1">
        <f t="shared" si="18"/>
        <v>1.301492576704262E-3</v>
      </c>
      <c r="F73" s="5">
        <f t="shared" si="19"/>
        <v>1.299347638351251</v>
      </c>
      <c r="G73" s="5">
        <f t="shared" si="20"/>
        <v>0.59974828486068832</v>
      </c>
      <c r="H73" s="5">
        <f t="shared" si="21"/>
        <v>1.8990959232119393</v>
      </c>
      <c r="I73" s="5">
        <f t="shared" si="22"/>
        <v>1.9002910011991333E-2</v>
      </c>
      <c r="J73" s="6">
        <f t="shared" si="5"/>
        <v>-1.799244854582065E-2</v>
      </c>
      <c r="K73" s="5">
        <f t="shared" si="6"/>
        <v>1.0104614661706826E-3</v>
      </c>
    </row>
    <row r="74" spans="2:11">
      <c r="B74">
        <f t="shared" si="15"/>
        <v>57</v>
      </c>
      <c r="C74" s="6">
        <f t="shared" si="16"/>
        <v>0.60075874632685899</v>
      </c>
      <c r="D74" s="1">
        <f t="shared" si="17"/>
        <v>0.58478112022858941</v>
      </c>
      <c r="E74" s="1">
        <f t="shared" si="18"/>
        <v>1.2782100878615671E-3</v>
      </c>
      <c r="F74" s="5">
        <f t="shared" si="19"/>
        <v>1.3033990672639115</v>
      </c>
      <c r="G74" s="5">
        <f t="shared" si="20"/>
        <v>0.60075874632685899</v>
      </c>
      <c r="H74" s="5">
        <f t="shared" si="21"/>
        <v>1.9041578135907704</v>
      </c>
      <c r="I74" s="5">
        <f t="shared" si="22"/>
        <v>1.9005458817237159E-2</v>
      </c>
      <c r="J74" s="6">
        <f t="shared" si="5"/>
        <v>-1.8022762389805769E-2</v>
      </c>
      <c r="K74" s="5">
        <f t="shared" si="6"/>
        <v>9.8269642743139055E-4</v>
      </c>
    </row>
    <row r="75" spans="2:11">
      <c r="B75">
        <f t="shared" si="15"/>
        <v>58</v>
      </c>
      <c r="C75" s="6">
        <f t="shared" si="16"/>
        <v>0.60174144275429042</v>
      </c>
      <c r="D75" s="1">
        <f t="shared" si="17"/>
        <v>0.58605933031645097</v>
      </c>
      <c r="E75" s="1">
        <f t="shared" si="18"/>
        <v>1.2545689950271555E-3</v>
      </c>
      <c r="F75" s="5">
        <f t="shared" si="19"/>
        <v>1.3073586404692819</v>
      </c>
      <c r="G75" s="5">
        <f t="shared" si="20"/>
        <v>0.60174144275429042</v>
      </c>
      <c r="H75" s="5">
        <f t="shared" si="21"/>
        <v>1.9091000832235723</v>
      </c>
      <c r="I75" s="5">
        <f t="shared" si="22"/>
        <v>1.9007886119557102E-2</v>
      </c>
      <c r="J75" s="6">
        <f t="shared" si="5"/>
        <v>-1.8052243282628711E-2</v>
      </c>
      <c r="K75" s="5">
        <f t="shared" si="6"/>
        <v>9.5564283692839078E-4</v>
      </c>
    </row>
    <row r="76" spans="2:11">
      <c r="B76">
        <f t="shared" si="15"/>
        <v>59</v>
      </c>
      <c r="C76" s="6">
        <f t="shared" si="16"/>
        <v>0.60269708559121882</v>
      </c>
      <c r="D76" s="1">
        <f t="shared" si="17"/>
        <v>0.58731389931147815</v>
      </c>
      <c r="E76" s="1">
        <f t="shared" si="18"/>
        <v>1.2306549023792523E-3</v>
      </c>
      <c r="F76" s="5">
        <f t="shared" si="19"/>
        <v>1.311226302704668</v>
      </c>
      <c r="G76" s="5">
        <f t="shared" si="20"/>
        <v>0.60269708559121882</v>
      </c>
      <c r="H76" s="5">
        <f t="shared" si="21"/>
        <v>1.9139233882958868</v>
      </c>
      <c r="I76" s="5">
        <f t="shared" si="22"/>
        <v>1.901018350312713E-2</v>
      </c>
      <c r="J76" s="6">
        <f t="shared" si="5"/>
        <v>-1.8080912567736564E-2</v>
      </c>
      <c r="K76" s="5">
        <f t="shared" si="6"/>
        <v>9.2927093539056649E-4</v>
      </c>
    </row>
    <row r="77" spans="2:11">
      <c r="B77">
        <f t="shared" si="15"/>
        <v>60</v>
      </c>
      <c r="C77" s="6">
        <f t="shared" si="16"/>
        <v>0.60362635652660934</v>
      </c>
      <c r="D77" s="1">
        <f t="shared" si="17"/>
        <v>0.58854455421385743</v>
      </c>
      <c r="E77" s="1">
        <f t="shared" si="18"/>
        <v>1.2065441850201558E-3</v>
      </c>
      <c r="F77" s="5">
        <f t="shared" si="19"/>
        <v>1.3150022644023096</v>
      </c>
      <c r="G77" s="5">
        <f t="shared" si="20"/>
        <v>0.60362635652660934</v>
      </c>
      <c r="H77" s="5">
        <f t="shared" si="21"/>
        <v>1.9186286209289189</v>
      </c>
      <c r="I77" s="5">
        <f t="shared" si="22"/>
        <v>1.9012345423748064E-2</v>
      </c>
      <c r="J77" s="6">
        <f t="shared" si="5"/>
        <v>-1.810879069579828E-2</v>
      </c>
      <c r="K77" s="5">
        <f t="shared" si="6"/>
        <v>9.0355472794978464E-4</v>
      </c>
    </row>
    <row r="78" spans="2:11">
      <c r="B78">
        <f t="shared" si="15"/>
        <v>61</v>
      </c>
      <c r="C78" s="6">
        <f t="shared" si="16"/>
        <v>0.60452991125455913</v>
      </c>
      <c r="D78" s="1">
        <f t="shared" si="17"/>
        <v>0.58975109839887763</v>
      </c>
      <c r="E78" s="1">
        <f t="shared" si="18"/>
        <v>1.1823050284545181E-3</v>
      </c>
      <c r="F78" s="5">
        <f t="shared" si="19"/>
        <v>1.3186869661193332</v>
      </c>
      <c r="G78" s="5">
        <f t="shared" si="20"/>
        <v>0.60452991125455913</v>
      </c>
      <c r="H78" s="5">
        <f t="shared" si="21"/>
        <v>1.9232168773738922</v>
      </c>
      <c r="I78" s="5">
        <f t="shared" si="22"/>
        <v>1.9014368729294569E-2</v>
      </c>
      <c r="J78" s="6">
        <f t="shared" si="5"/>
        <v>-1.8135897337636774E-2</v>
      </c>
      <c r="K78" s="5">
        <f t="shared" si="6"/>
        <v>8.784713916577952E-4</v>
      </c>
    </row>
    <row r="79" spans="2:11">
      <c r="B79">
        <f t="shared" si="15"/>
        <v>62</v>
      </c>
      <c r="C79" s="6">
        <f t="shared" si="16"/>
        <v>0.60540838264621688</v>
      </c>
      <c r="D79" s="1">
        <f t="shared" si="17"/>
        <v>0.59093340342733214</v>
      </c>
      <c r="E79" s="1">
        <f t="shared" si="18"/>
        <v>1.1579983375107766E-3</v>
      </c>
      <c r="F79" s="5">
        <f t="shared" si="19"/>
        <v>1.3222810472755704</v>
      </c>
      <c r="G79" s="5">
        <f t="shared" si="20"/>
        <v>0.60540838264621688</v>
      </c>
      <c r="H79" s="5">
        <f t="shared" si="21"/>
        <v>1.9276894299217873</v>
      </c>
      <c r="I79" s="5">
        <f t="shared" si="22"/>
        <v>1.9016252247715755E-2</v>
      </c>
      <c r="J79" s="6">
        <f t="shared" si="5"/>
        <v>-1.8162251479386507E-2</v>
      </c>
      <c r="K79" s="5">
        <f t="shared" si="6"/>
        <v>8.5400076832924804E-4</v>
      </c>
    </row>
    <row r="80" spans="2:11">
      <c r="B80">
        <f t="shared" si="15"/>
        <v>63</v>
      </c>
      <c r="C80" s="6">
        <f t="shared" si="16"/>
        <v>0.60626238341454608</v>
      </c>
      <c r="D80" s="1">
        <f t="shared" si="17"/>
        <v>0.59209140176484287</v>
      </c>
      <c r="E80" s="1">
        <f t="shared" si="18"/>
        <v>1.1336785319762538E-3</v>
      </c>
      <c r="F80" s="5">
        <f t="shared" si="19"/>
        <v>1.3257853186592004</v>
      </c>
      <c r="G80" s="5">
        <f t="shared" si="20"/>
        <v>0.60626238341454608</v>
      </c>
      <c r="H80" s="5">
        <f t="shared" si="21"/>
        <v>1.9320477020737465</v>
      </c>
      <c r="I80" s="5">
        <f t="shared" si="22"/>
        <v>1.9017996433598004E-2</v>
      </c>
      <c r="J80" s="6">
        <f t="shared" si="5"/>
        <v>-1.8187871502436382E-2</v>
      </c>
      <c r="K80" s="5">
        <f t="shared" si="6"/>
        <v>8.3012493116162156E-4</v>
      </c>
    </row>
    <row r="81" spans="2:11">
      <c r="B81">
        <f t="shared" si="15"/>
        <v>64</v>
      </c>
      <c r="C81" s="6">
        <f t="shared" si="16"/>
        <v>0.60709250834570772</v>
      </c>
      <c r="D81" s="1">
        <f t="shared" si="17"/>
        <v>0.59322508029681909</v>
      </c>
      <c r="E81" s="1">
        <f t="shared" si="18"/>
        <v>1.1093942439110924E-3</v>
      </c>
      <c r="F81" s="5">
        <f t="shared" si="19"/>
        <v>1.3292007382301712</v>
      </c>
      <c r="G81" s="5">
        <f t="shared" si="20"/>
        <v>0.60709250834570772</v>
      </c>
      <c r="H81" s="5">
        <f t="shared" si="21"/>
        <v>1.9362932465758789</v>
      </c>
      <c r="I81" s="5">
        <f t="shared" si="22"/>
        <v>1.9019603065481866E-2</v>
      </c>
      <c r="J81" s="6">
        <f t="shared" si="5"/>
        <v>-1.8212775250371231E-2</v>
      </c>
      <c r="K81" s="5">
        <f t="shared" si="6"/>
        <v>8.0682781511063478E-4</v>
      </c>
    </row>
    <row r="82" spans="2:11">
      <c r="B82">
        <f t="shared" si="15"/>
        <v>65</v>
      </c>
      <c r="C82" s="6">
        <f t="shared" si="16"/>
        <v>0.60789933616081837</v>
      </c>
      <c r="D82" s="1">
        <f t="shared" si="17"/>
        <v>0.59433447454073018</v>
      </c>
      <c r="E82" s="1">
        <f t="shared" si="18"/>
        <v>1.0851889296070588E-3</v>
      </c>
      <c r="F82" s="5">
        <f t="shared" si="19"/>
        <v>1.3325283898122018</v>
      </c>
      <c r="G82" s="5">
        <f t="shared" si="20"/>
        <v>0.60789933616081837</v>
      </c>
      <c r="H82" s="5">
        <f t="shared" si="21"/>
        <v>1.94042772597302</v>
      </c>
      <c r="I82" s="5">
        <f t="shared" si="22"/>
        <v>1.9021074987149372E-2</v>
      </c>
      <c r="J82" s="6">
        <f t="shared" ref="J82:J110" si="23">-$I$2*$I$3*C82</f>
        <v>-1.823698008482455E-2</v>
      </c>
      <c r="K82" s="5">
        <f t="shared" ref="K82:K110" si="24">I82+J82</f>
        <v>7.8409490232482157E-4</v>
      </c>
    </row>
    <row r="83" spans="2:11">
      <c r="B83">
        <f t="shared" si="15"/>
        <v>66</v>
      </c>
      <c r="C83" s="6">
        <f t="shared" si="16"/>
        <v>0.60868343106314315</v>
      </c>
      <c r="D83" s="1">
        <f t="shared" si="17"/>
        <v>0.59541966347033726</v>
      </c>
      <c r="E83" s="1">
        <f t="shared" si="18"/>
        <v>1.061101407424471E-3</v>
      </c>
      <c r="F83" s="5">
        <f t="shared" si="19"/>
        <v>1.3357694643170641</v>
      </c>
      <c r="G83" s="5">
        <f t="shared" si="20"/>
        <v>0.60868343106314315</v>
      </c>
      <c r="H83" s="5">
        <f t="shared" si="21"/>
        <v>1.9444528953802074</v>
      </c>
      <c r="I83" s="5">
        <f t="shared" si="22"/>
        <v>1.9022415886987998E-2</v>
      </c>
      <c r="J83" s="6">
        <f t="shared" si="23"/>
        <v>-1.8260502931894292E-2</v>
      </c>
      <c r="K83" s="5">
        <f t="shared" si="24"/>
        <v>7.6191295509370552E-4</v>
      </c>
    </row>
    <row r="84" spans="2:11">
      <c r="B84">
        <f t="shared" si="15"/>
        <v>67</v>
      </c>
      <c r="C84" s="6">
        <f t="shared" si="16"/>
        <v>0.60944534401823691</v>
      </c>
      <c r="D84" s="1">
        <f t="shared" si="17"/>
        <v>0.59648076487776169</v>
      </c>
      <c r="E84" s="1">
        <f t="shared" si="18"/>
        <v>1.0371663312380153E-3</v>
      </c>
      <c r="F84" s="5">
        <f t="shared" si="19"/>
        <v>1.3389252431907859</v>
      </c>
      <c r="G84" s="5">
        <f t="shared" si="20"/>
        <v>0.60944534401823691</v>
      </c>
      <c r="H84" s="5">
        <f t="shared" si="21"/>
        <v>1.9483705872090229</v>
      </c>
      <c r="I84" s="5">
        <f t="shared" si="22"/>
        <v>1.9023630110310143E-2</v>
      </c>
      <c r="J84" s="6">
        <f t="shared" si="23"/>
        <v>-1.8283360320547108E-2</v>
      </c>
      <c r="K84" s="5">
        <f t="shared" si="24"/>
        <v>7.4026978976303448E-4</v>
      </c>
    </row>
    <row r="85" spans="2:11">
      <c r="B85">
        <f t="shared" si="15"/>
        <v>68</v>
      </c>
      <c r="C85" s="6">
        <f t="shared" si="16"/>
        <v>0.61018561380799996</v>
      </c>
      <c r="D85" s="1">
        <f t="shared" si="17"/>
        <v>0.59751793120899976</v>
      </c>
      <c r="E85" s="1">
        <f t="shared" si="18"/>
        <v>1.0134146079200171E-3</v>
      </c>
      <c r="F85" s="5">
        <f t="shared" si="19"/>
        <v>1.3419970838113338</v>
      </c>
      <c r="G85" s="5">
        <f t="shared" si="20"/>
        <v>0.61018561380799996</v>
      </c>
      <c r="H85" s="5">
        <f t="shared" si="21"/>
        <v>1.9521826976193337</v>
      </c>
      <c r="I85" s="5">
        <f t="shared" si="22"/>
        <v>1.9024722500178084E-2</v>
      </c>
      <c r="J85" s="6">
        <f t="shared" si="23"/>
        <v>-1.8305568414239998E-2</v>
      </c>
      <c r="K85" s="5">
        <f t="shared" si="24"/>
        <v>7.1915408593808614E-4</v>
      </c>
    </row>
    <row r="86" spans="2:11">
      <c r="B86">
        <f t="shared" si="15"/>
        <v>69</v>
      </c>
      <c r="C86" s="6">
        <f t="shared" si="16"/>
        <v>0.61090476789393799</v>
      </c>
      <c r="D86" s="1">
        <f t="shared" si="17"/>
        <v>0.5985313458169198</v>
      </c>
      <c r="E86" s="1">
        <f t="shared" si="18"/>
        <v>9.8987376616145595E-4</v>
      </c>
      <c r="F86" s="5">
        <f t="shared" si="19"/>
        <v>1.3449864066019748</v>
      </c>
      <c r="G86" s="5">
        <f t="shared" si="20"/>
        <v>0.61090476789393799</v>
      </c>
      <c r="H86" s="5">
        <f t="shared" si="21"/>
        <v>1.9558911744959127</v>
      </c>
      <c r="I86" s="5">
        <f t="shared" si="22"/>
        <v>1.9025698262867135E-2</v>
      </c>
      <c r="J86" s="6">
        <f t="shared" si="23"/>
        <v>-1.8327143036818139E-2</v>
      </c>
      <c r="K86" s="5">
        <f t="shared" si="24"/>
        <v>6.985552260489955E-4</v>
      </c>
    </row>
    <row r="87" spans="2:11">
      <c r="B87">
        <f t="shared" si="15"/>
        <v>70</v>
      </c>
      <c r="C87" s="6">
        <f t="shared" si="16"/>
        <v>0.611603323119987</v>
      </c>
      <c r="D87" s="1">
        <f t="shared" si="17"/>
        <v>0.59952121958308124</v>
      </c>
      <c r="E87" s="1">
        <f t="shared" si="18"/>
        <v>9.6656828295246106E-4</v>
      </c>
      <c r="F87" s="5">
        <f t="shared" si="19"/>
        <v>1.3478946836546235</v>
      </c>
      <c r="G87" s="5">
        <f t="shared" si="20"/>
        <v>0.611603323119987</v>
      </c>
      <c r="H87" s="5">
        <f t="shared" si="21"/>
        <v>1.9594980067746106</v>
      </c>
      <c r="I87" s="5">
        <f t="shared" si="22"/>
        <v>1.9026562854606698E-2</v>
      </c>
      <c r="J87" s="6">
        <f t="shared" si="23"/>
        <v>-1.8348099693599608E-2</v>
      </c>
      <c r="K87" s="5">
        <f t="shared" si="24"/>
        <v>6.7846316100709028E-4</v>
      </c>
    </row>
    <row r="88" spans="2:11">
      <c r="B88">
        <f t="shared" si="15"/>
        <v>71</v>
      </c>
      <c r="C88" s="6">
        <f t="shared" si="16"/>
        <v>0.61228178628099406</v>
      </c>
      <c r="D88" s="1">
        <f t="shared" si="17"/>
        <v>0.60048778786603374</v>
      </c>
      <c r="E88" s="1">
        <f t="shared" si="18"/>
        <v>9.4351987319682418E-4</v>
      </c>
      <c r="F88" s="5">
        <f t="shared" si="19"/>
        <v>1.3507234286835874</v>
      </c>
      <c r="G88" s="5">
        <f t="shared" si="20"/>
        <v>0.61228178628099406</v>
      </c>
      <c r="H88" s="5">
        <f t="shared" si="21"/>
        <v>1.9630052149645816</v>
      </c>
      <c r="I88" s="5">
        <f t="shared" si="22"/>
        <v>1.9027321886679022E-2</v>
      </c>
      <c r="J88" s="6">
        <f t="shared" si="23"/>
        <v>-1.8368453588429822E-2</v>
      </c>
      <c r="K88" s="5">
        <f t="shared" si="24"/>
        <v>6.588682982491996E-4</v>
      </c>
    </row>
    <row r="89" spans="2:11">
      <c r="B89">
        <f t="shared" si="15"/>
        <v>72</v>
      </c>
      <c r="C89" s="6">
        <f t="shared" si="16"/>
        <v>0.61294065457924329</v>
      </c>
      <c r="D89" s="1">
        <f t="shared" si="17"/>
        <v>0.60143130773923059</v>
      </c>
      <c r="E89" s="1">
        <f t="shared" si="18"/>
        <v>9.2074774720101588E-4</v>
      </c>
      <c r="F89" s="5">
        <f t="shared" si="19"/>
        <v>1.3534741881528192</v>
      </c>
      <c r="G89" s="5">
        <f t="shared" si="20"/>
        <v>0.61294065457924329</v>
      </c>
      <c r="H89" s="5">
        <f t="shared" si="21"/>
        <v>1.9664148427320625</v>
      </c>
      <c r="I89" s="5">
        <f t="shared" si="22"/>
        <v>1.9027981046338311E-2</v>
      </c>
      <c r="J89" s="6">
        <f t="shared" si="23"/>
        <v>-1.8388219637377298E-2</v>
      </c>
      <c r="K89" s="5">
        <f t="shared" si="24"/>
        <v>6.3976140896101347E-4</v>
      </c>
    </row>
    <row r="90" spans="2:11">
      <c r="B90">
        <f t="shared" si="15"/>
        <v>73</v>
      </c>
      <c r="C90" s="6">
        <f t="shared" si="16"/>
        <v>0.61358041598820434</v>
      </c>
      <c r="D90" s="1">
        <f t="shared" si="17"/>
        <v>0.60235205548643156</v>
      </c>
      <c r="E90" s="1">
        <f t="shared" si="18"/>
        <v>8.982688401418179E-4</v>
      </c>
      <c r="F90" s="5">
        <f t="shared" si="19"/>
        <v>1.3561485334394954</v>
      </c>
      <c r="G90" s="5">
        <f t="shared" si="20"/>
        <v>0.61358041598820434</v>
      </c>
      <c r="H90" s="5">
        <f t="shared" si="21"/>
        <v>1.9697289494276997</v>
      </c>
      <c r="I90" s="5">
        <f t="shared" si="22"/>
        <v>1.9028546031346075E-2</v>
      </c>
      <c r="J90" s="6">
        <f t="shared" si="23"/>
        <v>-1.840741247964613E-2</v>
      </c>
      <c r="K90" s="5">
        <f t="shared" si="24"/>
        <v>6.2113355169994555E-4</v>
      </c>
    </row>
    <row r="91" spans="2:11">
      <c r="B91">
        <f t="shared" si="15"/>
        <v>74</v>
      </c>
      <c r="C91" s="6">
        <f t="shared" si="16"/>
        <v>0.61420154953990425</v>
      </c>
      <c r="D91" s="1">
        <f t="shared" si="17"/>
        <v>0.60325032432657333</v>
      </c>
      <c r="E91" s="1">
        <f t="shared" si="18"/>
        <v>8.76098017066472E-4</v>
      </c>
      <c r="F91" s="5">
        <f t="shared" si="19"/>
        <v>1.3587480539138406</v>
      </c>
      <c r="G91" s="5">
        <f t="shared" si="20"/>
        <v>0.61420154953990425</v>
      </c>
      <c r="H91" s="5">
        <f t="shared" si="21"/>
        <v>1.9729496034537448</v>
      </c>
      <c r="I91" s="5">
        <f t="shared" si="22"/>
        <v>1.902902249620788E-2</v>
      </c>
      <c r="J91" s="6">
        <f t="shared" si="23"/>
        <v>-1.8426046486197126E-2</v>
      </c>
      <c r="K91" s="5">
        <f t="shared" si="24"/>
        <v>6.0297601001075424E-4</v>
      </c>
    </row>
    <row r="92" spans="2:11">
      <c r="B92">
        <f t="shared" si="15"/>
        <v>75</v>
      </c>
      <c r="C92" s="6">
        <f t="shared" si="16"/>
        <v>0.61480452554991505</v>
      </c>
      <c r="D92" s="1">
        <f t="shared" si="17"/>
        <v>0.60412642234363978</v>
      </c>
      <c r="E92" s="1">
        <f t="shared" si="18"/>
        <v>8.5424825650202291E-4</v>
      </c>
      <c r="F92" s="5">
        <f t="shared" si="19"/>
        <v>1.3612743508300078</v>
      </c>
      <c r="G92" s="5">
        <f t="shared" si="20"/>
        <v>0.61480452554991505</v>
      </c>
      <c r="H92" s="5">
        <f t="shared" si="21"/>
        <v>1.9760788763799229</v>
      </c>
      <c r="I92" s="5">
        <f t="shared" si="22"/>
        <v>1.9029416008448881E-2</v>
      </c>
      <c r="J92" s="6">
        <f t="shared" si="23"/>
        <v>-1.8444135766497449E-2</v>
      </c>
      <c r="K92" s="5">
        <f t="shared" si="24"/>
        <v>5.8528024195143163E-4</v>
      </c>
    </row>
    <row r="93" spans="2:11">
      <c r="B93">
        <f t="shared" si="15"/>
        <v>76</v>
      </c>
      <c r="C93" s="6">
        <f t="shared" si="16"/>
        <v>0.61538980579186653</v>
      </c>
      <c r="D93" s="1">
        <f t="shared" si="17"/>
        <v>0.60498067060014182</v>
      </c>
      <c r="E93" s="1">
        <f t="shared" si="18"/>
        <v>8.3273081533797449E-4</v>
      </c>
      <c r="F93" s="5">
        <f t="shared" si="19"/>
        <v>1.3637290319357538</v>
      </c>
      <c r="G93" s="5">
        <f t="shared" si="20"/>
        <v>0.61538980579186653</v>
      </c>
      <c r="H93" s="5">
        <f t="shared" si="21"/>
        <v>1.9791188377276203</v>
      </c>
      <c r="I93" s="5">
        <f t="shared" si="22"/>
        <v>1.9029732013484887E-2</v>
      </c>
      <c r="J93" s="6">
        <f t="shared" si="23"/>
        <v>-1.8461694173755996E-2</v>
      </c>
      <c r="K93" s="5">
        <f t="shared" si="24"/>
        <v>5.6803783972889099E-4</v>
      </c>
    </row>
    <row r="94" spans="2:11">
      <c r="B94">
        <f t="shared" ref="B94:B110" si="25">$C$13+B93</f>
        <v>77</v>
      </c>
      <c r="C94" s="6">
        <f t="shared" si="16"/>
        <v>0.61595784363159545</v>
      </c>
      <c r="D94" s="1">
        <f t="shared" si="17"/>
        <v>0.60581340141547979</v>
      </c>
      <c r="E94" s="1">
        <f t="shared" si="18"/>
        <v>8.1155537728925392E-4</v>
      </c>
      <c r="F94" s="5">
        <f t="shared" si="19"/>
        <v>1.3661137067199003</v>
      </c>
      <c r="G94" s="5">
        <f t="shared" si="20"/>
        <v>0.61595784363159545</v>
      </c>
      <c r="H94" s="5">
        <f t="shared" si="21"/>
        <v>1.9820715503514958</v>
      </c>
      <c r="I94" s="5">
        <f t="shared" si="22"/>
        <v>1.902997580683638E-2</v>
      </c>
      <c r="J94" s="6">
        <f t="shared" si="23"/>
        <v>-1.8478735308947863E-2</v>
      </c>
      <c r="K94" s="5">
        <f t="shared" si="24"/>
        <v>5.5124049788851659E-4</v>
      </c>
    </row>
    <row r="95" spans="2:11">
      <c r="B95">
        <f t="shared" si="25"/>
        <v>78</v>
      </c>
      <c r="C95" s="6">
        <f t="shared" si="16"/>
        <v>0.61650908412948402</v>
      </c>
      <c r="D95" s="1">
        <f t="shared" si="17"/>
        <v>0.60662495679276907</v>
      </c>
      <c r="E95" s="1">
        <f t="shared" si="18"/>
        <v>7.9073018693719133E-4</v>
      </c>
      <c r="F95" s="5">
        <f t="shared" si="19"/>
        <v>1.3684299822263664</v>
      </c>
      <c r="G95" s="5">
        <f t="shared" si="20"/>
        <v>0.61650908412948402</v>
      </c>
      <c r="H95" s="5">
        <f t="shared" si="21"/>
        <v>1.9849390663558504</v>
      </c>
      <c r="I95" s="5">
        <f t="shared" si="22"/>
        <v>1.9030152512599301E-2</v>
      </c>
      <c r="J95" s="6">
        <f t="shared" si="23"/>
        <v>-1.8495272523884519E-2</v>
      </c>
      <c r="K95" s="5">
        <f t="shared" si="24"/>
        <v>5.3487998871478218E-4</v>
      </c>
    </row>
    <row r="96" spans="2:11">
      <c r="B96">
        <f t="shared" si="25"/>
        <v>79</v>
      </c>
      <c r="C96" s="6">
        <f t="shared" si="16"/>
        <v>0.61704396411819884</v>
      </c>
      <c r="D96" s="1">
        <f t="shared" si="17"/>
        <v>0.60741568697970627</v>
      </c>
      <c r="E96" s="1">
        <f t="shared" si="18"/>
        <v>7.7026217107940137E-4</v>
      </c>
      <c r="F96" s="5">
        <f t="shared" si="19"/>
        <v>1.3706794593720861</v>
      </c>
      <c r="G96" s="5">
        <f t="shared" si="20"/>
        <v>0.61704396411819884</v>
      </c>
      <c r="H96" s="5">
        <f t="shared" si="21"/>
        <v>1.987723423490285</v>
      </c>
      <c r="I96" s="5">
        <f t="shared" si="22"/>
        <v>1.9030267067231058E-2</v>
      </c>
      <c r="J96" s="6">
        <f t="shared" si="23"/>
        <v>-1.8511318923545964E-2</v>
      </c>
      <c r="K96" s="5">
        <f t="shared" si="24"/>
        <v>5.1894814368509332E-4</v>
      </c>
    </row>
    <row r="97" spans="2:11">
      <c r="B97">
        <f t="shared" si="25"/>
        <v>80</v>
      </c>
      <c r="C97" s="6">
        <f t="shared" si="16"/>
        <v>0.61756291226188398</v>
      </c>
      <c r="D97" s="1">
        <f t="shared" si="17"/>
        <v>0.60818594915078572</v>
      </c>
      <c r="E97" s="1">
        <f t="shared" si="18"/>
        <v>7.5015704888786033E-4</v>
      </c>
      <c r="F97" s="5">
        <f t="shared" si="19"/>
        <v>1.3728637297135646</v>
      </c>
      <c r="G97" s="5">
        <f t="shared" si="20"/>
        <v>0.61756291226188398</v>
      </c>
      <c r="H97" s="5">
        <f t="shared" si="21"/>
        <v>1.9904266419754486</v>
      </c>
      <c r="I97" s="5">
        <f t="shared" si="22"/>
        <v>1.9030324207836208E-2</v>
      </c>
      <c r="J97" s="6">
        <f t="shared" si="23"/>
        <v>-1.8526887367856518E-2</v>
      </c>
      <c r="K97" s="5">
        <f t="shared" si="24"/>
        <v>5.0343683997968944E-4</v>
      </c>
    </row>
    <row r="98" spans="2:11">
      <c r="B98">
        <f t="shared" si="25"/>
        <v>81</v>
      </c>
      <c r="C98" s="6">
        <f t="shared" si="16"/>
        <v>0.61806634910186364</v>
      </c>
      <c r="D98" s="1">
        <f t="shared" si="17"/>
        <v>0.60893610619967353</v>
      </c>
      <c r="E98" s="1">
        <f t="shared" si="18"/>
        <v>7.3041943217520833E-4</v>
      </c>
      <c r="F98" s="5">
        <f t="shared" si="19"/>
        <v>1.3749843726133097</v>
      </c>
      <c r="G98" s="5">
        <f t="shared" si="20"/>
        <v>0.61806634910186364</v>
      </c>
      <c r="H98" s="5">
        <f t="shared" si="21"/>
        <v>1.9930507217151734</v>
      </c>
      <c r="I98" s="5">
        <f t="shared" si="22"/>
        <v>1.9030328464246047E-2</v>
      </c>
      <c r="J98" s="6">
        <f t="shared" si="23"/>
        <v>-1.8541990473055908E-2</v>
      </c>
      <c r="K98" s="5">
        <f t="shared" si="24"/>
        <v>4.8833799119013879E-4</v>
      </c>
    </row>
    <row r="99" spans="2:11">
      <c r="B99">
        <f t="shared" si="25"/>
        <v>82</v>
      </c>
      <c r="C99" s="6">
        <f t="shared" si="16"/>
        <v>0.61855468709305383</v>
      </c>
      <c r="D99" s="1">
        <f t="shared" si="17"/>
        <v>0.60966652563184875</v>
      </c>
      <c r="E99" s="1">
        <f t="shared" si="18"/>
        <v>7.110529168964097E-4</v>
      </c>
      <c r="F99" s="5">
        <f t="shared" si="19"/>
        <v>1.377042952763045</v>
      </c>
      <c r="G99" s="5">
        <f t="shared" si="20"/>
        <v>0.61855468709305383</v>
      </c>
      <c r="H99" s="5">
        <f t="shared" si="21"/>
        <v>1.9955976398560988</v>
      </c>
      <c r="I99" s="5">
        <f t="shared" si="22"/>
        <v>1.9030284154281825E-2</v>
      </c>
      <c r="J99" s="6">
        <f t="shared" si="23"/>
        <v>-1.8556640612791615E-2</v>
      </c>
      <c r="K99" s="5">
        <f t="shared" si="24"/>
        <v>4.736435414902096E-4</v>
      </c>
    </row>
    <row r="100" spans="2:11">
      <c r="B100">
        <f t="shared" si="25"/>
        <v>83</v>
      </c>
      <c r="C100" s="6">
        <f t="shared" si="16"/>
        <v>0.6190283306345441</v>
      </c>
      <c r="D100" s="1">
        <f t="shared" si="17"/>
        <v>0.61037757854874519</v>
      </c>
      <c r="E100" s="1">
        <f t="shared" si="18"/>
        <v>6.9206016686391286E-4</v>
      </c>
      <c r="F100" s="5">
        <f t="shared" si="19"/>
        <v>1.3790410180255581</v>
      </c>
      <c r="G100" s="5">
        <f t="shared" si="20"/>
        <v>0.6190283306345441</v>
      </c>
      <c r="H100" s="5">
        <f t="shared" si="21"/>
        <v>1.9980693486601022</v>
      </c>
      <c r="I100" s="5">
        <f t="shared" si="22"/>
        <v>1.9030195381674709E-2</v>
      </c>
      <c r="J100" s="6">
        <f t="shared" si="23"/>
        <v>-1.8570849919036323E-2</v>
      </c>
      <c r="K100" s="5">
        <f t="shared" si="24"/>
        <v>4.5934546263838583E-4</v>
      </c>
    </row>
    <row r="101" spans="2:11">
      <c r="B101">
        <f t="shared" si="25"/>
        <v>84</v>
      </c>
      <c r="C101" s="6">
        <f t="shared" ref="C101:C110" si="26">C100+K100*$C$13</f>
        <v>0.61948767609718247</v>
      </c>
      <c r="D101" s="1">
        <f t="shared" ref="D101:D110" si="27">D100+E100*$C$13</f>
        <v>0.61106963871560915</v>
      </c>
      <c r="E101" s="1">
        <f t="shared" ref="E101:E110" si="28">$C$6*C101-D101*$C$5</f>
        <v>6.7344299052586598E-4</v>
      </c>
      <c r="F101" s="5">
        <f t="shared" ref="F101:F110" si="29">$C$9*(D101^$C$12)/($C$11^$C$12+D101^$C$12)</f>
        <v>1.3809800975613746</v>
      </c>
      <c r="G101" s="5">
        <f t="shared" ref="G101:G110" si="30">C101</f>
        <v>0.61948767609718247</v>
      </c>
      <c r="H101" s="5">
        <f t="shared" ref="H101:H110" si="31">F101+G101</f>
        <v>2.0004677736585572</v>
      </c>
      <c r="I101" s="5">
        <f t="shared" ref="I101:I110" si="32">H101*$C$8*(1-C101)</f>
        <v>1.9030066036187832E-2</v>
      </c>
      <c r="J101" s="6">
        <f t="shared" si="23"/>
        <v>-1.8584630282915474E-2</v>
      </c>
      <c r="K101" s="5">
        <f t="shared" si="24"/>
        <v>4.4543575327235865E-4</v>
      </c>
    </row>
    <row r="102" spans="2:11">
      <c r="B102">
        <f t="shared" si="25"/>
        <v>85</v>
      </c>
      <c r="C102" s="6">
        <f t="shared" si="26"/>
        <v>0.61993311185045485</v>
      </c>
      <c r="D102" s="1">
        <f t="shared" si="27"/>
        <v>0.61174308170613501</v>
      </c>
      <c r="E102" s="1">
        <f t="shared" si="28"/>
        <v>6.5520241154558984E-4</v>
      </c>
      <c r="F102" s="5">
        <f t="shared" si="29"/>
        <v>1.3828617002102428</v>
      </c>
      <c r="G102" s="5">
        <f t="shared" si="30"/>
        <v>0.61993311185045485</v>
      </c>
      <c r="H102" s="5">
        <f t="shared" si="31"/>
        <v>2.0027948120606975</v>
      </c>
      <c r="I102" s="5">
        <f t="shared" si="32"/>
        <v>1.902989979554906E-2</v>
      </c>
      <c r="J102" s="6">
        <f t="shared" si="23"/>
        <v>-1.8597993355513646E-2</v>
      </c>
      <c r="K102" s="5">
        <f t="shared" si="24"/>
        <v>4.3190644003541362E-4</v>
      </c>
    </row>
    <row r="103" spans="2:11">
      <c r="B103">
        <f t="shared" si="25"/>
        <v>86</v>
      </c>
      <c r="C103" s="6">
        <f t="shared" si="26"/>
        <v>0.62036501829049029</v>
      </c>
      <c r="D103" s="1">
        <f t="shared" si="27"/>
        <v>0.6123982841176806</v>
      </c>
      <c r="E103" s="1">
        <f t="shared" si="28"/>
        <v>6.3733873382477296E-4</v>
      </c>
      <c r="F103" s="5">
        <f t="shared" si="29"/>
        <v>1.3846873131007444</v>
      </c>
      <c r="G103" s="5">
        <f t="shared" si="30"/>
        <v>0.62036501829049029</v>
      </c>
      <c r="H103" s="5">
        <f t="shared" si="31"/>
        <v>2.0050523313912345</v>
      </c>
      <c r="I103" s="5">
        <f t="shared" si="32"/>
        <v>1.9029700128858029E-2</v>
      </c>
      <c r="J103" s="6">
        <f t="shared" si="23"/>
        <v>-1.8610950548714707E-2</v>
      </c>
      <c r="K103" s="5">
        <f t="shared" si="24"/>
        <v>4.1874958014332178E-4</v>
      </c>
    </row>
    <row r="104" spans="2:11">
      <c r="B104">
        <f t="shared" si="25"/>
        <v>87</v>
      </c>
      <c r="C104" s="6">
        <f t="shared" si="26"/>
        <v>0.62078376787063361</v>
      </c>
      <c r="D104" s="1">
        <f t="shared" si="27"/>
        <v>0.61303562285150537</v>
      </c>
      <c r="E104" s="1">
        <f t="shared" si="28"/>
        <v>6.1985160153025382E-4</v>
      </c>
      <c r="F104" s="5">
        <f t="shared" si="29"/>
        <v>1.3864584004642697</v>
      </c>
      <c r="G104" s="5">
        <f t="shared" si="30"/>
        <v>0.62078376787063361</v>
      </c>
      <c r="H104" s="5">
        <f t="shared" si="31"/>
        <v>2.0072421683349031</v>
      </c>
      <c r="I104" s="5">
        <f t="shared" si="32"/>
        <v>1.9029470301178533E-2</v>
      </c>
      <c r="J104" s="6">
        <f t="shared" si="23"/>
        <v>-1.8623513036119008E-2</v>
      </c>
      <c r="K104" s="5">
        <f t="shared" si="24"/>
        <v>4.0595726505952487E-4</v>
      </c>
    </row>
    <row r="105" spans="2:11">
      <c r="B105">
        <f t="shared" si="25"/>
        <v>88</v>
      </c>
      <c r="C105" s="6">
        <f t="shared" si="26"/>
        <v>0.62118972513569315</v>
      </c>
      <c r="D105" s="1">
        <f t="shared" si="27"/>
        <v>0.61365547445303559</v>
      </c>
      <c r="E105" s="1">
        <f t="shared" si="28"/>
        <v>6.0274005461260355E-4</v>
      </c>
      <c r="F105" s="5">
        <f t="shared" si="29"/>
        <v>1.3881764026321688</v>
      </c>
      <c r="G105" s="5">
        <f t="shared" si="30"/>
        <v>0.62118972513569315</v>
      </c>
      <c r="H105" s="5">
        <f t="shared" si="31"/>
        <v>2.0093661277678621</v>
      </c>
      <c r="I105" s="5">
        <f t="shared" si="32"/>
        <v>1.9029213379069293E-2</v>
      </c>
      <c r="J105" s="6">
        <f t="shared" si="23"/>
        <v>-1.8635691754070795E-2</v>
      </c>
      <c r="K105" s="5">
        <f t="shared" si="24"/>
        <v>3.9352162499849824E-4</v>
      </c>
    </row>
    <row r="106" spans="2:11">
      <c r="B106">
        <f t="shared" si="25"/>
        <v>89</v>
      </c>
      <c r="C106" s="6">
        <f t="shared" si="26"/>
        <v>0.62158324676069165</v>
      </c>
      <c r="D106" s="1">
        <f t="shared" si="27"/>
        <v>0.61425821450764817</v>
      </c>
      <c r="E106" s="1">
        <f t="shared" si="28"/>
        <v>5.860025802434804E-4</v>
      </c>
      <c r="F106" s="5">
        <f t="shared" si="29"/>
        <v>1.3898427351971558</v>
      </c>
      <c r="G106" s="5">
        <f t="shared" si="30"/>
        <v>0.62158324676069165</v>
      </c>
      <c r="H106" s="5">
        <f t="shared" si="31"/>
        <v>2.0114259819578475</v>
      </c>
      <c r="I106" s="5">
        <f t="shared" si="32"/>
        <v>1.9028932236841906E-2</v>
      </c>
      <c r="J106" s="6">
        <f t="shared" si="23"/>
        <v>-1.8647497402820748E-2</v>
      </c>
      <c r="K106" s="5">
        <f t="shared" si="24"/>
        <v>3.8143483402115763E-4</v>
      </c>
    </row>
    <row r="107" spans="2:11">
      <c r="B107">
        <f t="shared" si="25"/>
        <v>90</v>
      </c>
      <c r="C107" s="6">
        <f t="shared" si="26"/>
        <v>0.62196468159471285</v>
      </c>
      <c r="D107" s="1">
        <f t="shared" si="27"/>
        <v>0.61484421708789161</v>
      </c>
      <c r="E107" s="1">
        <f t="shared" si="28"/>
        <v>5.6963716054569957E-4</v>
      </c>
      <c r="F107" s="5">
        <f t="shared" si="29"/>
        <v>1.39145878832204</v>
      </c>
      <c r="G107" s="5">
        <f t="shared" si="30"/>
        <v>0.62196468159471285</v>
      </c>
      <c r="H107" s="5">
        <f t="shared" si="31"/>
        <v>2.013423469916753</v>
      </c>
      <c r="I107" s="5">
        <f t="shared" si="32"/>
        <v>1.9028629563366446E-2</v>
      </c>
      <c r="J107" s="6">
        <f t="shared" si="23"/>
        <v>-1.8658940447841384E-2</v>
      </c>
      <c r="K107" s="5">
        <f t="shared" si="24"/>
        <v>3.6968911552506117E-4</v>
      </c>
    </row>
    <row r="108" spans="2:11">
      <c r="B108">
        <f t="shared" si="25"/>
        <v>91</v>
      </c>
      <c r="C108" s="6">
        <f t="shared" si="26"/>
        <v>0.62233437071023789</v>
      </c>
      <c r="D108" s="1">
        <f t="shared" si="27"/>
        <v>0.61541385424843731</v>
      </c>
      <c r="E108" s="1">
        <f t="shared" si="28"/>
        <v>5.5364131694404795E-4</v>
      </c>
      <c r="F108" s="5">
        <f t="shared" si="29"/>
        <v>1.3930259261806197</v>
      </c>
      <c r="G108" s="5">
        <f t="shared" si="30"/>
        <v>0.62233437071023789</v>
      </c>
      <c r="H108" s="5">
        <f t="shared" si="31"/>
        <v>2.0153602968908575</v>
      </c>
      <c r="I108" s="5">
        <f t="shared" si="32"/>
        <v>1.902830786927219E-2</v>
      </c>
      <c r="J108" s="6">
        <f t="shared" si="23"/>
        <v>-1.8670031121307135E-2</v>
      </c>
      <c r="K108" s="5">
        <f t="shared" si="24"/>
        <v>3.582767479650556E-4</v>
      </c>
    </row>
    <row r="109" spans="2:11">
      <c r="B109">
        <f t="shared" si="25"/>
        <v>92</v>
      </c>
      <c r="C109" s="6">
        <f t="shared" si="26"/>
        <v>0.62269264745820296</v>
      </c>
      <c r="D109" s="1">
        <f t="shared" si="27"/>
        <v>0.61596749556538133</v>
      </c>
      <c r="E109" s="1">
        <f t="shared" si="28"/>
        <v>5.380121514257305E-4</v>
      </c>
      <c r="F109" s="5">
        <f t="shared" si="29"/>
        <v>1.3945454865171445</v>
      </c>
      <c r="G109" s="5">
        <f t="shared" si="30"/>
        <v>0.62269264745820296</v>
      </c>
      <c r="H109" s="5">
        <f t="shared" si="31"/>
        <v>2.0172381339753476</v>
      </c>
      <c r="I109" s="5">
        <f t="shared" si="32"/>
        <v>1.9027969494414831E-2</v>
      </c>
      <c r="J109" s="6">
        <f t="shared" si="23"/>
        <v>-1.8680779423746088E-2</v>
      </c>
      <c r="K109" s="5">
        <f t="shared" si="24"/>
        <v>3.4719007066874238E-4</v>
      </c>
    </row>
    <row r="110" spans="2:11">
      <c r="B110">
        <f t="shared" si="25"/>
        <v>93</v>
      </c>
      <c r="C110" s="6">
        <f t="shared" si="26"/>
        <v>0.62303983752887171</v>
      </c>
      <c r="D110" s="1">
        <f t="shared" si="27"/>
        <v>0.61650550771680701</v>
      </c>
      <c r="E110" s="1">
        <f t="shared" si="28"/>
        <v>5.2274638496517534E-4</v>
      </c>
      <c r="F110" s="5">
        <f t="shared" si="29"/>
        <v>1.3960187803121231</v>
      </c>
      <c r="G110" s="5">
        <f t="shared" si="30"/>
        <v>0.62303983752887171</v>
      </c>
      <c r="H110" s="5">
        <f t="shared" si="31"/>
        <v>2.0190586178409946</v>
      </c>
      <c r="I110" s="5">
        <f t="shared" si="32"/>
        <v>1.9027616615501827E-2</v>
      </c>
      <c r="J110" s="6">
        <f t="shared" si="23"/>
        <v>-1.8691195125866152E-2</v>
      </c>
      <c r="K110" s="5">
        <f t="shared" si="24"/>
        <v>3.364214896356757E-4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threshold</vt:lpstr>
    </vt:vector>
  </TitlesOfParts>
  <Company>/srcSU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Garry Peterson</dc:creator>
  <cp:lastModifiedBy>Garry Peterson</cp:lastModifiedBy>
  <dcterms:created xsi:type="dcterms:W3CDTF">2017-02-15T21:09:31Z</dcterms:created>
  <dcterms:modified xsi:type="dcterms:W3CDTF">2017-02-19T21:28:46Z</dcterms:modified>
</cp:coreProperties>
</file>