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_Ospina/Dropbox/PhD/productos/model/"/>
    </mc:Choice>
  </mc:AlternateContent>
  <bookViews>
    <workbookView xWindow="1480" yWindow="460" windowWidth="26560" windowHeight="16720" tabRatio="500" activeTab="3"/>
  </bookViews>
  <sheets>
    <sheet name="Forest" sheetId="1" r:id="rId1"/>
    <sheet name="Migration" sheetId="2" r:id="rId2"/>
    <sheet name="Threshold" sheetId="3" r:id="rId3"/>
    <sheet name="coupled" sheetId="5" r:id="rId4"/>
    <sheet name="coupled (2)" sheetId="7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5" i="5"/>
  <c r="D13" i="5"/>
  <c r="D6" i="5"/>
  <c r="D4" i="5"/>
  <c r="E3" i="5"/>
  <c r="E17" i="5"/>
  <c r="D17" i="5"/>
  <c r="D15" i="5"/>
  <c r="D16" i="5"/>
  <c r="D9" i="5"/>
  <c r="D10" i="5"/>
  <c r="D12" i="5"/>
  <c r="D8" i="5"/>
  <c r="E7" i="5"/>
  <c r="E14" i="5"/>
  <c r="E15" i="5"/>
  <c r="E16" i="5"/>
  <c r="E9" i="5"/>
  <c r="E10" i="5"/>
  <c r="E12" i="5"/>
  <c r="E8" i="5"/>
  <c r="F7" i="5"/>
  <c r="F16" i="5"/>
  <c r="E13" i="5"/>
  <c r="E6" i="5"/>
  <c r="E15" i="7"/>
  <c r="E9" i="7"/>
  <c r="E10" i="7"/>
  <c r="E12" i="7"/>
  <c r="E8" i="7"/>
  <c r="F7" i="7"/>
  <c r="F14" i="7"/>
  <c r="F15" i="7"/>
  <c r="F16" i="7"/>
  <c r="F9" i="7"/>
  <c r="F10" i="7"/>
  <c r="F12" i="7"/>
  <c r="F8" i="7"/>
  <c r="G7" i="7"/>
  <c r="G14" i="7"/>
  <c r="G15" i="7"/>
  <c r="G16" i="7"/>
  <c r="G9" i="7"/>
  <c r="G10" i="7"/>
  <c r="G12" i="7"/>
  <c r="G8" i="7"/>
  <c r="H7" i="7"/>
  <c r="H14" i="7"/>
  <c r="H15" i="7"/>
  <c r="H16" i="7"/>
  <c r="H9" i="7"/>
  <c r="H10" i="7"/>
  <c r="H12" i="7"/>
  <c r="H8" i="7"/>
  <c r="I7" i="7"/>
  <c r="I14" i="7"/>
  <c r="I15" i="7"/>
  <c r="I16" i="7"/>
  <c r="I9" i="7"/>
  <c r="I10" i="7"/>
  <c r="I12" i="7"/>
  <c r="I8" i="7"/>
  <c r="J7" i="7"/>
  <c r="J14" i="7"/>
  <c r="J15" i="7"/>
  <c r="J16" i="7"/>
  <c r="J9" i="7"/>
  <c r="J10" i="7"/>
  <c r="J12" i="7"/>
  <c r="J8" i="7"/>
  <c r="K7" i="7"/>
  <c r="K14" i="7"/>
  <c r="K15" i="7"/>
  <c r="K16" i="7"/>
  <c r="K9" i="7"/>
  <c r="K10" i="7"/>
  <c r="K12" i="7"/>
  <c r="K8" i="7"/>
  <c r="L7" i="7"/>
  <c r="L14" i="7"/>
  <c r="L15" i="7"/>
  <c r="L16" i="7"/>
  <c r="L9" i="7"/>
  <c r="L10" i="7"/>
  <c r="L12" i="7"/>
  <c r="L8" i="7"/>
  <c r="M7" i="7"/>
  <c r="M14" i="7"/>
  <c r="M15" i="7"/>
  <c r="M16" i="7"/>
  <c r="M9" i="7"/>
  <c r="M10" i="7"/>
  <c r="M12" i="7"/>
  <c r="M8" i="7"/>
  <c r="N7" i="7"/>
  <c r="N14" i="7"/>
  <c r="N15" i="7"/>
  <c r="N16" i="7"/>
  <c r="N9" i="7"/>
  <c r="N10" i="7"/>
  <c r="N12" i="7"/>
  <c r="N8" i="7"/>
  <c r="O7" i="7"/>
  <c r="O14" i="7"/>
  <c r="O15" i="7"/>
  <c r="D15" i="7"/>
  <c r="D14" i="7"/>
  <c r="D17" i="7"/>
  <c r="D16" i="7"/>
  <c r="D9" i="7"/>
  <c r="D10" i="7"/>
  <c r="D12" i="7"/>
  <c r="D8" i="7"/>
  <c r="E7" i="7"/>
  <c r="E14" i="7"/>
  <c r="E16" i="7"/>
  <c r="O16" i="7"/>
  <c r="O9" i="7"/>
  <c r="O10" i="7"/>
  <c r="O12" i="7"/>
  <c r="O8" i="7"/>
  <c r="E11" i="7"/>
  <c r="F11" i="7"/>
  <c r="G11" i="7"/>
  <c r="H11" i="7"/>
  <c r="I11" i="7"/>
  <c r="J11" i="7"/>
  <c r="K11" i="7"/>
  <c r="L11" i="7"/>
  <c r="M11" i="7"/>
  <c r="N11" i="7"/>
  <c r="O11" i="7"/>
  <c r="D13" i="7"/>
  <c r="D6" i="7"/>
  <c r="D5" i="7"/>
  <c r="D4" i="7"/>
  <c r="D11" i="7"/>
  <c r="E6" i="7"/>
  <c r="F6" i="7"/>
  <c r="G6" i="7"/>
  <c r="H6" i="7"/>
  <c r="I6" i="7"/>
  <c r="J6" i="7"/>
  <c r="K6" i="7"/>
  <c r="L6" i="7"/>
  <c r="M6" i="7"/>
  <c r="N6" i="7"/>
  <c r="O6" i="7"/>
  <c r="E5" i="7"/>
  <c r="F5" i="7"/>
  <c r="G5" i="7"/>
  <c r="H5" i="7"/>
  <c r="I5" i="7"/>
  <c r="J5" i="7"/>
  <c r="K5" i="7"/>
  <c r="L5" i="7"/>
  <c r="M5" i="7"/>
  <c r="N5" i="7"/>
  <c r="O5" i="7"/>
  <c r="E11" i="5"/>
  <c r="E5" i="5"/>
  <c r="E4" i="5"/>
  <c r="F3" i="5"/>
  <c r="F17" i="5"/>
  <c r="F14" i="5"/>
  <c r="F15" i="5"/>
  <c r="F9" i="5"/>
  <c r="F10" i="5"/>
  <c r="F11" i="5"/>
  <c r="F13" i="5"/>
  <c r="F6" i="5"/>
  <c r="F5" i="5"/>
  <c r="F4" i="5"/>
  <c r="G3" i="5"/>
  <c r="G17" i="5"/>
  <c r="F12" i="5"/>
  <c r="F8" i="5"/>
  <c r="G7" i="5"/>
  <c r="G14" i="5"/>
  <c r="G15" i="5"/>
  <c r="G16" i="5"/>
  <c r="G9" i="5"/>
  <c r="G10" i="5"/>
  <c r="G11" i="5"/>
  <c r="G13" i="5"/>
  <c r="G6" i="5"/>
  <c r="G5" i="5"/>
  <c r="G4" i="5"/>
  <c r="H3" i="5"/>
  <c r="H17" i="5"/>
  <c r="G12" i="5"/>
  <c r="G8" i="5"/>
  <c r="H7" i="5"/>
  <c r="H14" i="5"/>
  <c r="H15" i="5"/>
  <c r="H16" i="5"/>
  <c r="H9" i="5"/>
  <c r="H10" i="5"/>
  <c r="H11" i="5"/>
  <c r="H13" i="5"/>
  <c r="H6" i="5"/>
  <c r="H5" i="5"/>
  <c r="H4" i="5"/>
  <c r="I3" i="5"/>
  <c r="I17" i="5"/>
  <c r="H12" i="5"/>
  <c r="H8" i="5"/>
  <c r="I7" i="5"/>
  <c r="I14" i="5"/>
  <c r="I15" i="5"/>
  <c r="I16" i="5"/>
  <c r="I9" i="5"/>
  <c r="I10" i="5"/>
  <c r="I11" i="5"/>
  <c r="I13" i="5"/>
  <c r="I6" i="5"/>
  <c r="I5" i="5"/>
  <c r="I4" i="5"/>
  <c r="J3" i="5"/>
  <c r="J17" i="5"/>
  <c r="I12" i="5"/>
  <c r="I8" i="5"/>
  <c r="J7" i="5"/>
  <c r="J14" i="5"/>
  <c r="J15" i="5"/>
  <c r="J16" i="5"/>
  <c r="J9" i="5"/>
  <c r="J10" i="5"/>
  <c r="J11" i="5"/>
  <c r="J13" i="5"/>
  <c r="J6" i="5"/>
  <c r="J5" i="5"/>
  <c r="J4" i="5"/>
  <c r="K3" i="5"/>
  <c r="K17" i="5"/>
  <c r="J12" i="5"/>
  <c r="J8" i="5"/>
  <c r="K7" i="5"/>
  <c r="K14" i="5"/>
  <c r="K15" i="5"/>
  <c r="K16" i="5"/>
  <c r="K9" i="5"/>
  <c r="K10" i="5"/>
  <c r="K11" i="5"/>
  <c r="K13" i="5"/>
  <c r="K6" i="5"/>
  <c r="K5" i="5"/>
  <c r="K4" i="5"/>
  <c r="L3" i="5"/>
  <c r="L17" i="5"/>
  <c r="K12" i="5"/>
  <c r="K8" i="5"/>
  <c r="L7" i="5"/>
  <c r="L14" i="5"/>
  <c r="L15" i="5"/>
  <c r="L16" i="5"/>
  <c r="L9" i="5"/>
  <c r="L10" i="5"/>
  <c r="L11" i="5"/>
  <c r="L13" i="5"/>
  <c r="L6" i="5"/>
  <c r="L5" i="5"/>
  <c r="L4" i="5"/>
  <c r="M3" i="5"/>
  <c r="M17" i="5"/>
  <c r="L12" i="5"/>
  <c r="L8" i="5"/>
  <c r="M7" i="5"/>
  <c r="M14" i="5"/>
  <c r="M15" i="5"/>
  <c r="M16" i="5"/>
  <c r="M9" i="5"/>
  <c r="M10" i="5"/>
  <c r="M11" i="5"/>
  <c r="M13" i="5"/>
  <c r="M6" i="5"/>
  <c r="M5" i="5"/>
  <c r="M4" i="5"/>
  <c r="N3" i="5"/>
  <c r="N17" i="5"/>
  <c r="M12" i="5"/>
  <c r="M8" i="5"/>
  <c r="N7" i="5"/>
  <c r="N14" i="5"/>
  <c r="N15" i="5"/>
  <c r="N16" i="5"/>
  <c r="N9" i="5"/>
  <c r="N10" i="5"/>
  <c r="N11" i="5"/>
  <c r="N13" i="5"/>
  <c r="N6" i="5"/>
  <c r="N5" i="5"/>
  <c r="N4" i="5"/>
  <c r="O3" i="5"/>
  <c r="O17" i="5"/>
  <c r="N12" i="5"/>
  <c r="N8" i="5"/>
  <c r="O7" i="5"/>
  <c r="O14" i="5"/>
  <c r="O15" i="5"/>
  <c r="O16" i="5"/>
  <c r="O9" i="5"/>
  <c r="O10" i="5"/>
  <c r="O11" i="5"/>
  <c r="O13" i="5"/>
  <c r="O6" i="5"/>
  <c r="O5" i="5"/>
  <c r="O4" i="5"/>
  <c r="P3" i="5"/>
  <c r="P17" i="5"/>
  <c r="O12" i="5"/>
  <c r="O8" i="5"/>
  <c r="P7" i="5"/>
  <c r="P14" i="5"/>
  <c r="P15" i="5"/>
  <c r="P16" i="5"/>
  <c r="P9" i="5"/>
  <c r="P10" i="5"/>
  <c r="P11" i="5"/>
  <c r="P13" i="5"/>
  <c r="P6" i="5"/>
  <c r="P5" i="5"/>
  <c r="P4" i="5"/>
  <c r="Q3" i="5"/>
  <c r="Q17" i="5"/>
  <c r="P12" i="5"/>
  <c r="P8" i="5"/>
  <c r="Q7" i="5"/>
  <c r="Q14" i="5"/>
  <c r="Q15" i="5"/>
  <c r="Q16" i="5"/>
  <c r="Q9" i="5"/>
  <c r="Q10" i="5"/>
  <c r="Q11" i="5"/>
  <c r="Q13" i="5"/>
  <c r="Q6" i="5"/>
  <c r="Q5" i="5"/>
  <c r="Q4" i="5"/>
  <c r="R3" i="5"/>
  <c r="R17" i="5"/>
  <c r="Q12" i="5"/>
  <c r="Q8" i="5"/>
  <c r="R7" i="5"/>
  <c r="R14" i="5"/>
  <c r="R15" i="5"/>
  <c r="R16" i="5"/>
  <c r="R9" i="5"/>
  <c r="R10" i="5"/>
  <c r="R11" i="5"/>
  <c r="R13" i="5"/>
  <c r="R6" i="5"/>
  <c r="R5" i="5"/>
  <c r="R4" i="5"/>
  <c r="S3" i="5"/>
  <c r="S17" i="5"/>
  <c r="R12" i="5"/>
  <c r="R8" i="5"/>
  <c r="S7" i="5"/>
  <c r="S14" i="5"/>
  <c r="S15" i="5"/>
  <c r="S16" i="5"/>
  <c r="S9" i="5"/>
  <c r="S10" i="5"/>
  <c r="S11" i="5"/>
  <c r="S13" i="5"/>
  <c r="S6" i="5"/>
  <c r="S5" i="5"/>
  <c r="S4" i="5"/>
  <c r="T3" i="5"/>
  <c r="T17" i="5"/>
  <c r="S12" i="5"/>
  <c r="S8" i="5"/>
  <c r="T7" i="5"/>
  <c r="T14" i="5"/>
  <c r="T15" i="5"/>
  <c r="T16" i="5"/>
  <c r="T9" i="5"/>
  <c r="T10" i="5"/>
  <c r="T11" i="5"/>
  <c r="T13" i="5"/>
  <c r="T6" i="5"/>
  <c r="T5" i="5"/>
  <c r="T4" i="5"/>
  <c r="U3" i="5"/>
  <c r="U17" i="5"/>
  <c r="T12" i="5"/>
  <c r="T8" i="5"/>
  <c r="U7" i="5"/>
  <c r="U14" i="5"/>
  <c r="U15" i="5"/>
  <c r="U16" i="5"/>
  <c r="U9" i="5"/>
  <c r="U10" i="5"/>
  <c r="U11" i="5"/>
  <c r="U13" i="5"/>
  <c r="U6" i="5"/>
  <c r="U5" i="5"/>
  <c r="U4" i="5"/>
  <c r="V3" i="5"/>
  <c r="V17" i="5"/>
  <c r="U12" i="5"/>
  <c r="U8" i="5"/>
  <c r="V7" i="5"/>
  <c r="V14" i="5"/>
  <c r="V15" i="5"/>
  <c r="V16" i="5"/>
  <c r="V9" i="5"/>
  <c r="V10" i="5"/>
  <c r="V11" i="5"/>
  <c r="V13" i="5"/>
  <c r="V6" i="5"/>
  <c r="V5" i="5"/>
  <c r="V4" i="5"/>
  <c r="W3" i="5"/>
  <c r="W17" i="5"/>
  <c r="V12" i="5"/>
  <c r="V8" i="5"/>
  <c r="W7" i="5"/>
  <c r="W14" i="5"/>
  <c r="W15" i="5"/>
  <c r="W16" i="5"/>
  <c r="W9" i="5"/>
  <c r="W10" i="5"/>
  <c r="W11" i="5"/>
  <c r="W13" i="5"/>
  <c r="W6" i="5"/>
  <c r="W5" i="5"/>
  <c r="W4" i="5"/>
  <c r="X3" i="5"/>
  <c r="X17" i="5"/>
  <c r="W12" i="5"/>
  <c r="W8" i="5"/>
  <c r="X7" i="5"/>
  <c r="X14" i="5"/>
  <c r="X15" i="5"/>
  <c r="X16" i="5"/>
  <c r="X9" i="5"/>
  <c r="X10" i="5"/>
  <c r="X11" i="5"/>
  <c r="X13" i="5"/>
  <c r="X6" i="5"/>
  <c r="X5" i="5"/>
  <c r="X4" i="5"/>
  <c r="Y3" i="5"/>
  <c r="Y17" i="5"/>
  <c r="X12" i="5"/>
  <c r="X8" i="5"/>
  <c r="Y7" i="5"/>
  <c r="Y14" i="5"/>
  <c r="Y15" i="5"/>
  <c r="Y16" i="5"/>
  <c r="Y9" i="5"/>
  <c r="Y10" i="5"/>
  <c r="Y11" i="5"/>
  <c r="Y13" i="5"/>
  <c r="Y6" i="5"/>
  <c r="Y5" i="5"/>
  <c r="Y4" i="5"/>
  <c r="Z3" i="5"/>
  <c r="Z17" i="5"/>
  <c r="Y12" i="5"/>
  <c r="Y8" i="5"/>
  <c r="Z7" i="5"/>
  <c r="Z14" i="5"/>
  <c r="Z15" i="5"/>
  <c r="Z16" i="5"/>
  <c r="Z9" i="5"/>
  <c r="Z10" i="5"/>
  <c r="Z11" i="5"/>
  <c r="Z13" i="5"/>
  <c r="Z6" i="5"/>
  <c r="Z5" i="5"/>
  <c r="Z4" i="5"/>
  <c r="AA3" i="5"/>
  <c r="AA17" i="5"/>
  <c r="Z12" i="5"/>
  <c r="Z8" i="5"/>
  <c r="AA7" i="5"/>
  <c r="AA14" i="5"/>
  <c r="AA15" i="5"/>
  <c r="AA16" i="5"/>
  <c r="AA9" i="5"/>
  <c r="AA10" i="5"/>
  <c r="AA11" i="5"/>
  <c r="AA13" i="5"/>
  <c r="AA6" i="5"/>
  <c r="AA5" i="5"/>
  <c r="AA4" i="5"/>
  <c r="AB3" i="5"/>
  <c r="AB17" i="5"/>
  <c r="AA12" i="5"/>
  <c r="AA8" i="5"/>
  <c r="AB7" i="5"/>
  <c r="AB14" i="5"/>
  <c r="AB15" i="5"/>
  <c r="AB16" i="5"/>
  <c r="AB9" i="5"/>
  <c r="AB10" i="5"/>
  <c r="AB11" i="5"/>
  <c r="AB13" i="5"/>
  <c r="AB6" i="5"/>
  <c r="AB5" i="5"/>
  <c r="AB4" i="5"/>
  <c r="AC3" i="5"/>
  <c r="AC17" i="5"/>
  <c r="AB12" i="5"/>
  <c r="AB8" i="5"/>
  <c r="AC7" i="5"/>
  <c r="AC14" i="5"/>
  <c r="AC15" i="5"/>
  <c r="AC16" i="5"/>
  <c r="AC9" i="5"/>
  <c r="AC10" i="5"/>
  <c r="AC11" i="5"/>
  <c r="AC13" i="5"/>
  <c r="AC6" i="5"/>
  <c r="AC5" i="5"/>
  <c r="AC4" i="5"/>
  <c r="AD3" i="5"/>
  <c r="AD17" i="5"/>
  <c r="AC12" i="5"/>
  <c r="AC8" i="5"/>
  <c r="AD7" i="5"/>
  <c r="AD14" i="5"/>
  <c r="AD15" i="5"/>
  <c r="AD16" i="5"/>
  <c r="AD9" i="5"/>
  <c r="AD10" i="5"/>
  <c r="AD11" i="5"/>
  <c r="AD13" i="5"/>
  <c r="AD6" i="5"/>
  <c r="AD5" i="5"/>
  <c r="AD4" i="5"/>
  <c r="AE3" i="5"/>
  <c r="AE17" i="5"/>
  <c r="AD12" i="5"/>
  <c r="AD8" i="5"/>
  <c r="AE7" i="5"/>
  <c r="AE14" i="5"/>
  <c r="AE15" i="5"/>
  <c r="AE16" i="5"/>
  <c r="AE9" i="5"/>
  <c r="AE10" i="5"/>
  <c r="AE11" i="5"/>
  <c r="AE13" i="5"/>
  <c r="AE6" i="5"/>
  <c r="AE5" i="5"/>
  <c r="AE4" i="5"/>
  <c r="AF3" i="5"/>
  <c r="AF17" i="5"/>
  <c r="AE12" i="5"/>
  <c r="AE8" i="5"/>
  <c r="AF7" i="5"/>
  <c r="AF14" i="5"/>
  <c r="AF15" i="5"/>
  <c r="AF16" i="5"/>
  <c r="AF9" i="5"/>
  <c r="AF10" i="5"/>
  <c r="AF11" i="5"/>
  <c r="AF13" i="5"/>
  <c r="AF6" i="5"/>
  <c r="AF5" i="5"/>
  <c r="AF4" i="5"/>
  <c r="AG3" i="5"/>
  <c r="AG17" i="5"/>
  <c r="AF12" i="5"/>
  <c r="AF8" i="5"/>
  <c r="AG7" i="5"/>
  <c r="AG14" i="5"/>
  <c r="AG15" i="5"/>
  <c r="AG16" i="5"/>
  <c r="AG9" i="5"/>
  <c r="AG10" i="5"/>
  <c r="AG11" i="5"/>
  <c r="AG13" i="5"/>
  <c r="AG6" i="5"/>
  <c r="AG5" i="5"/>
  <c r="AG4" i="5"/>
  <c r="AH3" i="5"/>
  <c r="AH17" i="5"/>
  <c r="AG12" i="5"/>
  <c r="AG8" i="5"/>
  <c r="AH7" i="5"/>
  <c r="AH14" i="5"/>
  <c r="AH15" i="5"/>
  <c r="AH16" i="5"/>
  <c r="AH9" i="5"/>
  <c r="AH10" i="5"/>
  <c r="AH11" i="5"/>
  <c r="AH13" i="5"/>
  <c r="AH6" i="5"/>
  <c r="AH5" i="5"/>
  <c r="AH4" i="5"/>
  <c r="AI3" i="5"/>
  <c r="AI17" i="5"/>
  <c r="AH12" i="5"/>
  <c r="AH8" i="5"/>
  <c r="AI7" i="5"/>
  <c r="AI14" i="5"/>
  <c r="AI15" i="5"/>
  <c r="AI16" i="5"/>
  <c r="AI9" i="5"/>
  <c r="AI10" i="5"/>
  <c r="AI11" i="5"/>
  <c r="AI13" i="5"/>
  <c r="AI6" i="5"/>
  <c r="AI5" i="5"/>
  <c r="AI4" i="5"/>
  <c r="AJ3" i="5"/>
  <c r="AJ17" i="5"/>
  <c r="AI12" i="5"/>
  <c r="AI8" i="5"/>
  <c r="AJ7" i="5"/>
  <c r="AJ14" i="5"/>
  <c r="AJ15" i="5"/>
  <c r="AJ16" i="5"/>
  <c r="AJ9" i="5"/>
  <c r="AJ10" i="5"/>
  <c r="AJ11" i="5"/>
  <c r="AJ13" i="5"/>
  <c r="AJ6" i="5"/>
  <c r="AJ5" i="5"/>
  <c r="AJ4" i="5"/>
  <c r="AK3" i="5"/>
  <c r="AK17" i="5"/>
  <c r="AJ12" i="5"/>
  <c r="AJ8" i="5"/>
  <c r="AK7" i="5"/>
  <c r="AK14" i="5"/>
  <c r="AK15" i="5"/>
  <c r="AK16" i="5"/>
  <c r="AK9" i="5"/>
  <c r="AK10" i="5"/>
  <c r="AK11" i="5"/>
  <c r="AK13" i="5"/>
  <c r="AK6" i="5"/>
  <c r="AK5" i="5"/>
  <c r="AK4" i="5"/>
  <c r="AL3" i="5"/>
  <c r="AL17" i="5"/>
  <c r="AK12" i="5"/>
  <c r="AK8" i="5"/>
  <c r="AL7" i="5"/>
  <c r="AL14" i="5"/>
  <c r="AL15" i="5"/>
  <c r="AL16" i="5"/>
  <c r="AL9" i="5"/>
  <c r="AL10" i="5"/>
  <c r="AL11" i="5"/>
  <c r="AL13" i="5"/>
  <c r="AL6" i="5"/>
  <c r="AL5" i="5"/>
  <c r="AL4" i="5"/>
  <c r="AM3" i="5"/>
  <c r="AM17" i="5"/>
  <c r="AL12" i="5"/>
  <c r="AL8" i="5"/>
  <c r="AM7" i="5"/>
  <c r="AM14" i="5"/>
  <c r="AM15" i="5"/>
  <c r="AM16" i="5"/>
  <c r="AM9" i="5"/>
  <c r="AM10" i="5"/>
  <c r="AM11" i="5"/>
  <c r="AM13" i="5"/>
  <c r="AM6" i="5"/>
  <c r="AM5" i="5"/>
  <c r="AM4" i="5"/>
  <c r="AN3" i="5"/>
  <c r="AN17" i="5"/>
  <c r="AM12" i="5"/>
  <c r="AM8" i="5"/>
  <c r="AN7" i="5"/>
  <c r="AN14" i="5"/>
  <c r="AN15" i="5"/>
  <c r="AN16" i="5"/>
  <c r="AN9" i="5"/>
  <c r="AN10" i="5"/>
  <c r="AN11" i="5"/>
  <c r="AN13" i="5"/>
  <c r="AN6" i="5"/>
  <c r="AN5" i="5"/>
  <c r="AN4" i="5"/>
  <c r="AO3" i="5"/>
  <c r="AO17" i="5"/>
  <c r="AN12" i="5"/>
  <c r="AN8" i="5"/>
  <c r="AO7" i="5"/>
  <c r="AO14" i="5"/>
  <c r="AO15" i="5"/>
  <c r="AO16" i="5"/>
  <c r="AO9" i="5"/>
  <c r="AO10" i="5"/>
  <c r="AO11" i="5"/>
  <c r="AO13" i="5"/>
  <c r="AO6" i="5"/>
  <c r="AO5" i="5"/>
  <c r="AO4" i="5"/>
  <c r="AP3" i="5"/>
  <c r="AP17" i="5"/>
  <c r="AO12" i="5"/>
  <c r="AO8" i="5"/>
  <c r="AP7" i="5"/>
  <c r="AP14" i="5"/>
  <c r="AP15" i="5"/>
  <c r="AP16" i="5"/>
  <c r="AP9" i="5"/>
  <c r="AP10" i="5"/>
  <c r="AP11" i="5"/>
  <c r="AP13" i="5"/>
  <c r="AP6" i="5"/>
  <c r="AP5" i="5"/>
  <c r="AP4" i="5"/>
  <c r="AQ3" i="5"/>
  <c r="AQ17" i="5"/>
  <c r="AP12" i="5"/>
  <c r="AP8" i="5"/>
  <c r="AQ7" i="5"/>
  <c r="AQ14" i="5"/>
  <c r="AQ15" i="5"/>
  <c r="AQ16" i="5"/>
  <c r="AQ9" i="5"/>
  <c r="AQ10" i="5"/>
  <c r="AQ11" i="5"/>
  <c r="AQ13" i="5"/>
  <c r="AQ6" i="5"/>
  <c r="AQ5" i="5"/>
  <c r="AQ4" i="5"/>
  <c r="AR3" i="5"/>
  <c r="AR17" i="5"/>
  <c r="AQ12" i="5"/>
  <c r="AQ8" i="5"/>
  <c r="AR7" i="5"/>
  <c r="AR14" i="5"/>
  <c r="AR15" i="5"/>
  <c r="AR16" i="5"/>
  <c r="AR9" i="5"/>
  <c r="AR10" i="5"/>
  <c r="AR11" i="5"/>
  <c r="AR13" i="5"/>
  <c r="AR6" i="5"/>
  <c r="AR5" i="5"/>
  <c r="AR4" i="5"/>
  <c r="AS3" i="5"/>
  <c r="AS17" i="5"/>
  <c r="AR12" i="5"/>
  <c r="AR8" i="5"/>
  <c r="AS7" i="5"/>
  <c r="AS14" i="5"/>
  <c r="AS15" i="5"/>
  <c r="AS16" i="5"/>
  <c r="AS9" i="5"/>
  <c r="AS10" i="5"/>
  <c r="AS11" i="5"/>
  <c r="AS13" i="5"/>
  <c r="AS6" i="5"/>
  <c r="AS5" i="5"/>
  <c r="AS4" i="5"/>
  <c r="AT3" i="5"/>
  <c r="AT17" i="5"/>
  <c r="AS12" i="5"/>
  <c r="AS8" i="5"/>
  <c r="AT7" i="5"/>
  <c r="AT14" i="5"/>
  <c r="AT15" i="5"/>
  <c r="AT16" i="5"/>
  <c r="AT9" i="5"/>
  <c r="AT10" i="5"/>
  <c r="AT11" i="5"/>
  <c r="AT13" i="5"/>
  <c r="AT6" i="5"/>
  <c r="AT5" i="5"/>
  <c r="AT4" i="5"/>
  <c r="AU3" i="5"/>
  <c r="AU17" i="5"/>
  <c r="AT12" i="5"/>
  <c r="AT8" i="5"/>
  <c r="AU7" i="5"/>
  <c r="AU14" i="5"/>
  <c r="AU15" i="5"/>
  <c r="AU16" i="5"/>
  <c r="AU9" i="5"/>
  <c r="AU10" i="5"/>
  <c r="AU11" i="5"/>
  <c r="AU13" i="5"/>
  <c r="AU6" i="5"/>
  <c r="AU5" i="5"/>
  <c r="AU4" i="5"/>
  <c r="AV3" i="5"/>
  <c r="AV17" i="5"/>
  <c r="AU12" i="5"/>
  <c r="AU8" i="5"/>
  <c r="AV7" i="5"/>
  <c r="AV14" i="5"/>
  <c r="AV15" i="5"/>
  <c r="AV16" i="5"/>
  <c r="AV9" i="5"/>
  <c r="AV10" i="5"/>
  <c r="AV11" i="5"/>
  <c r="AV13" i="5"/>
  <c r="AV6" i="5"/>
  <c r="AV5" i="5"/>
  <c r="AV4" i="5"/>
  <c r="AW3" i="5"/>
  <c r="AW17" i="5"/>
  <c r="AV12" i="5"/>
  <c r="AV8" i="5"/>
  <c r="AW7" i="5"/>
  <c r="AW14" i="5"/>
  <c r="AW15" i="5"/>
  <c r="AW16" i="5"/>
  <c r="AW9" i="5"/>
  <c r="AW10" i="5"/>
  <c r="AW11" i="5"/>
  <c r="AW13" i="5"/>
  <c r="AW6" i="5"/>
  <c r="AW5" i="5"/>
  <c r="AW4" i="5"/>
  <c r="AX3" i="5"/>
  <c r="AX17" i="5"/>
  <c r="AW12" i="5"/>
  <c r="AW8" i="5"/>
  <c r="AX7" i="5"/>
  <c r="AX14" i="5"/>
  <c r="AX15" i="5"/>
  <c r="AX16" i="5"/>
  <c r="AX9" i="5"/>
  <c r="AX10" i="5"/>
  <c r="AX11" i="5"/>
  <c r="AX13" i="5"/>
  <c r="AX6" i="5"/>
  <c r="AX5" i="5"/>
  <c r="AX4" i="5"/>
  <c r="AY3" i="5"/>
  <c r="AY17" i="5"/>
  <c r="AX12" i="5"/>
  <c r="AX8" i="5"/>
  <c r="AY7" i="5"/>
  <c r="AY14" i="5"/>
  <c r="AY15" i="5"/>
  <c r="AY16" i="5"/>
  <c r="AY9" i="5"/>
  <c r="AY10" i="5"/>
  <c r="AY11" i="5"/>
  <c r="AY13" i="5"/>
  <c r="AY6" i="5"/>
  <c r="AY5" i="5"/>
  <c r="AY4" i="5"/>
  <c r="AZ3" i="5"/>
  <c r="AZ17" i="5"/>
  <c r="AY12" i="5"/>
  <c r="AY8" i="5"/>
  <c r="AZ7" i="5"/>
  <c r="AZ14" i="5"/>
  <c r="AZ15" i="5"/>
  <c r="AZ16" i="5"/>
  <c r="AZ9" i="5"/>
  <c r="AZ10" i="5"/>
  <c r="AZ11" i="5"/>
  <c r="AZ13" i="5"/>
  <c r="AZ6" i="5"/>
  <c r="AZ5" i="5"/>
  <c r="AZ4" i="5"/>
  <c r="BA3" i="5"/>
  <c r="BA17" i="5"/>
  <c r="AZ12" i="5"/>
  <c r="AZ8" i="5"/>
  <c r="BA7" i="5"/>
  <c r="BA14" i="5"/>
  <c r="BA15" i="5"/>
  <c r="BA16" i="5"/>
  <c r="BA9" i="5"/>
  <c r="BA10" i="5"/>
  <c r="BA11" i="5"/>
  <c r="BA13" i="5"/>
  <c r="BA6" i="5"/>
  <c r="BA5" i="5"/>
  <c r="BA4" i="5"/>
  <c r="BB3" i="5"/>
  <c r="BB17" i="5"/>
  <c r="BA12" i="5"/>
  <c r="BA8" i="5"/>
  <c r="BB7" i="5"/>
  <c r="BB14" i="5"/>
  <c r="BB15" i="5"/>
  <c r="BB16" i="5"/>
  <c r="BB9" i="5"/>
  <c r="BB10" i="5"/>
  <c r="BB11" i="5"/>
  <c r="BB13" i="5"/>
  <c r="BB6" i="5"/>
  <c r="BB5" i="5"/>
  <c r="BB4" i="5"/>
  <c r="BC3" i="5"/>
  <c r="BC17" i="5"/>
  <c r="BB12" i="5"/>
  <c r="BB8" i="5"/>
  <c r="BC7" i="5"/>
  <c r="BC14" i="5"/>
  <c r="BC15" i="5"/>
  <c r="BC16" i="5"/>
  <c r="BC9" i="5"/>
  <c r="BC10" i="5"/>
  <c r="BC11" i="5"/>
  <c r="BC13" i="5"/>
  <c r="BC6" i="5"/>
  <c r="BC5" i="5"/>
  <c r="BC4" i="5"/>
  <c r="BD3" i="5"/>
  <c r="BD17" i="5"/>
  <c r="BC12" i="5"/>
  <c r="BC8" i="5"/>
  <c r="BD7" i="5"/>
  <c r="BD14" i="5"/>
  <c r="BD15" i="5"/>
  <c r="BD16" i="5"/>
  <c r="BD9" i="5"/>
  <c r="BD10" i="5"/>
  <c r="BD11" i="5"/>
  <c r="BD13" i="5"/>
  <c r="BD6" i="5"/>
  <c r="BD5" i="5"/>
  <c r="BD4" i="5"/>
  <c r="BE3" i="5"/>
  <c r="BE17" i="5"/>
  <c r="BD12" i="5"/>
  <c r="BD8" i="5"/>
  <c r="BE7" i="5"/>
  <c r="BE14" i="5"/>
  <c r="BE15" i="5"/>
  <c r="BE16" i="5"/>
  <c r="BE9" i="5"/>
  <c r="BE10" i="5"/>
  <c r="BE11" i="5"/>
  <c r="BE13" i="5"/>
  <c r="BE6" i="5"/>
  <c r="BE5" i="5"/>
  <c r="BE4" i="5"/>
  <c r="BF3" i="5"/>
  <c r="BF17" i="5"/>
  <c r="BE12" i="5"/>
  <c r="BE8" i="5"/>
  <c r="BF7" i="5"/>
  <c r="BF14" i="5"/>
  <c r="BF15" i="5"/>
  <c r="BF16" i="5"/>
  <c r="BF9" i="5"/>
  <c r="BF10" i="5"/>
  <c r="BF11" i="5"/>
  <c r="BF13" i="5"/>
  <c r="BF6" i="5"/>
  <c r="BF5" i="5"/>
  <c r="BF4" i="5"/>
  <c r="BG3" i="5"/>
  <c r="BG17" i="5"/>
  <c r="BF12" i="5"/>
  <c r="BF8" i="5"/>
  <c r="BG7" i="5"/>
  <c r="BG14" i="5"/>
  <c r="BG15" i="5"/>
  <c r="BG16" i="5"/>
  <c r="BG9" i="5"/>
  <c r="BG10" i="5"/>
  <c r="BG11" i="5"/>
  <c r="BG13" i="5"/>
  <c r="BG6" i="5"/>
  <c r="BG5" i="5"/>
  <c r="BG4" i="5"/>
  <c r="BH3" i="5"/>
  <c r="BH17" i="5"/>
  <c r="BG12" i="5"/>
  <c r="BG8" i="5"/>
  <c r="BH7" i="5"/>
  <c r="BH14" i="5"/>
  <c r="BH15" i="5"/>
  <c r="BH16" i="5"/>
  <c r="BH9" i="5"/>
  <c r="BH10" i="5"/>
  <c r="BH11" i="5"/>
  <c r="BH13" i="5"/>
  <c r="BH6" i="5"/>
  <c r="BH5" i="5"/>
  <c r="BH4" i="5"/>
  <c r="BI3" i="5"/>
  <c r="BI17" i="5"/>
  <c r="BH12" i="5"/>
  <c r="BH8" i="5"/>
  <c r="BI7" i="5"/>
  <c r="BI14" i="5"/>
  <c r="BI15" i="5"/>
  <c r="BI16" i="5"/>
  <c r="BI9" i="5"/>
  <c r="BI10" i="5"/>
  <c r="BI11" i="5"/>
  <c r="BI13" i="5"/>
  <c r="BI6" i="5"/>
  <c r="BI5" i="5"/>
  <c r="BI4" i="5"/>
  <c r="BJ3" i="5"/>
  <c r="BJ17" i="5"/>
  <c r="BI12" i="5"/>
  <c r="BI8" i="5"/>
  <c r="BJ7" i="5"/>
  <c r="BJ14" i="5"/>
  <c r="BJ15" i="5"/>
  <c r="BJ16" i="5"/>
  <c r="BJ9" i="5"/>
  <c r="BJ10" i="5"/>
  <c r="BJ11" i="5"/>
  <c r="BJ13" i="5"/>
  <c r="BJ6" i="5"/>
  <c r="BJ5" i="5"/>
  <c r="BJ4" i="5"/>
  <c r="BK3" i="5"/>
  <c r="BK17" i="5"/>
  <c r="BJ12" i="5"/>
  <c r="BJ8" i="5"/>
  <c r="BK7" i="5"/>
  <c r="BK14" i="5"/>
  <c r="BK15" i="5"/>
  <c r="BK16" i="5"/>
  <c r="BK9" i="5"/>
  <c r="BK10" i="5"/>
  <c r="BK11" i="5"/>
  <c r="BK13" i="5"/>
  <c r="BK6" i="5"/>
  <c r="BK5" i="5"/>
  <c r="BK4" i="5"/>
  <c r="BL3" i="5"/>
  <c r="BL17" i="5"/>
  <c r="BK12" i="5"/>
  <c r="BK8" i="5"/>
  <c r="BL7" i="5"/>
  <c r="BL14" i="5"/>
  <c r="BL15" i="5"/>
  <c r="BL16" i="5"/>
  <c r="BL9" i="5"/>
  <c r="BL10" i="5"/>
  <c r="BL11" i="5"/>
  <c r="BL13" i="5"/>
  <c r="BL6" i="5"/>
  <c r="BL5" i="5"/>
  <c r="BL4" i="5"/>
  <c r="BM3" i="5"/>
  <c r="BM17" i="5"/>
  <c r="BL12" i="5"/>
  <c r="BL8" i="5"/>
  <c r="BM7" i="5"/>
  <c r="BM14" i="5"/>
  <c r="BM15" i="5"/>
  <c r="BM16" i="5"/>
  <c r="BM9" i="5"/>
  <c r="BM10" i="5"/>
  <c r="BM11" i="5"/>
  <c r="BM13" i="5"/>
  <c r="BM6" i="5"/>
  <c r="BM5" i="5"/>
  <c r="BM4" i="5"/>
  <c r="BN3" i="5"/>
  <c r="BN17" i="5"/>
  <c r="BM12" i="5"/>
  <c r="BM8" i="5"/>
  <c r="BN7" i="5"/>
  <c r="BN14" i="5"/>
  <c r="BN15" i="5"/>
  <c r="BN16" i="5"/>
  <c r="BN9" i="5"/>
  <c r="BN10" i="5"/>
  <c r="BN11" i="5"/>
  <c r="BN13" i="5"/>
  <c r="BN6" i="5"/>
  <c r="BN5" i="5"/>
  <c r="BN4" i="5"/>
  <c r="BO3" i="5"/>
  <c r="BO17" i="5"/>
  <c r="BN12" i="5"/>
  <c r="BN8" i="5"/>
  <c r="BO7" i="5"/>
  <c r="BO14" i="5"/>
  <c r="BO15" i="5"/>
  <c r="BO16" i="5"/>
  <c r="BO9" i="5"/>
  <c r="BO10" i="5"/>
  <c r="BO11" i="5"/>
  <c r="BO13" i="5"/>
  <c r="BO6" i="5"/>
  <c r="BO5" i="5"/>
  <c r="BO4" i="5"/>
  <c r="BP3" i="5"/>
  <c r="BP17" i="5"/>
  <c r="BO12" i="5"/>
  <c r="BO8" i="5"/>
  <c r="BP7" i="5"/>
  <c r="BP14" i="5"/>
  <c r="BP15" i="5"/>
  <c r="BP16" i="5"/>
  <c r="BP9" i="5"/>
  <c r="BP10" i="5"/>
  <c r="BP11" i="5"/>
  <c r="BP13" i="5"/>
  <c r="BP6" i="5"/>
  <c r="BP5" i="5"/>
  <c r="BP4" i="5"/>
  <c r="BQ3" i="5"/>
  <c r="BQ17" i="5"/>
  <c r="BP12" i="5"/>
  <c r="BP8" i="5"/>
  <c r="BQ7" i="5"/>
  <c r="BQ14" i="5"/>
  <c r="BQ15" i="5"/>
  <c r="BQ16" i="5"/>
  <c r="BQ9" i="5"/>
  <c r="BQ10" i="5"/>
  <c r="BQ11" i="5"/>
  <c r="BQ13" i="5"/>
  <c r="BQ6" i="5"/>
  <c r="BQ5" i="5"/>
  <c r="BQ4" i="5"/>
  <c r="BR3" i="5"/>
  <c r="BR17" i="5"/>
  <c r="BQ12" i="5"/>
  <c r="BQ8" i="5"/>
  <c r="BR7" i="5"/>
  <c r="BR14" i="5"/>
  <c r="BR15" i="5"/>
  <c r="BR16" i="5"/>
  <c r="BR9" i="5"/>
  <c r="BR10" i="5"/>
  <c r="BR11" i="5"/>
  <c r="BR13" i="5"/>
  <c r="BR6" i="5"/>
  <c r="BR5" i="5"/>
  <c r="BR4" i="5"/>
  <c r="BS3" i="5"/>
  <c r="BS17" i="5"/>
  <c r="BR12" i="5"/>
  <c r="BR8" i="5"/>
  <c r="BS7" i="5"/>
  <c r="BS14" i="5"/>
  <c r="BS15" i="5"/>
  <c r="BS16" i="5"/>
  <c r="BS9" i="5"/>
  <c r="BS10" i="5"/>
  <c r="BS11" i="5"/>
  <c r="BS13" i="5"/>
  <c r="BS6" i="5"/>
  <c r="BS5" i="5"/>
  <c r="BS4" i="5"/>
  <c r="BT3" i="5"/>
  <c r="BT17" i="5"/>
  <c r="BS12" i="5"/>
  <c r="BS8" i="5"/>
  <c r="BT7" i="5"/>
  <c r="BT14" i="5"/>
  <c r="BT15" i="5"/>
  <c r="BT16" i="5"/>
  <c r="BT9" i="5"/>
  <c r="BT10" i="5"/>
  <c r="BT11" i="5"/>
  <c r="BT13" i="5"/>
  <c r="BT6" i="5"/>
  <c r="BT5" i="5"/>
  <c r="BT4" i="5"/>
  <c r="BU3" i="5"/>
  <c r="BU17" i="5"/>
  <c r="BT12" i="5"/>
  <c r="BT8" i="5"/>
  <c r="BU7" i="5"/>
  <c r="BU14" i="5"/>
  <c r="BU15" i="5"/>
  <c r="BU16" i="5"/>
  <c r="BU9" i="5"/>
  <c r="BU10" i="5"/>
  <c r="BU11" i="5"/>
  <c r="BU13" i="5"/>
  <c r="BU6" i="5"/>
  <c r="BU5" i="5"/>
  <c r="BU4" i="5"/>
  <c r="BV3" i="5"/>
  <c r="BV17" i="5"/>
  <c r="BU12" i="5"/>
  <c r="BU8" i="5"/>
  <c r="BV7" i="5"/>
  <c r="BV14" i="5"/>
  <c r="BV15" i="5"/>
  <c r="BV16" i="5"/>
  <c r="BV9" i="5"/>
  <c r="BV10" i="5"/>
  <c r="BV11" i="5"/>
  <c r="BV13" i="5"/>
  <c r="BV6" i="5"/>
  <c r="BV5" i="5"/>
  <c r="BV4" i="5"/>
  <c r="BW3" i="5"/>
  <c r="BW17" i="5"/>
  <c r="BV12" i="5"/>
  <c r="BV8" i="5"/>
  <c r="BW7" i="5"/>
  <c r="BW14" i="5"/>
  <c r="BW15" i="5"/>
  <c r="BW16" i="5"/>
  <c r="BW9" i="5"/>
  <c r="BW10" i="5"/>
  <c r="BW11" i="5"/>
  <c r="BW13" i="5"/>
  <c r="BW6" i="5"/>
  <c r="BW5" i="5"/>
  <c r="BW4" i="5"/>
  <c r="BX3" i="5"/>
  <c r="BX17" i="5"/>
  <c r="BW12" i="5"/>
  <c r="BW8" i="5"/>
  <c r="BX7" i="5"/>
  <c r="BX14" i="5"/>
  <c r="BX15" i="5"/>
  <c r="BX16" i="5"/>
  <c r="BX9" i="5"/>
  <c r="BX10" i="5"/>
  <c r="BX11" i="5"/>
  <c r="BX13" i="5"/>
  <c r="BX6" i="5"/>
  <c r="BX5" i="5"/>
  <c r="BX4" i="5"/>
  <c r="BY3" i="5"/>
  <c r="BY17" i="5"/>
  <c r="BX12" i="5"/>
  <c r="BX8" i="5"/>
  <c r="BY7" i="5"/>
  <c r="BY14" i="5"/>
  <c r="BY15" i="5"/>
  <c r="BY16" i="5"/>
  <c r="BY9" i="5"/>
  <c r="BY10" i="5"/>
  <c r="BY11" i="5"/>
  <c r="BY13" i="5"/>
  <c r="BY6" i="5"/>
  <c r="BY5" i="5"/>
  <c r="BY4" i="5"/>
  <c r="BZ3" i="5"/>
  <c r="BZ17" i="5"/>
  <c r="BY12" i="5"/>
  <c r="BY8" i="5"/>
  <c r="BZ7" i="5"/>
  <c r="BZ14" i="5"/>
  <c r="BZ15" i="5"/>
  <c r="BZ16" i="5"/>
  <c r="BZ9" i="5"/>
  <c r="BZ10" i="5"/>
  <c r="BZ11" i="5"/>
  <c r="BZ13" i="5"/>
  <c r="BZ6" i="5"/>
  <c r="BZ5" i="5"/>
  <c r="BZ4" i="5"/>
  <c r="CA3" i="5"/>
  <c r="CA17" i="5"/>
  <c r="BZ12" i="5"/>
  <c r="BZ8" i="5"/>
  <c r="CA7" i="5"/>
  <c r="CA14" i="5"/>
  <c r="CA15" i="5"/>
  <c r="CA16" i="5"/>
  <c r="CA9" i="5"/>
  <c r="CA10" i="5"/>
  <c r="CA11" i="5"/>
  <c r="CA13" i="5"/>
  <c r="CA6" i="5"/>
  <c r="CA5" i="5"/>
  <c r="CA4" i="5"/>
  <c r="CB3" i="5"/>
  <c r="CB17" i="5"/>
  <c r="CA12" i="5"/>
  <c r="CA8" i="5"/>
  <c r="CB7" i="5"/>
  <c r="CB14" i="5"/>
  <c r="CB15" i="5"/>
  <c r="CB16" i="5"/>
  <c r="CB9" i="5"/>
  <c r="CB10" i="5"/>
  <c r="CB11" i="5"/>
  <c r="CB13" i="5"/>
  <c r="CB6" i="5"/>
  <c r="CB5" i="5"/>
  <c r="CB4" i="5"/>
  <c r="CC3" i="5"/>
  <c r="CC17" i="5"/>
  <c r="CB12" i="5"/>
  <c r="CB8" i="5"/>
  <c r="CC7" i="5"/>
  <c r="CC14" i="5"/>
  <c r="CC15" i="5"/>
  <c r="CC16" i="5"/>
  <c r="CC9" i="5"/>
  <c r="CC10" i="5"/>
  <c r="CC11" i="5"/>
  <c r="CC13" i="5"/>
  <c r="CC6" i="5"/>
  <c r="CC5" i="5"/>
  <c r="CC4" i="5"/>
  <c r="CD3" i="5"/>
  <c r="CD17" i="5"/>
  <c r="CC12" i="5"/>
  <c r="CC8" i="5"/>
  <c r="CD7" i="5"/>
  <c r="CD14" i="5"/>
  <c r="CD15" i="5"/>
  <c r="CD16" i="5"/>
  <c r="CD9" i="5"/>
  <c r="CD10" i="5"/>
  <c r="CD11" i="5"/>
  <c r="CD13" i="5"/>
  <c r="CD6" i="5"/>
  <c r="CD5" i="5"/>
  <c r="CD4" i="5"/>
  <c r="CE3" i="5"/>
  <c r="CE17" i="5"/>
  <c r="CD12" i="5"/>
  <c r="CD8" i="5"/>
  <c r="CE7" i="5"/>
  <c r="CE14" i="5"/>
  <c r="CE15" i="5"/>
  <c r="CE16" i="5"/>
  <c r="CE9" i="5"/>
  <c r="CE10" i="5"/>
  <c r="CE11" i="5"/>
  <c r="CE13" i="5"/>
  <c r="CE6" i="5"/>
  <c r="CE5" i="5"/>
  <c r="CE4" i="5"/>
  <c r="CF3" i="5"/>
  <c r="CF17" i="5"/>
  <c r="CE12" i="5"/>
  <c r="CE8" i="5"/>
  <c r="CF7" i="5"/>
  <c r="CF14" i="5"/>
  <c r="CF15" i="5"/>
  <c r="CF16" i="5"/>
  <c r="CF9" i="5"/>
  <c r="CF10" i="5"/>
  <c r="CF11" i="5"/>
  <c r="CF13" i="5"/>
  <c r="CF6" i="5"/>
  <c r="CF5" i="5"/>
  <c r="CF4" i="5"/>
  <c r="CG3" i="5"/>
  <c r="CG17" i="5"/>
  <c r="CF12" i="5"/>
  <c r="CF8" i="5"/>
  <c r="CG7" i="5"/>
  <c r="CG14" i="5"/>
  <c r="CG15" i="5"/>
  <c r="CG16" i="5"/>
  <c r="CG9" i="5"/>
  <c r="CG10" i="5"/>
  <c r="CG11" i="5"/>
  <c r="CG13" i="5"/>
  <c r="CG6" i="5"/>
  <c r="CG5" i="5"/>
  <c r="CG4" i="5"/>
  <c r="CH3" i="5"/>
  <c r="CH17" i="5"/>
  <c r="CG12" i="5"/>
  <c r="CG8" i="5"/>
  <c r="CH7" i="5"/>
  <c r="CH14" i="5"/>
  <c r="CH15" i="5"/>
  <c r="CH16" i="5"/>
  <c r="CH9" i="5"/>
  <c r="CH10" i="5"/>
  <c r="CH11" i="5"/>
  <c r="CH13" i="5"/>
  <c r="CH6" i="5"/>
  <c r="CH5" i="5"/>
  <c r="CH4" i="5"/>
  <c r="CI3" i="5"/>
  <c r="CI17" i="5"/>
  <c r="CH12" i="5"/>
  <c r="CH8" i="5"/>
  <c r="CI7" i="5"/>
  <c r="CI14" i="5"/>
  <c r="CI15" i="5"/>
  <c r="CI16" i="5"/>
  <c r="CI9" i="5"/>
  <c r="CI10" i="5"/>
  <c r="CI11" i="5"/>
  <c r="CI13" i="5"/>
  <c r="CI6" i="5"/>
  <c r="CI5" i="5"/>
  <c r="CI4" i="5"/>
  <c r="CJ3" i="5"/>
  <c r="CJ17" i="5"/>
  <c r="CI12" i="5"/>
  <c r="CI8" i="5"/>
  <c r="CJ7" i="5"/>
  <c r="CJ14" i="5"/>
  <c r="CJ15" i="5"/>
  <c r="CJ16" i="5"/>
  <c r="CJ9" i="5"/>
  <c r="CJ10" i="5"/>
  <c r="CJ11" i="5"/>
  <c r="CJ13" i="5"/>
  <c r="CJ6" i="5"/>
  <c r="CJ5" i="5"/>
  <c r="CJ4" i="5"/>
  <c r="CK3" i="5"/>
  <c r="CK17" i="5"/>
  <c r="CJ12" i="5"/>
  <c r="CJ8" i="5"/>
  <c r="CK7" i="5"/>
  <c r="CK14" i="5"/>
  <c r="CK15" i="5"/>
  <c r="CK16" i="5"/>
  <c r="CK9" i="5"/>
  <c r="CK10" i="5"/>
  <c r="CK11" i="5"/>
  <c r="CK13" i="5"/>
  <c r="CK6" i="5"/>
  <c r="CK5" i="5"/>
  <c r="CK4" i="5"/>
  <c r="CL3" i="5"/>
  <c r="CL17" i="5"/>
  <c r="CK12" i="5"/>
  <c r="CK8" i="5"/>
  <c r="CL7" i="5"/>
  <c r="CL14" i="5"/>
  <c r="CL15" i="5"/>
  <c r="CL16" i="5"/>
  <c r="CL9" i="5"/>
  <c r="CL10" i="5"/>
  <c r="CL11" i="5"/>
  <c r="CL13" i="5"/>
  <c r="CL6" i="5"/>
  <c r="CL5" i="5"/>
  <c r="CL4" i="5"/>
  <c r="CM3" i="5"/>
  <c r="CM17" i="5"/>
  <c r="CL12" i="5"/>
  <c r="CL8" i="5"/>
  <c r="CM7" i="5"/>
  <c r="CM14" i="5"/>
  <c r="CM15" i="5"/>
  <c r="CM16" i="5"/>
  <c r="CM9" i="5"/>
  <c r="CM10" i="5"/>
  <c r="CM11" i="5"/>
  <c r="CM13" i="5"/>
  <c r="CM6" i="5"/>
  <c r="CM5" i="5"/>
  <c r="CM4" i="5"/>
  <c r="CN3" i="5"/>
  <c r="CN17" i="5"/>
  <c r="CM12" i="5"/>
  <c r="CM8" i="5"/>
  <c r="CN7" i="5"/>
  <c r="CN14" i="5"/>
  <c r="CN15" i="5"/>
  <c r="CN16" i="5"/>
  <c r="CN9" i="5"/>
  <c r="CN10" i="5"/>
  <c r="CN11" i="5"/>
  <c r="CN13" i="5"/>
  <c r="CN6" i="5"/>
  <c r="CN5" i="5"/>
  <c r="CN4" i="5"/>
  <c r="CO3" i="5"/>
  <c r="CO17" i="5"/>
  <c r="CN12" i="5"/>
  <c r="CN8" i="5"/>
  <c r="CO7" i="5"/>
  <c r="CO14" i="5"/>
  <c r="CO15" i="5"/>
  <c r="CO16" i="5"/>
  <c r="CO9" i="5"/>
  <c r="CO10" i="5"/>
  <c r="CO11" i="5"/>
  <c r="CO13" i="5"/>
  <c r="CO6" i="5"/>
  <c r="CO5" i="5"/>
  <c r="CO4" i="5"/>
  <c r="CP3" i="5"/>
  <c r="CP17" i="5"/>
  <c r="CO12" i="5"/>
  <c r="CO8" i="5"/>
  <c r="CP7" i="5"/>
  <c r="CP14" i="5"/>
  <c r="CP15" i="5"/>
  <c r="CP16" i="5"/>
  <c r="CP9" i="5"/>
  <c r="CP10" i="5"/>
  <c r="CP11" i="5"/>
  <c r="CP13" i="5"/>
  <c r="CP6" i="5"/>
  <c r="CP5" i="5"/>
  <c r="CP4" i="5"/>
  <c r="CQ3" i="5"/>
  <c r="CQ17" i="5"/>
  <c r="CP12" i="5"/>
  <c r="CP8" i="5"/>
  <c r="CQ7" i="5"/>
  <c r="CQ14" i="5"/>
  <c r="CQ15" i="5"/>
  <c r="CQ16" i="5"/>
  <c r="CQ9" i="5"/>
  <c r="CQ10" i="5"/>
  <c r="CQ11" i="5"/>
  <c r="CQ13" i="5"/>
  <c r="CQ6" i="5"/>
  <c r="CQ5" i="5"/>
  <c r="CQ4" i="5"/>
  <c r="CR3" i="5"/>
  <c r="CR17" i="5"/>
  <c r="CQ12" i="5"/>
  <c r="CQ8" i="5"/>
  <c r="CR7" i="5"/>
  <c r="CR14" i="5"/>
  <c r="CR15" i="5"/>
  <c r="CR16" i="5"/>
  <c r="CR9" i="5"/>
  <c r="CR10" i="5"/>
  <c r="CR11" i="5"/>
  <c r="CR13" i="5"/>
  <c r="CR6" i="5"/>
  <c r="CR5" i="5"/>
  <c r="CR4" i="5"/>
  <c r="CS3" i="5"/>
  <c r="CS17" i="5"/>
  <c r="CR12" i="5"/>
  <c r="CR8" i="5"/>
  <c r="CS7" i="5"/>
  <c r="CS14" i="5"/>
  <c r="CS15" i="5"/>
  <c r="CS16" i="5"/>
  <c r="CS9" i="5"/>
  <c r="CS10" i="5"/>
  <c r="CS11" i="5"/>
  <c r="CS13" i="5"/>
  <c r="CS6" i="5"/>
  <c r="CS5" i="5"/>
  <c r="CS4" i="5"/>
  <c r="CT3" i="5"/>
  <c r="CT17" i="5"/>
  <c r="CS12" i="5"/>
  <c r="CS8" i="5"/>
  <c r="CT7" i="5"/>
  <c r="CT14" i="5"/>
  <c r="CT15" i="5"/>
  <c r="CT16" i="5"/>
  <c r="CT9" i="5"/>
  <c r="CT10" i="5"/>
  <c r="CT11" i="5"/>
  <c r="CT13" i="5"/>
  <c r="CT6" i="5"/>
  <c r="CT5" i="5"/>
  <c r="CT4" i="5"/>
  <c r="CU3" i="5"/>
  <c r="CU17" i="5"/>
  <c r="CT12" i="5"/>
  <c r="CT8" i="5"/>
  <c r="CU7" i="5"/>
  <c r="CU14" i="5"/>
  <c r="CU15" i="5"/>
  <c r="CU16" i="5"/>
  <c r="CU9" i="5"/>
  <c r="CU10" i="5"/>
  <c r="CU11" i="5"/>
  <c r="CU13" i="5"/>
  <c r="CU6" i="5"/>
  <c r="CU5" i="5"/>
  <c r="CU4" i="5"/>
  <c r="CV3" i="5"/>
  <c r="CV17" i="5"/>
  <c r="CU12" i="5"/>
  <c r="CU8" i="5"/>
  <c r="CV7" i="5"/>
  <c r="CV14" i="5"/>
  <c r="CV15" i="5"/>
  <c r="CV16" i="5"/>
  <c r="CV9" i="5"/>
  <c r="CV10" i="5"/>
  <c r="CV11" i="5"/>
  <c r="CV13" i="5"/>
  <c r="CV6" i="5"/>
  <c r="CV5" i="5"/>
  <c r="CV4" i="5"/>
  <c r="CW3" i="5"/>
  <c r="CW17" i="5"/>
  <c r="CV12" i="5"/>
  <c r="CV8" i="5"/>
  <c r="CW7" i="5"/>
  <c r="CW14" i="5"/>
  <c r="CW15" i="5"/>
  <c r="CW16" i="5"/>
  <c r="CW9" i="5"/>
  <c r="CW10" i="5"/>
  <c r="CW11" i="5"/>
  <c r="CW13" i="5"/>
  <c r="CW6" i="5"/>
  <c r="CW5" i="5"/>
  <c r="CW4" i="5"/>
  <c r="CX3" i="5"/>
  <c r="CX17" i="5"/>
  <c r="CW12" i="5"/>
  <c r="CW8" i="5"/>
  <c r="CX7" i="5"/>
  <c r="CX14" i="5"/>
  <c r="CX15" i="5"/>
  <c r="CX16" i="5"/>
  <c r="CX9" i="5"/>
  <c r="CX10" i="5"/>
  <c r="CX11" i="5"/>
  <c r="CX13" i="5"/>
  <c r="CX6" i="5"/>
  <c r="CX5" i="5"/>
  <c r="CX4" i="5"/>
  <c r="CY3" i="5"/>
  <c r="CY17" i="5"/>
  <c r="CX12" i="5"/>
  <c r="CX8" i="5"/>
  <c r="CY7" i="5"/>
  <c r="CY14" i="5"/>
  <c r="CY15" i="5"/>
  <c r="CY16" i="5"/>
  <c r="CY9" i="5"/>
  <c r="CY10" i="5"/>
  <c r="CY11" i="5"/>
  <c r="D11" i="5"/>
  <c r="CY12" i="5"/>
  <c r="CY8" i="5"/>
  <c r="CY13" i="5"/>
  <c r="CY6" i="5"/>
  <c r="CY5" i="5"/>
  <c r="CY4" i="5"/>
  <c r="G4" i="3"/>
  <c r="D4" i="3"/>
  <c r="E5" i="3"/>
  <c r="F5" i="3"/>
  <c r="E6" i="3"/>
  <c r="F6" i="3"/>
  <c r="D6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F8" i="3"/>
  <c r="E8" i="3"/>
  <c r="D8" i="3"/>
  <c r="D5" i="3"/>
  <c r="C9" i="3"/>
  <c r="G5" i="3"/>
  <c r="G9" i="3"/>
  <c r="H5" i="3"/>
  <c r="H9" i="3"/>
  <c r="I5" i="3"/>
  <c r="I9" i="3"/>
  <c r="C10" i="3"/>
  <c r="G10" i="3"/>
  <c r="H10" i="3"/>
  <c r="I10" i="3"/>
  <c r="C11" i="3"/>
  <c r="G11" i="3"/>
  <c r="H11" i="3"/>
  <c r="I11" i="3"/>
  <c r="C12" i="3"/>
  <c r="G12" i="3"/>
  <c r="H12" i="3"/>
  <c r="I12" i="3"/>
  <c r="C13" i="3"/>
  <c r="G13" i="3"/>
  <c r="H13" i="3"/>
  <c r="I13" i="3"/>
  <c r="C14" i="3"/>
  <c r="G14" i="3"/>
  <c r="H14" i="3"/>
  <c r="I14" i="3"/>
  <c r="C15" i="3"/>
  <c r="G15" i="3"/>
  <c r="H15" i="3"/>
  <c r="I15" i="3"/>
  <c r="C16" i="3"/>
  <c r="G16" i="3"/>
  <c r="H16" i="3"/>
  <c r="I16" i="3"/>
  <c r="C17" i="3"/>
  <c r="G17" i="3"/>
  <c r="H17" i="3"/>
  <c r="I17" i="3"/>
  <c r="C18" i="3"/>
  <c r="G18" i="3"/>
  <c r="H18" i="3"/>
  <c r="I18" i="3"/>
  <c r="C19" i="3"/>
  <c r="G19" i="3"/>
  <c r="H19" i="3"/>
  <c r="I19" i="3"/>
  <c r="C20" i="3"/>
  <c r="G20" i="3"/>
  <c r="H20" i="3"/>
  <c r="I20" i="3"/>
  <c r="C21" i="3"/>
  <c r="G21" i="3"/>
  <c r="H21" i="3"/>
  <c r="I21" i="3"/>
  <c r="C22" i="3"/>
  <c r="G22" i="3"/>
  <c r="H22" i="3"/>
  <c r="I22" i="3"/>
  <c r="C23" i="3"/>
  <c r="G23" i="3"/>
  <c r="H23" i="3"/>
  <c r="I23" i="3"/>
  <c r="C24" i="3"/>
  <c r="G24" i="3"/>
  <c r="H24" i="3"/>
  <c r="I24" i="3"/>
  <c r="C25" i="3"/>
  <c r="G25" i="3"/>
  <c r="H25" i="3"/>
  <c r="I25" i="3"/>
  <c r="C26" i="3"/>
  <c r="G26" i="3"/>
  <c r="H26" i="3"/>
  <c r="I26" i="3"/>
  <c r="C27" i="3"/>
  <c r="G27" i="3"/>
  <c r="H27" i="3"/>
  <c r="I27" i="3"/>
  <c r="C28" i="3"/>
  <c r="G28" i="3"/>
  <c r="H28" i="3"/>
  <c r="I28" i="3"/>
  <c r="C8" i="3"/>
  <c r="H8" i="3"/>
  <c r="I8" i="3"/>
  <c r="G8" i="3"/>
  <c r="I6" i="3"/>
  <c r="G6" i="3"/>
  <c r="H6" i="3"/>
  <c r="G7" i="1"/>
  <c r="H7" i="1"/>
  <c r="F7" i="1"/>
  <c r="G8" i="1"/>
  <c r="F8" i="1"/>
  <c r="F6" i="1"/>
  <c r="G8" i="2"/>
  <c r="B8" i="2"/>
  <c r="D8" i="2"/>
  <c r="H9" i="1"/>
  <c r="D9" i="1"/>
  <c r="D8" i="1"/>
  <c r="E9" i="1"/>
  <c r="J9" i="1"/>
  <c r="J8" i="1"/>
  <c r="K8" i="2"/>
  <c r="J8" i="2"/>
  <c r="I8" i="2"/>
  <c r="H8" i="2"/>
  <c r="G9" i="2"/>
  <c r="E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9" i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9" i="2"/>
  <c r="H9" i="2"/>
  <c r="I9" i="2"/>
  <c r="J9" i="2"/>
  <c r="K9" i="2"/>
  <c r="D10" i="2"/>
  <c r="G10" i="2"/>
  <c r="H10" i="2"/>
  <c r="I10" i="2"/>
  <c r="J10" i="2"/>
  <c r="K10" i="2"/>
  <c r="D11" i="2"/>
  <c r="G11" i="2"/>
  <c r="H11" i="2"/>
  <c r="I11" i="2"/>
  <c r="J11" i="2"/>
  <c r="K11" i="2"/>
  <c r="D12" i="2"/>
  <c r="G12" i="2"/>
  <c r="H12" i="2"/>
  <c r="I12" i="2"/>
  <c r="J12" i="2"/>
  <c r="K12" i="2"/>
  <c r="D13" i="2"/>
  <c r="G13" i="2"/>
  <c r="H13" i="2"/>
  <c r="I13" i="2"/>
  <c r="J13" i="2"/>
  <c r="K13" i="2"/>
  <c r="D14" i="2"/>
  <c r="G14" i="2"/>
  <c r="H14" i="2"/>
  <c r="I14" i="2"/>
  <c r="J14" i="2"/>
  <c r="K14" i="2"/>
  <c r="D15" i="2"/>
  <c r="G15" i="2"/>
  <c r="H15" i="2"/>
  <c r="I15" i="2"/>
  <c r="J15" i="2"/>
  <c r="K15" i="2"/>
  <c r="D16" i="2"/>
  <c r="G16" i="2"/>
  <c r="H16" i="2"/>
  <c r="I16" i="2"/>
  <c r="J16" i="2"/>
  <c r="K16" i="2"/>
  <c r="D17" i="2"/>
  <c r="G17" i="2"/>
  <c r="H17" i="2"/>
  <c r="I17" i="2"/>
  <c r="J17" i="2"/>
  <c r="K17" i="2"/>
  <c r="D18" i="2"/>
  <c r="G18" i="2"/>
  <c r="H18" i="2"/>
  <c r="I18" i="2"/>
  <c r="J18" i="2"/>
  <c r="K18" i="2"/>
  <c r="D19" i="2"/>
  <c r="G19" i="2"/>
  <c r="H19" i="2"/>
  <c r="I19" i="2"/>
  <c r="J19" i="2"/>
  <c r="K19" i="2"/>
  <c r="D20" i="2"/>
  <c r="G20" i="2"/>
  <c r="H20" i="2"/>
  <c r="I20" i="2"/>
  <c r="J20" i="2"/>
  <c r="K20" i="2"/>
  <c r="D21" i="2"/>
  <c r="G21" i="2"/>
  <c r="H21" i="2"/>
  <c r="I21" i="2"/>
  <c r="J21" i="2"/>
  <c r="K21" i="2"/>
  <c r="D22" i="2"/>
  <c r="G22" i="2"/>
  <c r="H22" i="2"/>
  <c r="I22" i="2"/>
  <c r="J22" i="2"/>
  <c r="K22" i="2"/>
  <c r="D23" i="2"/>
  <c r="G23" i="2"/>
  <c r="H23" i="2"/>
  <c r="I23" i="2"/>
  <c r="J23" i="2"/>
  <c r="K23" i="2"/>
  <c r="D24" i="2"/>
  <c r="G24" i="2"/>
  <c r="H24" i="2"/>
  <c r="I24" i="2"/>
  <c r="J24" i="2"/>
  <c r="K24" i="2"/>
  <c r="D25" i="2"/>
  <c r="G25" i="2"/>
  <c r="H25" i="2"/>
  <c r="I25" i="2"/>
  <c r="J25" i="2"/>
  <c r="K25" i="2"/>
  <c r="D26" i="2"/>
  <c r="G26" i="2"/>
  <c r="H26" i="2"/>
  <c r="I26" i="2"/>
  <c r="J26" i="2"/>
  <c r="K26" i="2"/>
  <c r="D27" i="2"/>
  <c r="G27" i="2"/>
  <c r="H27" i="2"/>
  <c r="I27" i="2"/>
  <c r="J27" i="2"/>
  <c r="K27" i="2"/>
  <c r="D28" i="2"/>
  <c r="G28" i="2"/>
  <c r="H28" i="2"/>
  <c r="I28" i="2"/>
  <c r="J28" i="2"/>
  <c r="K28" i="2"/>
  <c r="F28" i="1"/>
  <c r="E28" i="1"/>
  <c r="J28" i="1"/>
  <c r="F27" i="1"/>
  <c r="E27" i="1"/>
  <c r="J27" i="1"/>
  <c r="F26" i="1"/>
  <c r="E26" i="1"/>
  <c r="J26" i="1"/>
  <c r="F25" i="1"/>
  <c r="E25" i="1"/>
  <c r="J25" i="1"/>
  <c r="F24" i="1"/>
  <c r="E24" i="1"/>
  <c r="J24" i="1"/>
  <c r="F23" i="1"/>
  <c r="E23" i="1"/>
  <c r="J23" i="1"/>
  <c r="F22" i="1"/>
  <c r="E22" i="1"/>
  <c r="J22" i="1"/>
  <c r="F21" i="1"/>
  <c r="E21" i="1"/>
  <c r="J21" i="1"/>
  <c r="F20" i="1"/>
  <c r="E20" i="1"/>
  <c r="J20" i="1"/>
  <c r="F19" i="1"/>
  <c r="E19" i="1"/>
  <c r="J19" i="1"/>
  <c r="F18" i="1"/>
  <c r="E18" i="1"/>
  <c r="J18" i="1"/>
  <c r="F17" i="1"/>
  <c r="E17" i="1"/>
  <c r="J17" i="1"/>
  <c r="F16" i="1"/>
  <c r="E16" i="1"/>
  <c r="J16" i="1"/>
  <c r="F15" i="1"/>
  <c r="E15" i="1"/>
  <c r="J15" i="1"/>
  <c r="F14" i="1"/>
  <c r="E14" i="1"/>
  <c r="J14" i="1"/>
  <c r="F13" i="1"/>
  <c r="E13" i="1"/>
  <c r="J13" i="1"/>
  <c r="F12" i="1"/>
  <c r="E12" i="1"/>
  <c r="J12" i="1"/>
  <c r="F11" i="1"/>
  <c r="E11" i="1"/>
  <c r="J11" i="1"/>
  <c r="F10" i="1"/>
  <c r="E10" i="1"/>
  <c r="J1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</calcChain>
</file>

<file path=xl/sharedStrings.xml><?xml version="1.0" encoding="utf-8"?>
<sst xmlns="http://schemas.openxmlformats.org/spreadsheetml/2006/main" count="260" uniqueCount="175">
  <si>
    <t>F</t>
  </si>
  <si>
    <t>dF</t>
  </si>
  <si>
    <t>lambda</t>
  </si>
  <si>
    <t>each resident's ability to deforest</t>
  </si>
  <si>
    <t>elip</t>
  </si>
  <si>
    <t>forest rate of increase</t>
  </si>
  <si>
    <t>T</t>
  </si>
  <si>
    <t>area available</t>
  </si>
  <si>
    <t>elip*F*available</t>
  </si>
  <si>
    <t>Favail</t>
  </si>
  <si>
    <t>1-F/T</t>
  </si>
  <si>
    <t>Logistic Growth</t>
  </si>
  <si>
    <t>R</t>
  </si>
  <si>
    <t>residents</t>
  </si>
  <si>
    <t>Deforestation</t>
  </si>
  <si>
    <t>M</t>
  </si>
  <si>
    <t>P</t>
  </si>
  <si>
    <t>s</t>
  </si>
  <si>
    <t>u</t>
  </si>
  <si>
    <t>sd</t>
  </si>
  <si>
    <t>mean</t>
  </si>
  <si>
    <t>w</t>
  </si>
  <si>
    <t>migrate prob</t>
  </si>
  <si>
    <t>M/P</t>
  </si>
  <si>
    <t>(u-M/P)/s</t>
  </si>
  <si>
    <t>e^()</t>
  </si>
  <si>
    <t>1/(1+e())</t>
  </si>
  <si>
    <t>a</t>
  </si>
  <si>
    <t>b</t>
  </si>
  <si>
    <t>(a-b)</t>
  </si>
  <si>
    <t>dM/dt</t>
  </si>
  <si>
    <t xml:space="preserve"> w*(a-b)*P</t>
  </si>
  <si>
    <t>Forest regrowth</t>
  </si>
  <si>
    <t>g</t>
  </si>
  <si>
    <t>h</t>
  </si>
  <si>
    <t>A</t>
  </si>
  <si>
    <t>residencets (P-M)</t>
  </si>
  <si>
    <t>Urban utility per capita</t>
  </si>
  <si>
    <t>Agricultutal utility per capita</t>
  </si>
  <si>
    <t>Ah</t>
  </si>
  <si>
    <t>Ah/(P-M)</t>
  </si>
  <si>
    <t>m</t>
  </si>
  <si>
    <t>total area</t>
  </si>
  <si>
    <t>forest area</t>
  </si>
  <si>
    <t>ε</t>
  </si>
  <si>
    <t>λ</t>
  </si>
  <si>
    <t>constant</t>
  </si>
  <si>
    <t>state/stock</t>
  </si>
  <si>
    <t>P-M</t>
  </si>
  <si>
    <t>migrants</t>
  </si>
  <si>
    <t>ω</t>
  </si>
  <si>
    <t>γ</t>
  </si>
  <si>
    <t>μ</t>
  </si>
  <si>
    <t>T-F</t>
  </si>
  <si>
    <t>Urban utility</t>
  </si>
  <si>
    <t>Agri. Utility</t>
  </si>
  <si>
    <t>Avai. agr. area</t>
  </si>
  <si>
    <t>defor capability</t>
  </si>
  <si>
    <t>forest regr. rate</t>
  </si>
  <si>
    <t>migra . thres. ave.</t>
  </si>
  <si>
    <t>migra . thres. var.</t>
  </si>
  <si>
    <t>prob. of migrating</t>
  </si>
  <si>
    <t>population</t>
  </si>
  <si>
    <t>forest area Δ</t>
  </si>
  <si>
    <t>migrants Δ</t>
  </si>
  <si>
    <t>flow</t>
  </si>
  <si>
    <t>ΔF</t>
  </si>
  <si>
    <t>ΔM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</si>
  <si>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</si>
  <si>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</si>
  <si>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</si>
  <si>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</si>
  <si>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</si>
  <si>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</si>
  <si>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</si>
  <si>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</si>
  <si>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</si>
  <si>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</si>
  <si>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</si>
  <si>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</si>
  <si>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</si>
  <si>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</si>
  <si>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</si>
  <si>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</si>
  <si>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</si>
  <si>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</si>
  <si>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</si>
  <si>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</si>
  <si>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</si>
  <si>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</si>
  <si>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</si>
  <si>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</si>
  <si>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</si>
  <si>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</si>
  <si>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</si>
  <si>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</si>
  <si>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</si>
  <si>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</si>
  <si>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</si>
  <si>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</si>
  <si>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</si>
  <si>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</si>
  <si>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</si>
  <si>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</si>
  <si>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</si>
  <si>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</si>
  <si>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</si>
  <si>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</si>
  <si>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</si>
  <si>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</si>
  <si>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</si>
  <si>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</si>
  <si>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</si>
  <si>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</si>
  <si>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</si>
  <si>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</si>
  <si>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</si>
  <si>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</si>
  <si>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</si>
  <si>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</si>
  <si>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</si>
  <si>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</si>
  <si>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</si>
  <si>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</si>
  <si>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</si>
  <si>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</si>
  <si>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</si>
  <si>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</si>
  <si>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</si>
  <si>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</si>
  <si>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</si>
  <si>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</si>
  <si>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</si>
  <si>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</si>
  <si>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</si>
  <si>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</si>
  <si>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</si>
  <si>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</si>
  <si>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</si>
  <si>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</si>
  <si>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</si>
  <si>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</si>
  <si>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</si>
  <si>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</si>
  <si>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</si>
  <si>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</si>
  <si>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</si>
  <si>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</si>
  <si>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</si>
  <si>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</si>
  <si>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</si>
  <si>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</si>
  <si>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</si>
  <si>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</si>
  <si>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</si>
  <si>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</si>
  <si>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</si>
  <si>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</si>
  <si>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</si>
  <si>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</si>
  <si>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</si>
  <si>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</si>
  <si>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</si>
  <si>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</si>
  <si>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</si>
  <si>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</si>
  <si>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</si>
  <si>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</si>
  <si>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deforestation</t>
  </si>
  <si>
    <t>regrowth</t>
  </si>
  <si>
    <t>(μ-(M/P))/s</t>
  </si>
  <si>
    <t>1+e^a</t>
  </si>
  <si>
    <t>(P/b)-M</t>
  </si>
  <si>
    <t>P/b</t>
  </si>
  <si>
    <t>(Ah/R)/(2γ)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</si>
</sst>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Times New Roman"/>
      <charset val="161"/>
    </font>
    <font>
      <sz val="12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5" fontId="3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5" fontId="0" fillId="0" borderId="0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7" fillId="4" borderId="1" xfId="0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9" fillId="4" borderId="13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Forest!$D$7</c:f>
              <c:strCache>
                <c:ptCount val="1"/>
                <c:pt idx="0">
                  <c:v>Favail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Forest!$D$8:$D$28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26992"/>
        <c:axId val="-2085024160"/>
      </c:scatterChart>
      <c:valAx>
        <c:axId val="-208502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024160"/>
        <c:crosses val="autoZero"/>
        <c:crossBetween val="midCat"/>
      </c:valAx>
      <c:valAx>
        <c:axId val="-20850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 formatCode="0.000">
                  <c:v>0.203785963701984</c:v>
                </c:pt>
                <c:pt idx="3" formatCode="0.000">
                  <c:v>0.184102129648108</c:v>
                </c:pt>
                <c:pt idx="4" formatCode="0.000">
                  <c:v>0.166398464656892</c:v>
                </c:pt>
                <c:pt idx="5" formatCode="0.000">
                  <c:v>0.150480207191619</c:v>
                </c:pt>
                <c:pt idx="6" formatCode="0.000">
                  <c:v>0.136173919144739</c:v>
                </c:pt>
                <c:pt idx="7" formatCode="0.000">
                  <c:v>0.12332488356023</c:v>
                </c:pt>
                <c:pt idx="8" formatCode="0.000">
                  <c:v>0.111794981148536</c:v>
                </c:pt>
                <c:pt idx="9" formatCode="0.000">
                  <c:v>0.101460927336929</c:v>
                </c:pt>
                <c:pt idx="10" formatCode="0.000">
                  <c:v>0.0922127839410141</c:v>
                </c:pt>
                <c:pt idx="11" formatCode="0.000">
                  <c:v>0.0839526846912079</c:v>
                </c:pt>
                <c:pt idx="12" formatCode="0.000">
                  <c:v>0.0765937318779521</c:v>
                </c:pt>
                <c:pt idx="13" formatCode="0.000">
                  <c:v>0.0700590339213899</c:v>
                </c:pt>
                <c:pt idx="14">
                  <c:v>0.0642808624353147</c:v>
                </c:pt>
                <c:pt idx="15" formatCode="0.000">
                  <c:v>0.0591999137136563</c:v>
                </c:pt>
                <c:pt idx="16" formatCode="0.000">
                  <c:v>0.0547646645201113</c:v>
                </c:pt>
                <c:pt idx="17" formatCode="0.000">
                  <c:v>0.0509308163109027</c:v>
                </c:pt>
                <c:pt idx="18" formatCode="0.000">
                  <c:v>0.0476608260680952</c:v>
                </c:pt>
                <c:pt idx="19">
                  <c:v>0.0449235261521024</c:v>
                </c:pt>
                <c:pt idx="20" formatCode="0.000">
                  <c:v>0.0426938403469712</c:v>
                </c:pt>
                <c:pt idx="21">
                  <c:v>0.0409526089669206</c:v>
                </c:pt>
                <c:pt idx="22" formatCode="0.000">
                  <c:v>0.0396865430568123</c:v>
                </c:pt>
                <c:pt idx="23">
                  <c:v>0.0388883371655733</c:v>
                </c:pt>
                <c:pt idx="24" formatCode="0.000">
                  <c:v>0.0385569831777424</c:v>
                </c:pt>
                <c:pt idx="25">
                  <c:v>0.0386983462979382</c:v>
                </c:pt>
                <c:pt idx="26" formatCode="0.000">
                  <c:v>0.0393260918035283</c:v>
                </c:pt>
                <c:pt idx="27">
                  <c:v>0.0404630930382603</c:v>
                </c:pt>
                <c:pt idx="28" formatCode="0.000">
                  <c:v>0.0421435163707313</c:v>
                </c:pt>
                <c:pt idx="29">
                  <c:v>0.0444158829093125</c:v>
                </c:pt>
                <c:pt idx="30" formatCode="0.000">
                  <c:v>0.0473475764859647</c:v>
                </c:pt>
                <c:pt idx="31">
                  <c:v>0.0510315504943696</c:v>
                </c:pt>
                <c:pt idx="32" formatCode="0.000">
                  <c:v>0.0555964689714479</c:v>
                </c:pt>
                <c:pt idx="33">
                  <c:v>0.0612223581678496</c:v>
                </c:pt>
                <c:pt idx="34" formatCode="0.000">
                  <c:v>0.0681653329918478</c:v>
                </c:pt>
                <c:pt idx="35">
                  <c:v>0.0767976049624299</c:v>
                </c:pt>
                <c:pt idx="36" formatCode="0.000">
                  <c:v>0.0876735304560592</c:v>
                </c:pt>
                <c:pt idx="37">
                  <c:v>0.101639327708</c:v>
                </c:pt>
                <c:pt idx="38" formatCode="0.000">
                  <c:v>0.120009134385879</c:v>
                </c:pt>
                <c:pt idx="39">
                  <c:v>0.144803712419042</c:v>
                </c:pt>
                <c:pt idx="40" formatCode="0.00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 formatCode="0.000">
                  <c:v>0.345991850058382</c:v>
                </c:pt>
                <c:pt idx="44">
                  <c:v>0.408314186299509</c:v>
                </c:pt>
                <c:pt idx="45" formatCode="0.000">
                  <c:v>0.466335236055973</c:v>
                </c:pt>
                <c:pt idx="46">
                  <c:v>0.519234306486003</c:v>
                </c:pt>
                <c:pt idx="47" formatCode="0.000">
                  <c:v>0.567098977092872</c:v>
                </c:pt>
                <c:pt idx="48">
                  <c:v>0.61028235224086</c:v>
                </c:pt>
                <c:pt idx="49" formatCode="0.000">
                  <c:v>0.649194845845065</c:v>
                </c:pt>
                <c:pt idx="50">
                  <c:v>0.684239384741686</c:v>
                </c:pt>
                <c:pt idx="51" formatCode="0.000">
                  <c:v>0.715791783990996</c:v>
                </c:pt>
                <c:pt idx="52">
                  <c:v>0.744195877144612</c:v>
                </c:pt>
                <c:pt idx="53" formatCode="0.000">
                  <c:v>0.769763671026693</c:v>
                </c:pt>
                <c:pt idx="54">
                  <c:v>0.792777216555525</c:v>
                </c:pt>
                <c:pt idx="55" formatCode="0.000">
                  <c:v>0.813491000695598</c:v>
                </c:pt>
                <c:pt idx="56">
                  <c:v>0.832134407944525</c:v>
                </c:pt>
                <c:pt idx="57" formatCode="0.000">
                  <c:v>0.848914078229108</c:v>
                </c:pt>
                <c:pt idx="58">
                  <c:v>0.864016098286955</c:v>
                </c:pt>
                <c:pt idx="59" formatCode="0.000">
                  <c:v>0.877608009078119</c:v>
                </c:pt>
                <c:pt idx="60">
                  <c:v>0.889840630929185</c:v>
                </c:pt>
                <c:pt idx="61" formatCode="0.000">
                  <c:v>0.900849716056017</c:v>
                </c:pt>
                <c:pt idx="62">
                  <c:v>0.910757441089247</c:v>
                </c:pt>
                <c:pt idx="63" formatCode="0.000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 formatCode="0.000">
                  <c:v>0.941414852696845</c:v>
                </c:pt>
                <c:pt idx="67">
                  <c:v>0.947260346867277</c:v>
                </c:pt>
                <c:pt idx="68" formatCode="0.000">
                  <c:v>0.952519131618685</c:v>
                </c:pt>
                <c:pt idx="69">
                  <c:v>0.957249364870214</c:v>
                </c:pt>
                <c:pt idx="70" formatCode="0.000">
                  <c:v>0.961503279007021</c:v>
                </c:pt>
                <c:pt idx="71">
                  <c:v>0.96532775302009</c:v>
                </c:pt>
                <c:pt idx="72" formatCode="0.000">
                  <c:v>0.968764827996772</c:v>
                </c:pt>
                <c:pt idx="73">
                  <c:v>0.971852175228423</c:v>
                </c:pt>
                <c:pt idx="74" formatCode="0.000">
                  <c:v>0.974623528029679</c:v>
                </c:pt>
                <c:pt idx="75">
                  <c:v>0.977109091113832</c:v>
                </c:pt>
                <c:pt idx="76" formatCode="0.000">
                  <c:v>0.979335944549665</c:v>
                </c:pt>
                <c:pt idx="77">
                  <c:v>0.981328461206758</c:v>
                </c:pt>
                <c:pt idx="78" formatCode="0.000">
                  <c:v>0.983108753313423</c:v>
                </c:pt>
                <c:pt idx="79">
                  <c:v>0.98469714914653</c:v>
                </c:pt>
                <c:pt idx="80" formatCode="0.000">
                  <c:v>0.986112669429408</c:v>
                </c:pt>
                <c:pt idx="81">
                  <c:v>0.987373428546267</c:v>
                </c:pt>
                <c:pt idx="82" formatCode="0.000">
                  <c:v>0.988496852749551</c:v>
                </c:pt>
                <c:pt idx="83">
                  <c:v>0.989499628631276</c:v>
                </c:pt>
                <c:pt idx="84" formatCode="0.000">
                  <c:v>0.990397393355584</c:v>
                </c:pt>
                <c:pt idx="85">
                  <c:v>0.991204307408889</c:v>
                </c:pt>
                <c:pt idx="86" formatCode="0.000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 formatCode="0.000">
                  <c:v>0.993741951148281</c:v>
                </c:pt>
                <c:pt idx="90">
                  <c:v>0.994243353861924</c:v>
                </c:pt>
                <c:pt idx="91" formatCode="0.000">
                  <c:v>0.994702731401345</c:v>
                </c:pt>
                <c:pt idx="92">
                  <c:v>0.995124123752403</c:v>
                </c:pt>
                <c:pt idx="93" formatCode="0.000">
                  <c:v>0.995511011776818</c:v>
                </c:pt>
                <c:pt idx="94">
                  <c:v>0.995866443802172</c:v>
                </c:pt>
                <c:pt idx="95" formatCode="0.000">
                  <c:v>0.996193125079099</c:v>
                </c:pt>
                <c:pt idx="96">
                  <c:v>0.996493480972958</c:v>
                </c:pt>
                <c:pt idx="97" formatCode="0.000">
                  <c:v>0.996769702234692</c:v>
                </c:pt>
                <c:pt idx="98">
                  <c:v>0.997023778255292</c:v>
                </c:pt>
                <c:pt idx="99" formatCode="0.000">
                  <c:v>0.997257522291797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coupled!$C$14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coupled!$D$14:$CY$14</c:f>
              <c:numCache>
                <c:formatCode>General</c:formatCode>
                <c:ptCount val="100"/>
                <c:pt idx="0">
                  <c:v>0.75</c:v>
                </c:pt>
                <c:pt idx="1">
                  <c:v>0.774330714907571</c:v>
                </c:pt>
                <c:pt idx="2" formatCode="0.000">
                  <c:v>0.796214036298016</c:v>
                </c:pt>
                <c:pt idx="3" formatCode="0.000">
                  <c:v>0.815897870351892</c:v>
                </c:pt>
                <c:pt idx="4" formatCode="0.000">
                  <c:v>0.833601535343108</c:v>
                </c:pt>
                <c:pt idx="5" formatCode="0.000">
                  <c:v>0.849519792808381</c:v>
                </c:pt>
                <c:pt idx="6" formatCode="0.000">
                  <c:v>0.863826080855261</c:v>
                </c:pt>
                <c:pt idx="7" formatCode="0.000">
                  <c:v>0.87667511643977</c:v>
                </c:pt>
                <c:pt idx="8" formatCode="0.000">
                  <c:v>0.888205018851464</c:v>
                </c:pt>
                <c:pt idx="9" formatCode="0.000">
                  <c:v>0.89853907266307</c:v>
                </c:pt>
                <c:pt idx="10" formatCode="0.000">
                  <c:v>0.907787216058986</c:v>
                </c:pt>
                <c:pt idx="11" formatCode="0.000">
                  <c:v>0.916047315308792</c:v>
                </c:pt>
                <c:pt idx="12" formatCode="0.000">
                  <c:v>0.923406268122048</c:v>
                </c:pt>
                <c:pt idx="13" formatCode="0.000">
                  <c:v>0.92994096607861</c:v>
                </c:pt>
                <c:pt idx="14">
                  <c:v>0.935719137564685</c:v>
                </c:pt>
                <c:pt idx="15" formatCode="0.000">
                  <c:v>0.940800086286344</c:v>
                </c:pt>
                <c:pt idx="16" formatCode="0.000">
                  <c:v>0.945235335479889</c:v>
                </c:pt>
                <c:pt idx="17" formatCode="0.000">
                  <c:v>0.949069183689097</c:v>
                </c:pt>
                <c:pt idx="18" formatCode="0.000">
                  <c:v>0.952339173931905</c:v>
                </c:pt>
                <c:pt idx="19">
                  <c:v>0.955076473847898</c:v>
                </c:pt>
                <c:pt idx="20" formatCode="0.000">
                  <c:v>0.957306159653029</c:v>
                </c:pt>
                <c:pt idx="21">
                  <c:v>0.959047391033079</c:v>
                </c:pt>
                <c:pt idx="22" formatCode="0.000">
                  <c:v>0.960313456943188</c:v>
                </c:pt>
                <c:pt idx="23">
                  <c:v>0.961111662834427</c:v>
                </c:pt>
                <c:pt idx="24" formatCode="0.000">
                  <c:v>0.961443016822258</c:v>
                </c:pt>
                <c:pt idx="25">
                  <c:v>0.961301653702062</c:v>
                </c:pt>
                <c:pt idx="26" formatCode="0.000">
                  <c:v>0.960673908196472</c:v>
                </c:pt>
                <c:pt idx="27">
                  <c:v>0.95953690696174</c:v>
                </c:pt>
                <c:pt idx="28" formatCode="0.000">
                  <c:v>0.957856483629269</c:v>
                </c:pt>
                <c:pt idx="29">
                  <c:v>0.955584117090687</c:v>
                </c:pt>
                <c:pt idx="30" formatCode="0.000">
                  <c:v>0.952652423514035</c:v>
                </c:pt>
                <c:pt idx="31">
                  <c:v>0.94896844950563</c:v>
                </c:pt>
                <c:pt idx="32" formatCode="0.000">
                  <c:v>0.944403531028552</c:v>
                </c:pt>
                <c:pt idx="33">
                  <c:v>0.93877764183215</c:v>
                </c:pt>
                <c:pt idx="34" formatCode="0.000">
                  <c:v>0.931834667008152</c:v>
                </c:pt>
                <c:pt idx="35">
                  <c:v>0.92320239503757</c:v>
                </c:pt>
                <c:pt idx="36" formatCode="0.000">
                  <c:v>0.912326469543941</c:v>
                </c:pt>
                <c:pt idx="37">
                  <c:v>0.898360672292</c:v>
                </c:pt>
                <c:pt idx="38" formatCode="0.000">
                  <c:v>0.879990865614121</c:v>
                </c:pt>
                <c:pt idx="39">
                  <c:v>0.855196287580958</c:v>
                </c:pt>
                <c:pt idx="40" formatCode="0.000">
                  <c:v>0.821141266359517</c:v>
                </c:pt>
                <c:pt idx="41">
                  <c:v>0.775052488329022</c:v>
                </c:pt>
                <c:pt idx="42">
                  <c:v>0.717368155687513</c:v>
                </c:pt>
                <c:pt idx="43" formatCode="0.000">
                  <c:v>0.654008149941618</c:v>
                </c:pt>
                <c:pt idx="44">
                  <c:v>0.591685813700491</c:v>
                </c:pt>
                <c:pt idx="45" formatCode="0.000">
                  <c:v>0.533664763944027</c:v>
                </c:pt>
                <c:pt idx="46">
                  <c:v>0.480765693513997</c:v>
                </c:pt>
                <c:pt idx="47" formatCode="0.000">
                  <c:v>0.432901022907127</c:v>
                </c:pt>
                <c:pt idx="48">
                  <c:v>0.38971764775914</c:v>
                </c:pt>
                <c:pt idx="49" formatCode="0.000">
                  <c:v>0.350805154154935</c:v>
                </c:pt>
                <c:pt idx="50">
                  <c:v>0.315760615258314</c:v>
                </c:pt>
                <c:pt idx="51" formatCode="0.000">
                  <c:v>0.284208216009004</c:v>
                </c:pt>
                <c:pt idx="52">
                  <c:v>0.255804122855388</c:v>
                </c:pt>
                <c:pt idx="53" formatCode="0.000">
                  <c:v>0.230236328973307</c:v>
                </c:pt>
                <c:pt idx="54">
                  <c:v>0.207222783444475</c:v>
                </c:pt>
                <c:pt idx="55" formatCode="0.000">
                  <c:v>0.186508999304402</c:v>
                </c:pt>
                <c:pt idx="56">
                  <c:v>0.167865592055475</c:v>
                </c:pt>
                <c:pt idx="57" formatCode="0.000">
                  <c:v>0.151085921770892</c:v>
                </c:pt>
                <c:pt idx="58">
                  <c:v>0.135983901713045</c:v>
                </c:pt>
                <c:pt idx="59" formatCode="0.000">
                  <c:v>0.122391990921881</c:v>
                </c:pt>
                <c:pt idx="60">
                  <c:v>0.110159369070814</c:v>
                </c:pt>
                <c:pt idx="61" formatCode="0.000">
                  <c:v>0.099150283943983</c:v>
                </c:pt>
                <c:pt idx="62">
                  <c:v>0.0892425589107528</c:v>
                </c:pt>
                <c:pt idx="63" formatCode="0.000">
                  <c:v>0.0803262470506684</c:v>
                </c:pt>
                <c:pt idx="64">
                  <c:v>0.0723024188878006</c:v>
                </c:pt>
                <c:pt idx="65">
                  <c:v>0.0650820714509602</c:v>
                </c:pt>
                <c:pt idx="66" formatCode="0.000">
                  <c:v>0.058585147303155</c:v>
                </c:pt>
                <c:pt idx="67">
                  <c:v>0.052739653132723</c:v>
                </c:pt>
                <c:pt idx="68" formatCode="0.000">
                  <c:v>0.0474808683813154</c:v>
                </c:pt>
                <c:pt idx="69">
                  <c:v>0.042750635129786</c:v>
                </c:pt>
                <c:pt idx="70" formatCode="0.000">
                  <c:v>0.0384967209929792</c:v>
                </c:pt>
                <c:pt idx="71">
                  <c:v>0.0346722469799102</c:v>
                </c:pt>
                <c:pt idx="72" formatCode="0.000">
                  <c:v>0.0312351720032284</c:v>
                </c:pt>
                <c:pt idx="73">
                  <c:v>0.0281478247715765</c:v>
                </c:pt>
                <c:pt idx="74" formatCode="0.000">
                  <c:v>0.0253764719703211</c:v>
                </c:pt>
                <c:pt idx="75">
                  <c:v>0.0228909088861681</c:v>
                </c:pt>
                <c:pt idx="76" formatCode="0.000">
                  <c:v>0.0206640554503353</c:v>
                </c:pt>
                <c:pt idx="77">
                  <c:v>0.0186715387932419</c:v>
                </c:pt>
                <c:pt idx="78" formatCode="0.000">
                  <c:v>0.0168912466865767</c:v>
                </c:pt>
                <c:pt idx="79">
                  <c:v>0.0153028508534704</c:v>
                </c:pt>
                <c:pt idx="80" formatCode="0.000">
                  <c:v>0.0138873305705923</c:v>
                </c:pt>
                <c:pt idx="81">
                  <c:v>0.0126265714537325</c:v>
                </c:pt>
                <c:pt idx="82" formatCode="0.000">
                  <c:v>0.0115031472504485</c:v>
                </c:pt>
                <c:pt idx="83">
                  <c:v>0.0105003713687235</c:v>
                </c:pt>
                <c:pt idx="84" formatCode="0.000">
                  <c:v>0.0096026066444157</c:v>
                </c:pt>
                <c:pt idx="85">
                  <c:v>0.0087956925911109</c:v>
                </c:pt>
                <c:pt idx="86" formatCode="0.000">
                  <c:v>0.00806728916639454</c:v>
                </c:pt>
                <c:pt idx="87">
                  <c:v>0.00740699824047597</c:v>
                </c:pt>
                <c:pt idx="88">
                  <c:v>0.0068062516493842</c:v>
                </c:pt>
                <c:pt idx="89" formatCode="0.000">
                  <c:v>0.00625804885171899</c:v>
                </c:pt>
                <c:pt idx="90">
                  <c:v>0.0057566461380758</c:v>
                </c:pt>
                <c:pt idx="91" formatCode="0.000">
                  <c:v>0.00529726859865542</c:v>
                </c:pt>
                <c:pt idx="92">
                  <c:v>0.004875876247597</c:v>
                </c:pt>
                <c:pt idx="93" formatCode="0.000">
                  <c:v>0.00448898822318211</c:v>
                </c:pt>
                <c:pt idx="94">
                  <c:v>0.0041335561978284</c:v>
                </c:pt>
                <c:pt idx="95" formatCode="0.000">
                  <c:v>0.00380687492090126</c:v>
                </c:pt>
                <c:pt idx="96">
                  <c:v>0.00350651902704169</c:v>
                </c:pt>
                <c:pt idx="97" formatCode="0.000">
                  <c:v>0.00323029776530748</c:v>
                </c:pt>
                <c:pt idx="98">
                  <c:v>0.00297622174470768</c:v>
                </c:pt>
                <c:pt idx="99" formatCode="0.000">
                  <c:v>0.00274247770820257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83376"/>
        <c:axId val="-2084779600"/>
      </c:lineChart>
      <c:catAx>
        <c:axId val="-2084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9600"/>
        <c:crosses val="autoZero"/>
        <c:auto val="1"/>
        <c:lblAlgn val="ctr"/>
        <c:lblOffset val="100"/>
        <c:noMultiLvlLbl val="0"/>
      </c:catAx>
      <c:valAx>
        <c:axId val="-2084779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83376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coupled!$C$4</c:f>
              <c:strCache>
                <c:ptCount val="1"/>
                <c:pt idx="0">
                  <c:v>ΔF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coupled!$D$4:$CY$4</c:f>
              <c:numCache>
                <c:formatCode>General</c:formatCode>
                <c:ptCount val="100"/>
                <c:pt idx="0">
                  <c:v>0.015</c:v>
                </c:pt>
                <c:pt idx="1">
                  <c:v>0.0153735472109899</c:v>
                </c:pt>
                <c:pt idx="2">
                  <c:v>0.0157116750496106</c:v>
                </c:pt>
                <c:pt idx="3">
                  <c:v>0.0160103702962473</c:v>
                </c:pt>
                <c:pt idx="4">
                  <c:v>0.0162659260637597</c:v>
                </c:pt>
                <c:pt idx="5">
                  <c:v>0.0164750309856811</c:v>
                </c:pt>
                <c:pt idx="6">
                  <c:v>0.0166348542625508</c:v>
                </c:pt>
                <c:pt idx="7">
                  <c:v>0.0167431231038657</c:v>
                </c:pt>
                <c:pt idx="8">
                  <c:v>0.016798189034758</c:v>
                </c:pt>
                <c:pt idx="9">
                  <c:v>0.0167990798293577</c:v>
                </c:pt>
                <c:pt idx="10">
                  <c:v>0.0167455343909882</c:v>
                </c:pt>
                <c:pt idx="11">
                  <c:v>0.0166380186573604</c:v>
                </c:pt>
                <c:pt idx="12">
                  <c:v>0.0164777215076312</c:v>
                </c:pt>
                <c:pt idx="13">
                  <c:v>0.0162665306248173</c:v>
                </c:pt>
                <c:pt idx="14">
                  <c:v>0.0160069892542295</c:v>
                </c:pt>
                <c:pt idx="15">
                  <c:v>0.0157022357280943</c:v>
                </c:pt>
                <c:pt idx="16">
                  <c:v>0.0153559284352626</c:v>
                </c:pt>
                <c:pt idx="17">
                  <c:v>0.0149721595510692</c:v>
                </c:pt>
                <c:pt idx="18">
                  <c:v>0.0145553612706537</c:v>
                </c:pt>
                <c:pt idx="19">
                  <c:v>0.0141102084937855</c:v>
                </c:pt>
                <c:pt idx="20">
                  <c:v>0.0136415218957542</c:v>
                </c:pt>
                <c:pt idx="21">
                  <c:v>0.0131541751123665</c:v>
                </c:pt>
                <c:pt idx="22">
                  <c:v>0.0126530094101349</c:v>
                </c:pt>
                <c:pt idx="23">
                  <c:v>0.0121427587620203</c:v>
                </c:pt>
                <c:pt idx="24">
                  <c:v>0.0116279877725302</c:v>
                </c:pt>
                <c:pt idx="25">
                  <c:v>0.0111130444715901</c:v>
                </c:pt>
                <c:pt idx="26">
                  <c:v>0.0106020297150368</c:v>
                </c:pt>
                <c:pt idx="27">
                  <c:v>0.0100987849027882</c:v>
                </c:pt>
                <c:pt idx="28">
                  <c:v>0.00960690010659345</c:v>
                </c:pt>
                <c:pt idx="29">
                  <c:v>0.00912974571990743</c:v>
                </c:pt>
                <c:pt idx="30">
                  <c:v>0.00867053278734593</c:v>
                </c:pt>
                <c:pt idx="31">
                  <c:v>0.0082324109151349</c:v>
                </c:pt>
                <c:pt idx="32">
                  <c:v>0.00781861933338542</c:v>
                </c:pt>
                <c:pt idx="33">
                  <c:v>0.00743271854455319</c:v>
                </c:pt>
                <c:pt idx="34">
                  <c:v>0.00707895123816685</c:v>
                </c:pt>
                <c:pt idx="35">
                  <c:v>0.00676281920009779</c:v>
                </c:pt>
                <c:pt idx="36">
                  <c:v>0.00649202901566282</c:v>
                </c:pt>
                <c:pt idx="37">
                  <c:v>0.00627805989371813</c:v>
                </c:pt>
                <c:pt idx="38">
                  <c:v>0.00613868148342543</c:v>
                </c:pt>
                <c:pt idx="39">
                  <c:v>0.00610135809433763</c:v>
                </c:pt>
                <c:pt idx="40">
                  <c:v>0.00620463776659769</c:v>
                </c:pt>
                <c:pt idx="41">
                  <c:v>0.00648461833687652</c:v>
                </c:pt>
                <c:pt idx="42">
                  <c:v>0.00692703180120748</c:v>
                </c:pt>
                <c:pt idx="43">
                  <c:v>0.0074337711635146</c:v>
                </c:pt>
                <c:pt idx="44">
                  <c:v>0.00789788695296614</c:v>
                </c:pt>
                <c:pt idx="45">
                  <c:v>0.0082700030677208</c:v>
                </c:pt>
                <c:pt idx="46">
                  <c:v>0.00854076378906384</c:v>
                </c:pt>
                <c:pt idx="47">
                  <c:v>0.00871543758114335</c:v>
                </c:pt>
                <c:pt idx="48">
                  <c:v>0.00880336519473595</c:v>
                </c:pt>
                <c:pt idx="49">
                  <c:v>0.00881459935752063</c:v>
                </c:pt>
                <c:pt idx="50">
                  <c:v>0.00875889627727114</c:v>
                </c:pt>
                <c:pt idx="51">
                  <c:v>0.00864542698805631</c:v>
                </c:pt>
                <c:pt idx="52">
                  <c:v>0.0084827086143743</c:v>
                </c:pt>
                <c:pt idx="53">
                  <c:v>0.00827860117405193</c:v>
                </c:pt>
                <c:pt idx="54">
                  <c:v>0.00804032188858088</c:v>
                </c:pt>
                <c:pt idx="55">
                  <c:v>0.00777446288785321</c:v>
                </c:pt>
                <c:pt idx="56">
                  <c:v>0.00748700917580656</c:v>
                </c:pt>
                <c:pt idx="57">
                  <c:v>0.00718335707475131</c:v>
                </c:pt>
                <c:pt idx="58">
                  <c:v>0.0068683341062704</c:v>
                </c:pt>
                <c:pt idx="59">
                  <c:v>0.00654622113468258</c:v>
                </c:pt>
                <c:pt idx="60">
                  <c:v>0.0062207772252107</c:v>
                </c:pt>
                <c:pt idx="61">
                  <c:v>0.00589526728513406</c:v>
                </c:pt>
                <c:pt idx="62">
                  <c:v>0.00557249224323343</c:v>
                </c:pt>
                <c:pt idx="63">
                  <c:v>0.00525482130164568</c:v>
                </c:pt>
                <c:pt idx="64">
                  <c:v>0.00494422566130517</c:v>
                </c:pt>
                <c:pt idx="65">
                  <c:v>0.00464231306435988</c:v>
                </c:pt>
                <c:pt idx="66">
                  <c:v>0.00435036249827419</c:v>
                </c:pt>
                <c:pt idx="67">
                  <c:v>0.00406935845094576</c:v>
                </c:pt>
                <c:pt idx="68">
                  <c:v>0.00380002418002809</c:v>
                </c:pt>
                <c:pt idx="69">
                  <c:v>0.00354285355128079</c:v>
                </c:pt>
                <c:pt idx="70">
                  <c:v>0.0032981411015963</c:v>
                </c:pt>
                <c:pt idx="71">
                  <c:v>0.00306601008685603</c:v>
                </c:pt>
                <c:pt idx="72">
                  <c:v>0.00284643838040801</c:v>
                </c:pt>
                <c:pt idx="73">
                  <c:v>0.0026392821947554</c:v>
                </c:pt>
                <c:pt idx="74">
                  <c:v>0.00244429770826523</c:v>
                </c:pt>
                <c:pt idx="75">
                  <c:v>0.00226116078944176</c:v>
                </c:pt>
                <c:pt idx="76">
                  <c:v>0.00208948511299462</c:v>
                </c:pt>
                <c:pt idx="77">
                  <c:v>0.00192883902109606</c:v>
                </c:pt>
                <c:pt idx="78">
                  <c:v>0.00177876142759621</c:v>
                </c:pt>
                <c:pt idx="79">
                  <c:v>0.00163877678156173</c:v>
                </c:pt>
                <c:pt idx="80">
                  <c:v>0.00150840851078057</c:v>
                </c:pt>
                <c:pt idx="81">
                  <c:v>0.00138718955962998</c:v>
                </c:pt>
                <c:pt idx="82">
                  <c:v>0.00127466812473536</c:v>
                </c:pt>
                <c:pt idx="83">
                  <c:v>0.0011704072938203</c:v>
                </c:pt>
                <c:pt idx="84">
                  <c:v>0.00107397937025964</c:v>
                </c:pt>
                <c:pt idx="85">
                  <c:v>0.000984958173458752</c:v>
                </c:pt>
                <c:pt idx="86">
                  <c:v>0.000902913514095453</c:v>
                </c:pt>
                <c:pt idx="87">
                  <c:v>0.000827410430601399</c:v>
                </c:pt>
                <c:pt idx="88">
                  <c:v>0.000758012992789938</c:v>
                </c:pt>
                <c:pt idx="89">
                  <c:v>0.000694290612978251</c:v>
                </c:pt>
                <c:pt idx="90">
                  <c:v>0.000635824609063406</c:v>
                </c:pt>
                <c:pt idx="91">
                  <c:v>0.000582213581580999</c:v>
                </c:pt>
                <c:pt idx="92">
                  <c:v>0.000533077094685584</c:v>
                </c:pt>
                <c:pt idx="93">
                  <c:v>0.000488057749321546</c:v>
                </c:pt>
                <c:pt idx="94">
                  <c:v>0.000446821986256848</c:v>
                </c:pt>
                <c:pt idx="95">
                  <c:v>0.000409059990557444</c:v>
                </c:pt>
                <c:pt idx="96">
                  <c:v>0.000374485010356887</c:v>
                </c:pt>
                <c:pt idx="97">
                  <c:v>0.000342832322470309</c:v>
                </c:pt>
                <c:pt idx="98">
                  <c:v>0.000313858005790699</c:v>
                </c:pt>
                <c:pt idx="99">
                  <c:v>0.000287337628787477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coupled!$C$5</c:f>
              <c:strCache>
                <c:ptCount val="1"/>
                <c:pt idx="0">
                  <c:v>deforestation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coupled!$D$5:$CY$5</c:f>
              <c:numCache>
                <c:formatCode>General</c:formatCode>
                <c:ptCount val="100"/>
                <c:pt idx="0">
                  <c:v>0.00375</c:v>
                </c:pt>
                <c:pt idx="1">
                  <c:v>0.00410395278901013</c:v>
                </c:pt>
                <c:pt idx="2">
                  <c:v>0.00446474707392109</c:v>
                </c:pt>
                <c:pt idx="3">
                  <c:v>0.00483150604570181</c:v>
                </c:pt>
                <c:pt idx="4">
                  <c:v>0.00520326730258411</c:v>
                </c:pt>
                <c:pt idx="5">
                  <c:v>0.00557899218529647</c:v>
                </c:pt>
                <c:pt idx="6">
                  <c:v>0.00595757610364102</c:v>
                </c:pt>
                <c:pt idx="7">
                  <c:v>0.00633785970152723</c:v>
                </c:pt>
                <c:pt idx="8">
                  <c:v>0.00671864082119378</c:v>
                </c:pt>
                <c:pt idx="9">
                  <c:v>0.00709868719062933</c:v>
                </c:pt>
                <c:pt idx="10">
                  <c:v>0.00747674967365918</c:v>
                </c:pt>
                <c:pt idx="11">
                  <c:v>0.00785157583622175</c:v>
                </c:pt>
                <c:pt idx="12">
                  <c:v>0.00822192351398694</c:v>
                </c:pt>
                <c:pt idx="13">
                  <c:v>0.00858657402187118</c:v>
                </c:pt>
                <c:pt idx="14">
                  <c:v>0.0089443446254443</c:v>
                </c:pt>
                <c:pt idx="15">
                  <c:v>0.00929409989497198</c:v>
                </c:pt>
                <c:pt idx="16">
                  <c:v>0.00963476158041972</c:v>
                </c:pt>
                <c:pt idx="17">
                  <c:v>0.00996531667449428</c:v>
                </c:pt>
                <c:pt idx="18">
                  <c:v>0.0102848233641597</c:v>
                </c:pt>
                <c:pt idx="19">
                  <c:v>0.0105924146017448</c:v>
                </c:pt>
                <c:pt idx="20">
                  <c:v>0.0108872990466991</c:v>
                </c:pt>
                <c:pt idx="21">
                  <c:v>0.0111687591291107</c:v>
                </c:pt>
                <c:pt idx="22">
                  <c:v>0.0114361459552096</c:v>
                </c:pt>
                <c:pt idx="23">
                  <c:v>0.0116888706987653</c:v>
                </c:pt>
                <c:pt idx="24">
                  <c:v>0.0119263919799158</c:v>
                </c:pt>
                <c:pt idx="25">
                  <c:v>0.0121481984932896</c:v>
                </c:pt>
                <c:pt idx="26">
                  <c:v>0.0123537857607609</c:v>
                </c:pt>
                <c:pt idx="27">
                  <c:v>0.0125426252698166</c:v>
                </c:pt>
                <c:pt idx="28">
                  <c:v>0.0127141232805615</c:v>
                </c:pt>
                <c:pt idx="29">
                  <c:v>0.0128675650102718</c:v>
                </c:pt>
                <c:pt idx="30">
                  <c:v>0.0130020373268977</c:v>
                </c:pt>
                <c:pt idx="31">
                  <c:v>0.0131163187740508</c:v>
                </c:pt>
                <c:pt idx="32">
                  <c:v>0.0132087183840122</c:v>
                </c:pt>
                <c:pt idx="33">
                  <c:v>0.0132768318669926</c:v>
                </c:pt>
                <c:pt idx="34">
                  <c:v>0.0133171608913609</c:v>
                </c:pt>
                <c:pt idx="35">
                  <c:v>0.0133245003001937</c:v>
                </c:pt>
                <c:pt idx="36">
                  <c:v>0.0132909269877337</c:v>
                </c:pt>
                <c:pt idx="37">
                  <c:v>0.0132041145519799</c:v>
                </c:pt>
                <c:pt idx="38">
                  <c:v>0.0130446076486124</c:v>
                </c:pt>
                <c:pt idx="39">
                  <c:v>0.0127820589968881</c:v>
                </c:pt>
                <c:pt idx="40">
                  <c:v>0.0123732624294156</c:v>
                </c:pt>
                <c:pt idx="41">
                  <c:v>0.0117749579554358</c:v>
                </c:pt>
                <c:pt idx="42">
                  <c:v>0.0109916279132525</c:v>
                </c:pt>
                <c:pt idx="43">
                  <c:v>0.0101114226269794</c:v>
                </c:pt>
                <c:pt idx="44">
                  <c:v>0.00923584493399402</c:v>
                </c:pt>
                <c:pt idx="45">
                  <c:v>0.00841446916982449</c:v>
                </c:pt>
                <c:pt idx="46">
                  <c:v>0.00765991067276763</c:v>
                </c:pt>
                <c:pt idx="47">
                  <c:v>0.00697124183889049</c:v>
                </c:pt>
                <c:pt idx="48">
                  <c:v>0.00634376753719477</c:v>
                </c:pt>
                <c:pt idx="49">
                  <c:v>0.00577212090872526</c:v>
                </c:pt>
                <c:pt idx="50">
                  <c:v>0.005251166839043</c:v>
                </c:pt>
                <c:pt idx="51">
                  <c:v>0.00477623066958198</c:v>
                </c:pt>
                <c:pt idx="52">
                  <c:v>0.00434311944809693</c:v>
                </c:pt>
                <c:pt idx="53">
                  <c:v>0.00394808229616437</c:v>
                </c:pt>
                <c:pt idx="54">
                  <c:v>0.00358775733985914</c:v>
                </c:pt>
                <c:pt idx="55">
                  <c:v>0.00325912051830393</c:v>
                </c:pt>
                <c:pt idx="56">
                  <c:v>0.00295944069240332</c:v>
                </c:pt>
                <c:pt idx="57">
                  <c:v>0.00268624170727361</c:v>
                </c:pt>
                <c:pt idx="58">
                  <c:v>0.00243727080440468</c:v>
                </c:pt>
                <c:pt idx="59">
                  <c:v>0.00221047243709913</c:v>
                </c:pt>
                <c:pt idx="60">
                  <c:v>0.00200396653409108</c:v>
                </c:pt>
                <c:pt idx="61">
                  <c:v>0.00181603036155454</c:v>
                </c:pt>
                <c:pt idx="62">
                  <c:v>0.00164508326806243</c:v>
                </c:pt>
                <c:pt idx="63">
                  <c:v>0.00148967372804401</c:v>
                </c:pt>
                <c:pt idx="64">
                  <c:v>0.00134846821550425</c:v>
                </c:pt>
                <c:pt idx="65">
                  <c:v>0.00122024153828355</c:v>
                </c:pt>
                <c:pt idx="66">
                  <c:v>0.00110386834434801</c:v>
                </c:pt>
                <c:pt idx="67">
                  <c:v>0.000998315577041245</c:v>
                </c:pt>
                <c:pt idx="68">
                  <c:v>0.000902635707576373</c:v>
                </c:pt>
                <c:pt idx="69">
                  <c:v>0.000815960611618807</c:v>
                </c:pt>
                <c:pt idx="70">
                  <c:v>0.000737495983222742</c:v>
                </c:pt>
                <c:pt idx="71">
                  <c:v>0.000666516193254876</c:v>
                </c:pt>
                <c:pt idx="72">
                  <c:v>0.000602359499148506</c:v>
                </c:pt>
                <c:pt idx="73">
                  <c:v>0.000544423495556478</c:v>
                </c:pt>
                <c:pt idx="74">
                  <c:v>0.000492160658104675</c:v>
                </c:pt>
                <c:pt idx="75">
                  <c:v>0.000445073774714453</c:v>
                </c:pt>
                <c:pt idx="76">
                  <c:v>0.000402710990936027</c:v>
                </c:pt>
                <c:pt idx="77">
                  <c:v>0.000364660151859616</c:v>
                </c:pt>
                <c:pt idx="78">
                  <c:v>0.000330542180265047</c:v>
                </c:pt>
                <c:pt idx="79">
                  <c:v>0.00030000351157737</c:v>
                </c:pt>
                <c:pt idx="80">
                  <c:v>0.000272708222478257</c:v>
                </c:pt>
                <c:pt idx="81">
                  <c:v>0.000248331370043075</c:v>
                </c:pt>
                <c:pt idx="82">
                  <c:v>0.000226555718831915</c:v>
                </c:pt>
                <c:pt idx="83">
                  <c:v>0.00020707363006536</c:v>
                </c:pt>
                <c:pt idx="84">
                  <c:v>0.000189593949708725</c:v>
                </c:pt>
                <c:pt idx="85">
                  <c:v>0.000173851159419294</c:v>
                </c:pt>
                <c:pt idx="86">
                  <c:v>0.000159612828863701</c:v>
                </c:pt>
                <c:pt idx="87">
                  <c:v>0.000146682606658703</c:v>
                </c:pt>
                <c:pt idx="88">
                  <c:v>0.000134898505535121</c:v>
                </c:pt>
                <c:pt idx="89">
                  <c:v>0.000124128112667419</c:v>
                </c:pt>
                <c:pt idx="90">
                  <c:v>0.000114262748489054</c:v>
                </c:pt>
                <c:pt idx="91">
                  <c:v>0.000105211999855672</c:v>
                </c:pt>
                <c:pt idx="92">
                  <c:v>9.68992678710324E-5</c:v>
                </c:pt>
                <c:pt idx="93">
                  <c:v>8.92584240006775E-5</c:v>
                </c:pt>
                <c:pt idx="94">
                  <c:v>8.22314108101084E-5</c:v>
                </c:pt>
                <c:pt idx="95">
                  <c:v>7.57665563832303E-5</c:v>
                </c:pt>
                <c:pt idx="96">
                  <c:v>6.98173927283815E-5</c:v>
                </c:pt>
                <c:pt idx="97">
                  <c:v>6.4341816644288E-5</c:v>
                </c:pt>
                <c:pt idx="98">
                  <c:v>5.93014787095929E-5</c:v>
                </c:pt>
                <c:pt idx="99">
                  <c:v>5.46613232992019E-5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coupled!$C$6</c:f>
              <c:strCache>
                <c:ptCount val="1"/>
                <c:pt idx="0">
                  <c:v>regrowth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coupled!$D$6:$CY$6</c:f>
              <c:numCache>
                <c:formatCode>General</c:formatCode>
                <c:ptCount val="100"/>
                <c:pt idx="0">
                  <c:v>0.01875</c:v>
                </c:pt>
                <c:pt idx="1">
                  <c:v>0.0194775</c:v>
                </c:pt>
                <c:pt idx="2">
                  <c:v>0.0201764221235317</c:v>
                </c:pt>
                <c:pt idx="3">
                  <c:v>0.0208418763419491</c:v>
                </c:pt>
                <c:pt idx="4">
                  <c:v>0.0214691933663438</c:v>
                </c:pt>
                <c:pt idx="5">
                  <c:v>0.0220540231709776</c:v>
                </c:pt>
                <c:pt idx="6">
                  <c:v>0.0225924303661918</c:v>
                </c:pt>
                <c:pt idx="7">
                  <c:v>0.023080982805393</c:v>
                </c:pt>
                <c:pt idx="8">
                  <c:v>0.0235168298559518</c:v>
                </c:pt>
                <c:pt idx="9">
                  <c:v>0.023897767019987</c:v>
                </c:pt>
                <c:pt idx="10">
                  <c:v>0.0242222840646473</c:v>
                </c:pt>
                <c:pt idx="11">
                  <c:v>0.0244895944935822</c:v>
                </c:pt>
                <c:pt idx="12">
                  <c:v>0.0246996450216182</c:v>
                </c:pt>
                <c:pt idx="13">
                  <c:v>0.0248531046466885</c:v>
                </c:pt>
                <c:pt idx="14">
                  <c:v>0.0249513338796738</c:v>
                </c:pt>
                <c:pt idx="15">
                  <c:v>0.0249963356230663</c:v>
                </c:pt>
                <c:pt idx="16">
                  <c:v>0.0249906900156823</c:v>
                </c:pt>
                <c:pt idx="17">
                  <c:v>0.0249374762255635</c:v>
                </c:pt>
                <c:pt idx="18">
                  <c:v>0.0248401846348134</c:v>
                </c:pt>
                <c:pt idx="19">
                  <c:v>0.0247026230955303</c:v>
                </c:pt>
                <c:pt idx="20">
                  <c:v>0.0245288209424533</c:v>
                </c:pt>
                <c:pt idx="21">
                  <c:v>0.0243229342414772</c:v>
                </c:pt>
                <c:pt idx="22">
                  <c:v>0.0240891553653444</c:v>
                </c:pt>
                <c:pt idx="23">
                  <c:v>0.0238316294607856</c:v>
                </c:pt>
                <c:pt idx="24">
                  <c:v>0.023554379752446</c:v>
                </c:pt>
                <c:pt idx="25">
                  <c:v>0.0232612429648797</c:v>
                </c:pt>
                <c:pt idx="26">
                  <c:v>0.0229558154757977</c:v>
                </c:pt>
                <c:pt idx="27">
                  <c:v>0.0226414101726048</c:v>
                </c:pt>
                <c:pt idx="28">
                  <c:v>0.022321023387155</c:v>
                </c:pt>
                <c:pt idx="29">
                  <c:v>0.0219973107301792</c:v>
                </c:pt>
                <c:pt idx="30">
                  <c:v>0.0216725701142436</c:v>
                </c:pt>
                <c:pt idx="31">
                  <c:v>0.0213487296891857</c:v>
                </c:pt>
                <c:pt idx="32">
                  <c:v>0.0210273377173976</c:v>
                </c:pt>
                <c:pt idx="33">
                  <c:v>0.0207095504115458</c:v>
                </c:pt>
                <c:pt idx="34">
                  <c:v>0.0203961121295277</c:v>
                </c:pt>
                <c:pt idx="35">
                  <c:v>0.0200873195002915</c:v>
                </c:pt>
                <c:pt idx="36">
                  <c:v>0.0197829560033965</c:v>
                </c:pt>
                <c:pt idx="37">
                  <c:v>0.019482174445698</c:v>
                </c:pt>
                <c:pt idx="38">
                  <c:v>0.0191832891320379</c:v>
                </c:pt>
                <c:pt idx="39">
                  <c:v>0.0188834170912257</c:v>
                </c:pt>
                <c:pt idx="40">
                  <c:v>0.0185779001960133</c:v>
                </c:pt>
                <c:pt idx="41">
                  <c:v>0.0182595762923123</c:v>
                </c:pt>
                <c:pt idx="42">
                  <c:v>0.0179186597144599</c:v>
                </c:pt>
                <c:pt idx="43">
                  <c:v>0.017545193790494</c:v>
                </c:pt>
                <c:pt idx="44">
                  <c:v>0.0171337318869602</c:v>
                </c:pt>
                <c:pt idx="45">
                  <c:v>0.0166844722375453</c:v>
                </c:pt>
                <c:pt idx="46">
                  <c:v>0.0162006744618315</c:v>
                </c:pt>
                <c:pt idx="47">
                  <c:v>0.0156866794200338</c:v>
                </c:pt>
                <c:pt idx="48">
                  <c:v>0.0151471327319307</c:v>
                </c:pt>
                <c:pt idx="49">
                  <c:v>0.0145867202662459</c:v>
                </c:pt>
                <c:pt idx="50">
                  <c:v>0.0140100631163141</c:v>
                </c:pt>
                <c:pt idx="51">
                  <c:v>0.0134216576576383</c:v>
                </c:pt>
                <c:pt idx="52">
                  <c:v>0.0128258280624712</c:v>
                </c:pt>
                <c:pt idx="53">
                  <c:v>0.0122266834702163</c:v>
                </c:pt>
                <c:pt idx="54">
                  <c:v>0.01162807922844</c:v>
                </c:pt>
                <c:pt idx="55">
                  <c:v>0.0110335834061571</c:v>
                </c:pt>
                <c:pt idx="56">
                  <c:v>0.0104464498682099</c:v>
                </c:pt>
                <c:pt idx="57">
                  <c:v>0.00986959878202492</c:v>
                </c:pt>
                <c:pt idx="58">
                  <c:v>0.00930560491067508</c:v>
                </c:pt>
                <c:pt idx="59">
                  <c:v>0.00875669357178172</c:v>
                </c:pt>
                <c:pt idx="60">
                  <c:v>0.00822474375930178</c:v>
                </c:pt>
                <c:pt idx="61">
                  <c:v>0.0077112976466886</c:v>
                </c:pt>
                <c:pt idx="62">
                  <c:v>0.00721757551129587</c:v>
                </c:pt>
                <c:pt idx="63">
                  <c:v>0.00674449502968968</c:v>
                </c:pt>
                <c:pt idx="64">
                  <c:v>0.00629269387680942</c:v>
                </c:pt>
                <c:pt idx="65">
                  <c:v>0.00586255460264343</c:v>
                </c:pt>
                <c:pt idx="66">
                  <c:v>0.0054542308426222</c:v>
                </c:pt>
                <c:pt idx="67">
                  <c:v>0.00506767402798701</c:v>
                </c:pt>
                <c:pt idx="68">
                  <c:v>0.00470265988760446</c:v>
                </c:pt>
                <c:pt idx="69">
                  <c:v>0.0043588141628996</c:v>
                </c:pt>
                <c:pt idx="70">
                  <c:v>0.00403563708481904</c:v>
                </c:pt>
                <c:pt idx="71">
                  <c:v>0.00373252628011091</c:v>
                </c:pt>
                <c:pt idx="72">
                  <c:v>0.00344879787955651</c:v>
                </c:pt>
                <c:pt idx="73">
                  <c:v>0.00318370569031188</c:v>
                </c:pt>
                <c:pt idx="74">
                  <c:v>0.0029364583663699</c:v>
                </c:pt>
                <c:pt idx="75">
                  <c:v>0.00270623456415622</c:v>
                </c:pt>
                <c:pt idx="76">
                  <c:v>0.00249219610393064</c:v>
                </c:pt>
                <c:pt idx="77">
                  <c:v>0.00229349917295567</c:v>
                </c:pt>
                <c:pt idx="78">
                  <c:v>0.00210930360786126</c:v>
                </c:pt>
                <c:pt idx="79">
                  <c:v>0.0019387802931391</c:v>
                </c:pt>
                <c:pt idx="80">
                  <c:v>0.00178111673325883</c:v>
                </c:pt>
                <c:pt idx="81">
                  <c:v>0.00163552092967305</c:v>
                </c:pt>
                <c:pt idx="82">
                  <c:v>0.00150122384356728</c:v>
                </c:pt>
                <c:pt idx="83">
                  <c:v>0.00137748092388566</c:v>
                </c:pt>
                <c:pt idx="84">
                  <c:v>0.00126357331996836</c:v>
                </c:pt>
                <c:pt idx="85">
                  <c:v>0.00115880933287805</c:v>
                </c:pt>
                <c:pt idx="86">
                  <c:v>0.00106252634295915</c:v>
                </c:pt>
                <c:pt idx="87">
                  <c:v>0.000974093037260102</c:v>
                </c:pt>
                <c:pt idx="88">
                  <c:v>0.000892911498325059</c:v>
                </c:pt>
                <c:pt idx="89">
                  <c:v>0.00081841872564567</c:v>
                </c:pt>
                <c:pt idx="90">
                  <c:v>0.00075008735755246</c:v>
                </c:pt>
                <c:pt idx="91">
                  <c:v>0.000687425581436671</c:v>
                </c:pt>
                <c:pt idx="92">
                  <c:v>0.000629976362556616</c:v>
                </c:pt>
                <c:pt idx="93">
                  <c:v>0.000577316173322224</c:v>
                </c:pt>
                <c:pt idx="94">
                  <c:v>0.000529053397066957</c:v>
                </c:pt>
                <c:pt idx="95">
                  <c:v>0.000484826546940674</c:v>
                </c:pt>
                <c:pt idx="96">
                  <c:v>0.000444302403085269</c:v>
                </c:pt>
                <c:pt idx="97">
                  <c:v>0.000407174139114597</c:v>
                </c:pt>
                <c:pt idx="98">
                  <c:v>0.000373159484500292</c:v>
                </c:pt>
                <c:pt idx="99">
                  <c:v>0.000341998952086679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6560"/>
        <c:axId val="-2084742720"/>
      </c:lineChart>
      <c:catAx>
        <c:axId val="-2084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2720"/>
        <c:crosses val="autoZero"/>
        <c:auto val="1"/>
        <c:lblAlgn val="ctr"/>
        <c:lblOffset val="100"/>
        <c:noMultiLvlLbl val="0"/>
      </c:catAx>
      <c:valAx>
        <c:axId val="-2084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coupled!$C$15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0.5</c:v>
                </c:pt>
                <c:pt idx="1">
                  <c:v>0.474603412889113</c:v>
                </c:pt>
                <c:pt idx="2">
                  <c:v>0.451905153628603</c:v>
                </c:pt>
                <c:pt idx="3">
                  <c:v>0.431374319824983</c:v>
                </c:pt>
                <c:pt idx="4">
                  <c:v>0.412609849116948</c:v>
                </c:pt>
                <c:pt idx="5">
                  <c:v>0.395304786930896</c:v>
                </c:pt>
                <c:pt idx="6">
                  <c:v>0.379221850852804</c:v>
                </c:pt>
                <c:pt idx="7">
                  <c:v>0.36417629755722</c:v>
                </c:pt>
                <c:pt idx="8">
                  <c:v>0.35002362057767</c:v>
                </c:pt>
                <c:pt idx="9">
                  <c:v>0.336650515485926</c:v>
                </c:pt>
                <c:pt idx="10">
                  <c:v>0.323968102743672</c:v>
                </c:pt>
                <c:pt idx="11">
                  <c:v>0.311906743364868</c:v>
                </c:pt>
                <c:pt idx="12">
                  <c:v>0.300412001882524</c:v>
                </c:pt>
                <c:pt idx="13">
                  <c:v>0.289441453406029</c:v>
                </c:pt>
                <c:pt idx="14">
                  <c:v>0.278962125505471</c:v>
                </c:pt>
                <c:pt idx="15">
                  <c:v>0.268948428632547</c:v>
                </c:pt>
                <c:pt idx="16">
                  <c:v>0.259380471505073</c:v>
                </c:pt>
                <c:pt idx="17">
                  <c:v>0.250242687112891</c:v>
                </c:pt>
                <c:pt idx="18">
                  <c:v>0.241522715123876</c:v>
                </c:pt>
                <c:pt idx="19">
                  <c:v>0.233210500384505</c:v>
                </c:pt>
                <c:pt idx="20">
                  <c:v>0.225297576903522</c:v>
                </c:pt>
                <c:pt idx="21">
                  <c:v>0.21777651357957</c:v>
                </c:pt>
                <c:pt idx="22">
                  <c:v>0.210640503012914</c:v>
                </c:pt>
                <c:pt idx="23">
                  <c:v>0.203883078827307</c:v>
                </c:pt>
                <c:pt idx="24">
                  <c:v>0.197497950697175</c:v>
                </c:pt>
                <c:pt idx="25">
                  <c:v>0.191478950378764</c:v>
                </c:pt>
                <c:pt idx="26">
                  <c:v>0.185820087221456</c:v>
                </c:pt>
                <c:pt idx="27">
                  <c:v>0.180515718882957</c:v>
                </c:pt>
                <c:pt idx="28">
                  <c:v>0.17556085382058</c:v>
                </c:pt>
                <c:pt idx="29">
                  <c:v>0.17095161914954</c:v>
                </c:pt>
                <c:pt idx="30">
                  <c:v>0.166685955203412</c:v>
                </c:pt>
                <c:pt idx="31">
                  <c:v>0.162764644996444</c:v>
                </c:pt>
                <c:pt idx="32">
                  <c:v>0.159192868725622</c:v>
                </c:pt>
                <c:pt idx="33">
                  <c:v>0.155982621599898</c:v>
                </c:pt>
                <c:pt idx="34">
                  <c:v>0.153156609700189</c:v>
                </c:pt>
                <c:pt idx="35">
                  <c:v>0.150754767891742</c:v>
                </c:pt>
                <c:pt idx="36">
                  <c:v>0.148845569775941</c:v>
                </c:pt>
                <c:pt idx="37">
                  <c:v>0.147546239234775</c:v>
                </c:pt>
                <c:pt idx="38">
                  <c:v>0.147059150024174</c:v>
                </c:pt>
                <c:pt idx="39">
                  <c:v>0.147733765708819</c:v>
                </c:pt>
                <c:pt idx="40">
                  <c:v>0.150145527923558</c:v>
                </c:pt>
                <c:pt idx="41">
                  <c:v>0.155071265319321</c:v>
                </c:pt>
                <c:pt idx="42">
                  <c:v>0.163020981567759</c:v>
                </c:pt>
                <c:pt idx="43">
                  <c:v>0.173518548652884</c:v>
                </c:pt>
                <c:pt idx="44">
                  <c:v>0.18551342090962</c:v>
                </c:pt>
                <c:pt idx="45">
                  <c:v>0.198283122806822</c:v>
                </c:pt>
                <c:pt idx="46">
                  <c:v>0.211499522043094</c:v>
                </c:pt>
                <c:pt idx="47">
                  <c:v>0.22501987138823</c:v>
                </c:pt>
                <c:pt idx="48">
                  <c:v>0.238771875594748</c:v>
                </c:pt>
                <c:pt idx="49">
                  <c:v>0.252709887698234</c:v>
                </c:pt>
                <c:pt idx="50">
                  <c:v>0.266799047635428</c:v>
                </c:pt>
                <c:pt idx="51">
                  <c:v>0.281009410686879</c:v>
                </c:pt>
                <c:pt idx="52">
                  <c:v>0.295313730505185</c:v>
                </c:pt>
                <c:pt idx="53">
                  <c:v>0.309686641590393</c:v>
                </c:pt>
                <c:pt idx="54">
                  <c:v>0.324104395223579</c:v>
                </c:pt>
                <c:pt idx="55">
                  <c:v>0.338544811221007</c:v>
                </c:pt>
                <c:pt idx="56">
                  <c:v>0.352987302466483</c:v>
                </c:pt>
                <c:pt idx="57">
                  <c:v>0.367412908350754</c:v>
                </c:pt>
                <c:pt idx="58">
                  <c:v>0.381804307254566</c:v>
                </c:pt>
                <c:pt idx="59">
                  <c:v>0.396145793307125</c:v>
                </c:pt>
                <c:pt idx="60">
                  <c:v>0.410423209139677</c:v>
                </c:pt>
                <c:pt idx="61">
                  <c:v>0.424623828430249</c:v>
                </c:pt>
                <c:pt idx="62">
                  <c:v>0.438736181409022</c:v>
                </c:pt>
                <c:pt idx="63">
                  <c:v>0.452749813782742</c:v>
                </c:pt>
                <c:pt idx="64">
                  <c:v>0.466654964830322</c:v>
                </c:pt>
                <c:pt idx="65">
                  <c:v>0.480442143519387</c:v>
                </c:pt>
                <c:pt idx="66">
                  <c:v>0.494101572035177</c:v>
                </c:pt>
                <c:pt idx="67">
                  <c:v>0.507622453714116</c:v>
                </c:pt>
                <c:pt idx="68">
                  <c:v>0.520992006867462</c:v>
                </c:pt>
                <c:pt idx="69">
                  <c:v>0.534194187909637</c:v>
                </c:pt>
                <c:pt idx="70">
                  <c:v>0.547208008806223</c:v>
                </c:pt>
                <c:pt idx="71">
                  <c:v>0.560005340888033</c:v>
                </c:pt>
                <c:pt idx="72">
                  <c:v>0.572548101994195</c:v>
                </c:pt>
                <c:pt idx="73">
                  <c:v>0.584784770733982</c:v>
                </c:pt>
                <c:pt idx="74">
                  <c:v>0.596646301977548</c:v>
                </c:pt>
                <c:pt idx="75">
                  <c:v>0.608041793945838</c:v>
                </c:pt>
                <c:pt idx="76">
                  <c:v>0.618854751924698</c:v>
                </c:pt>
                <c:pt idx="77">
                  <c:v>0.628941539474433</c:v>
                </c:pt>
                <c:pt idx="78">
                  <c:v>0.638134475354976</c:v>
                </c:pt>
                <c:pt idx="79">
                  <c:v>0.646252533160463</c:v>
                </c:pt>
                <c:pt idx="80">
                  <c:v>0.653121756679278</c:v>
                </c:pt>
                <c:pt idx="81">
                  <c:v>0.658604238920501</c:v>
                </c:pt>
                <c:pt idx="82">
                  <c:v>0.662628977678137</c:v>
                </c:pt>
                <c:pt idx="83">
                  <c:v>0.665213104851098</c:v>
                </c:pt>
                <c:pt idx="84">
                  <c:v>0.666462891832573</c:v>
                </c:pt>
                <c:pt idx="85">
                  <c:v>0.666552548023698</c:v>
                </c:pt>
                <c:pt idx="86">
                  <c:v>0.665689813609205</c:v>
                </c:pt>
                <c:pt idx="87">
                  <c:v>0.664082169964839</c:v>
                </c:pt>
                <c:pt idx="88">
                  <c:v>0.661913558480889</c:v>
                </c:pt>
                <c:pt idx="89">
                  <c:v>0.65933389951597</c:v>
                </c:pt>
                <c:pt idx="90">
                  <c:v>0.656458353637726</c:v>
                </c:pt>
                <c:pt idx="91">
                  <c:v>0.653371841975884</c:v>
                </c:pt>
                <c:pt idx="92">
                  <c:v>0.650135317219404</c:v>
                </c:pt>
                <c:pt idx="93">
                  <c:v>0.646791806807883</c:v>
                </c:pt>
                <c:pt idx="94">
                  <c:v>0.643371422008878</c:v>
                </c:pt>
                <c:pt idx="95">
                  <c:v>0.639895186061252</c:v>
                </c:pt>
                <c:pt idx="96">
                  <c:v>0.636377821804072</c:v>
                </c:pt>
                <c:pt idx="97">
                  <c:v>0.63282972155674</c:v>
                </c:pt>
                <c:pt idx="98">
                  <c:v>0.629258312980191</c:v>
                </c:pt>
                <c:pt idx="99">
                  <c:v>0.625668994902785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969392"/>
        <c:axId val="2145446912"/>
      </c:lineChart>
      <c:catAx>
        <c:axId val="214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46912"/>
        <c:crosses val="autoZero"/>
        <c:auto val="1"/>
        <c:lblAlgn val="ctr"/>
        <c:lblOffset val="100"/>
        <c:noMultiLvlLbl val="0"/>
      </c:catAx>
      <c:valAx>
        <c:axId val="2145446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coupled!$C$8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coupled!$D$8:$CY$8</c:f>
              <c:numCache>
                <c:formatCode>General</c:formatCode>
                <c:ptCount val="100"/>
                <c:pt idx="0" formatCode="0.000">
                  <c:v>-0.0243307149075715</c:v>
                </c:pt>
                <c:pt idx="1">
                  <c:v>-0.0218833213904442</c:v>
                </c:pt>
                <c:pt idx="2">
                  <c:v>-0.0196838340538764</c:v>
                </c:pt>
                <c:pt idx="3">
                  <c:v>-0.0177036649912162</c:v>
                </c:pt>
                <c:pt idx="4">
                  <c:v>-0.0159182574652724</c:v>
                </c:pt>
                <c:pt idx="5">
                  <c:v>-0.0143062880468803</c:v>
                </c:pt>
                <c:pt idx="6">
                  <c:v>-0.0128490355845089</c:v>
                </c:pt>
                <c:pt idx="7">
                  <c:v>-0.0115299024116946</c:v>
                </c:pt>
                <c:pt idx="8">
                  <c:v>-0.0103340538116061</c:v>
                </c:pt>
                <c:pt idx="9">
                  <c:v>-0.00924814339591533</c:v>
                </c:pt>
                <c:pt idx="10">
                  <c:v>-0.00826009924980624</c:v>
                </c:pt>
                <c:pt idx="11">
                  <c:v>-0.00735895281325576</c:v>
                </c:pt>
                <c:pt idx="12">
                  <c:v>-0.00653469795656225</c:v>
                </c:pt>
                <c:pt idx="13">
                  <c:v>-0.00577817148607512</c:v>
                </c:pt>
                <c:pt idx="14">
                  <c:v>-0.00508094872165847</c:v>
                </c:pt>
                <c:pt idx="15">
                  <c:v>-0.00443524919354494</c:v>
                </c:pt>
                <c:pt idx="16">
                  <c:v>-0.00383384820920863</c:v>
                </c:pt>
                <c:pt idx="17">
                  <c:v>-0.00326999024280748</c:v>
                </c:pt>
                <c:pt idx="18">
                  <c:v>-0.00273729991599286</c:v>
                </c:pt>
                <c:pt idx="19">
                  <c:v>-0.00222968580513114</c:v>
                </c:pt>
                <c:pt idx="20">
                  <c:v>-0.00174123138005066</c:v>
                </c:pt>
                <c:pt idx="21">
                  <c:v>-0.00126606591010825</c:v>
                </c:pt>
                <c:pt idx="22">
                  <c:v>-0.00079820589123899</c:v>
                </c:pt>
                <c:pt idx="23">
                  <c:v>-0.000331353987830963</c:v>
                </c:pt>
                <c:pt idx="24">
                  <c:v>0.00014136312019587</c:v>
                </c:pt>
                <c:pt idx="25">
                  <c:v>0.00062774550559004</c:v>
                </c:pt>
                <c:pt idx="26">
                  <c:v>0.00113700123473202</c:v>
                </c:pt>
                <c:pt idx="27">
                  <c:v>0.00168042333247103</c:v>
                </c:pt>
                <c:pt idx="28">
                  <c:v>0.00227236653858116</c:v>
                </c:pt>
                <c:pt idx="29">
                  <c:v>0.0029316935766522</c:v>
                </c:pt>
                <c:pt idx="30">
                  <c:v>0.00368397400840491</c:v>
                </c:pt>
                <c:pt idx="31">
                  <c:v>0.00456491847707831</c:v>
                </c:pt>
                <c:pt idx="32">
                  <c:v>0.00562588919640172</c:v>
                </c:pt>
                <c:pt idx="33">
                  <c:v>0.00694297482399816</c:v>
                </c:pt>
                <c:pt idx="34">
                  <c:v>0.00863227197058209</c:v>
                </c:pt>
                <c:pt idx="35">
                  <c:v>0.0108759254936293</c:v>
                </c:pt>
                <c:pt idx="36">
                  <c:v>0.0139657972519405</c:v>
                </c:pt>
                <c:pt idx="37">
                  <c:v>0.0183698066778791</c:v>
                </c:pt>
                <c:pt idx="38">
                  <c:v>0.0247945780331632</c:v>
                </c:pt>
                <c:pt idx="39">
                  <c:v>0.0340550212214406</c:v>
                </c:pt>
                <c:pt idx="40">
                  <c:v>0.0460887780304951</c:v>
                </c:pt>
                <c:pt idx="41">
                  <c:v>0.0576843326415086</c:v>
                </c:pt>
                <c:pt idx="42">
                  <c:v>0.0633600057458955</c:v>
                </c:pt>
                <c:pt idx="43">
                  <c:v>0.0623223362411272</c:v>
                </c:pt>
                <c:pt idx="44">
                  <c:v>0.0580210497564642</c:v>
                </c:pt>
                <c:pt idx="45">
                  <c:v>0.05289907043003</c:v>
                </c:pt>
                <c:pt idx="46">
                  <c:v>0.0478646706068691</c:v>
                </c:pt>
                <c:pt idx="47">
                  <c:v>0.0431833751479877</c:v>
                </c:pt>
                <c:pt idx="48">
                  <c:v>0.0389124936042051</c:v>
                </c:pt>
                <c:pt idx="49">
                  <c:v>0.0350445388966206</c:v>
                </c:pt>
                <c:pt idx="50">
                  <c:v>0.0315523992493098</c:v>
                </c:pt>
                <c:pt idx="51">
                  <c:v>0.0284040931536162</c:v>
                </c:pt>
                <c:pt idx="52">
                  <c:v>0.0255677938820814</c:v>
                </c:pt>
                <c:pt idx="53">
                  <c:v>0.0230135455288317</c:v>
                </c:pt>
                <c:pt idx="54">
                  <c:v>0.0207137841400727</c:v>
                </c:pt>
                <c:pt idx="55">
                  <c:v>0.0186434072489274</c:v>
                </c:pt>
                <c:pt idx="56">
                  <c:v>0.016779670284583</c:v>
                </c:pt>
                <c:pt idx="57">
                  <c:v>0.0151020200578466</c:v>
                </c:pt>
                <c:pt idx="58">
                  <c:v>0.0135919107911643</c:v>
                </c:pt>
                <c:pt idx="59">
                  <c:v>0.0122326218510665</c:v>
                </c:pt>
                <c:pt idx="60">
                  <c:v>0.0110090851268314</c:v>
                </c:pt>
                <c:pt idx="61">
                  <c:v>0.00990772503323017</c:v>
                </c:pt>
                <c:pt idx="62">
                  <c:v>0.00891631186008443</c:v>
                </c:pt>
                <c:pt idx="63">
                  <c:v>0.00802382816286772</c:v>
                </c:pt>
                <c:pt idx="64">
                  <c:v>0.0072203474368404</c:v>
                </c:pt>
                <c:pt idx="65">
                  <c:v>0.00649692414780527</c:v>
                </c:pt>
                <c:pt idx="66">
                  <c:v>0.005845494170432</c:v>
                </c:pt>
                <c:pt idx="67">
                  <c:v>0.00525878475140763</c:v>
                </c:pt>
                <c:pt idx="68">
                  <c:v>0.00473023325152928</c:v>
                </c:pt>
                <c:pt idx="69">
                  <c:v>0.00425391413680692</c:v>
                </c:pt>
                <c:pt idx="70">
                  <c:v>0.00382447401306893</c:v>
                </c:pt>
                <c:pt idx="71">
                  <c:v>0.00343707497668176</c:v>
                </c:pt>
                <c:pt idx="72">
                  <c:v>0.00308734723165188</c:v>
                </c:pt>
                <c:pt idx="73">
                  <c:v>0.00277135280125537</c:v>
                </c:pt>
                <c:pt idx="74">
                  <c:v>0.00248556308415307</c:v>
                </c:pt>
                <c:pt idx="75">
                  <c:v>0.00222685343583273</c:v>
                </c:pt>
                <c:pt idx="76">
                  <c:v>0.00199251665709345</c:v>
                </c:pt>
                <c:pt idx="77">
                  <c:v>0.00178029210666517</c:v>
                </c:pt>
                <c:pt idx="78">
                  <c:v>0.00158839583310633</c:v>
                </c:pt>
                <c:pt idx="79">
                  <c:v>0.00141552028287808</c:v>
                </c:pt>
                <c:pt idx="80">
                  <c:v>0.00126075911685981</c:v>
                </c:pt>
                <c:pt idx="81">
                  <c:v>0.00112342420328394</c:v>
                </c:pt>
                <c:pt idx="82">
                  <c:v>0.00100277588172509</c:v>
                </c:pt>
                <c:pt idx="83">
                  <c:v>0.000897764724307803</c:v>
                </c:pt>
                <c:pt idx="84">
                  <c:v>0.000806914053304819</c:v>
                </c:pt>
                <c:pt idx="85">
                  <c:v>0.000728403424716339</c:v>
                </c:pt>
                <c:pt idx="86">
                  <c:v>0.000660290925918527</c:v>
                </c:pt>
                <c:pt idx="87">
                  <c:v>0.000600746591091727</c:v>
                </c:pt>
                <c:pt idx="88">
                  <c:v>0.000548202797665154</c:v>
                </c:pt>
                <c:pt idx="89">
                  <c:v>0.000501402713643184</c:v>
                </c:pt>
                <c:pt idx="90">
                  <c:v>0.000459377539420336</c:v>
                </c:pt>
                <c:pt idx="91">
                  <c:v>0.00042139235105838</c:v>
                </c:pt>
                <c:pt idx="92">
                  <c:v>0.000386888024414933</c:v>
                </c:pt>
                <c:pt idx="93">
                  <c:v>0.000355432025353763</c:v>
                </c:pt>
                <c:pt idx="94">
                  <c:v>0.000326681276927188</c:v>
                </c:pt>
                <c:pt idx="95">
                  <c:v>0.000300355893859538</c:v>
                </c:pt>
                <c:pt idx="96">
                  <c:v>0.000276221261734255</c:v>
                </c:pt>
                <c:pt idx="97">
                  <c:v>0.000254076020599758</c:v>
                </c:pt>
                <c:pt idx="98">
                  <c:v>0.000233744036505135</c:v>
                </c:pt>
                <c:pt idx="99">
                  <c:v>0.000215068995402279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68912"/>
        <c:axId val="-2087658224"/>
      </c:lineChart>
      <c:catAx>
        <c:axId val="-20837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58224"/>
        <c:crosses val="autoZero"/>
        <c:auto val="1"/>
        <c:lblAlgn val="ctr"/>
        <c:lblOffset val="100"/>
        <c:noMultiLvlLbl val="0"/>
      </c:catAx>
      <c:valAx>
        <c:axId val="-2087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coupled!$A$9</c:f>
              <c:strCache>
                <c:ptCount val="1"/>
                <c:pt idx="0">
                  <c:v>(μ-(M/P))/s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coupled!$D$9:$CY$9</c:f>
              <c:numCache>
                <c:formatCode>General</c:formatCode>
                <c:ptCount val="100"/>
                <c:pt idx="0">
                  <c:v>5.0</c:v>
                </c:pt>
                <c:pt idx="1">
                  <c:v>4.978682555933683</c:v>
                </c:pt>
                <c:pt idx="2">
                  <c:v>4.96238379853238</c:v>
                </c:pt>
                <c:pt idx="3">
                  <c:v>4.945443803537504</c:v>
                </c:pt>
                <c:pt idx="4">
                  <c:v>4.924227689201125</c:v>
                </c:pt>
                <c:pt idx="5">
                  <c:v>4.896491594785544</c:v>
                </c:pt>
                <c:pt idx="6">
                  <c:v>4.860958634161293</c:v>
                </c:pt>
                <c:pt idx="7">
                  <c:v>4.817028279939802</c:v>
                </c:pt>
                <c:pt idx="8">
                  <c:v>4.764572788582694</c:v>
                </c:pt>
                <c:pt idx="9">
                  <c:v>4.703791762979927</c:v>
                </c:pt>
                <c:pt idx="10">
                  <c:v>4.63510637605316</c:v>
                </c:pt>
                <c:pt idx="11">
                  <c:v>4.559081173473198</c:v>
                </c:pt>
                <c:pt idx="12">
                  <c:v>4.476365400091443</c:v>
                </c:pt>
                <c:pt idx="13">
                  <c:v>4.387648389692785</c:v>
                </c:pt>
                <c:pt idx="14">
                  <c:v>4.29362526140313</c:v>
                </c:pt>
                <c:pt idx="15">
                  <c:v>4.194970298377806</c:v>
                </c:pt>
                <c:pt idx="16">
                  <c:v>4.092316139699228</c:v>
                </c:pt>
                <c:pt idx="17">
                  <c:v>3.986237416039771</c:v>
                </c:pt>
                <c:pt idx="18">
                  <c:v>3.877237781115624</c:v>
                </c:pt>
                <c:pt idx="19">
                  <c:v>3.765739484648044</c:v>
                </c:pt>
                <c:pt idx="20">
                  <c:v>3.652074731131017</c:v>
                </c:pt>
                <c:pt idx="21">
                  <c:v>3.536478092252987</c:v>
                </c:pt>
                <c:pt idx="22">
                  <c:v>3.419079199122032</c:v>
                </c:pt>
                <c:pt idx="23">
                  <c:v>3.29989483323468</c:v>
                </c:pt>
                <c:pt idx="24">
                  <c:v>3.178819350388658</c:v>
                </c:pt>
                <c:pt idx="25">
                  <c:v>3.05561208161651</c:v>
                </c:pt>
                <c:pt idx="26">
                  <c:v>2.929879908358558</c:v>
                </c:pt>
                <c:pt idx="27">
                  <c:v>2.801052516893927</c:v>
                </c:pt>
                <c:pt idx="28">
                  <c:v>2.668346748996976</c:v>
                </c:pt>
                <c:pt idx="29">
                  <c:v>2.530714724804542</c:v>
                </c:pt>
                <c:pt idx="30">
                  <c:v>2.386767574348949</c:v>
                </c:pt>
                <c:pt idx="31">
                  <c:v>2.234661890041481</c:v>
                </c:pt>
                <c:pt idx="32">
                  <c:v>2.071927995083479</c:v>
                </c:pt>
                <c:pt idx="33">
                  <c:v>1.895205268640977</c:v>
                </c:pt>
                <c:pt idx="34">
                  <c:v>1.699825534166815</c:v>
                </c:pt>
                <c:pt idx="35">
                  <c:v>1.479143258586246</c:v>
                </c:pt>
                <c:pt idx="36">
                  <c:v>1.223440786397633</c:v>
                </c:pt>
                <c:pt idx="37">
                  <c:v>0.918138230535511</c:v>
                </c:pt>
                <c:pt idx="38">
                  <c:v>0.541000312765908</c:v>
                </c:pt>
                <c:pt idx="39">
                  <c:v>0.0586010657955438</c:v>
                </c:pt>
                <c:pt idx="40">
                  <c:v>-0.574264114338499</c:v>
                </c:pt>
                <c:pt idx="41">
                  <c:v>-1.39752492703314</c:v>
                </c:pt>
                <c:pt idx="42">
                  <c:v>-2.392217254894551</c:v>
                </c:pt>
                <c:pt idx="43">
                  <c:v>-3.449466028109951</c:v>
                </c:pt>
                <c:pt idx="44">
                  <c:v>-4.45601530779778</c:v>
                </c:pt>
                <c:pt idx="45">
                  <c:v>-5.361042264983024</c:v>
                </c:pt>
                <c:pt idx="46">
                  <c:v>-6.154695688858191</c:v>
                </c:pt>
                <c:pt idx="47">
                  <c:v>-6.841582114092856</c:v>
                </c:pt>
                <c:pt idx="48">
                  <c:v>-7.43020953292224</c:v>
                </c:pt>
                <c:pt idx="49">
                  <c:v>-7.92969916293662</c:v>
                </c:pt>
                <c:pt idx="50">
                  <c:v>-8.348806742125159</c:v>
                </c:pt>
                <c:pt idx="51">
                  <c:v>-8.69564746608234</c:v>
                </c:pt>
                <c:pt idx="52">
                  <c:v>-8.97764293278854</c:v>
                </c:pt>
                <c:pt idx="53">
                  <c:v>-9.201540588726015</c:v>
                </c:pt>
                <c:pt idx="54">
                  <c:v>-9.373456426638924</c:v>
                </c:pt>
                <c:pt idx="55">
                  <c:v>-9.498923789491814</c:v>
                </c:pt>
                <c:pt idx="56">
                  <c:v>-9.58294210956084</c:v>
                </c:pt>
                <c:pt idx="57">
                  <c:v>-9.630023397567081</c:v>
                </c:pt>
                <c:pt idx="58">
                  <c:v>-9.644235820647772</c:v>
                </c:pt>
                <c:pt idx="59">
                  <c:v>-9.62924431541987</c:v>
                </c:pt>
                <c:pt idx="60">
                  <c:v>-9.588348435790172</c:v>
                </c:pt>
                <c:pt idx="61">
                  <c:v>-9.524517752515353</c:v>
                </c:pt>
                <c:pt idx="62">
                  <c:v>-9.440425193604508</c:v>
                </c:pt>
                <c:pt idx="63">
                  <c:v>-9.338478783331787</c:v>
                </c:pt>
                <c:pt idx="64">
                  <c:v>-9.220852325637546</c:v>
                </c:pt>
                <c:pt idx="65">
                  <c:v>-9.089515700593052</c:v>
                </c:pt>
                <c:pt idx="66">
                  <c:v>-8.946265613233363</c:v>
                </c:pt>
                <c:pt idx="67">
                  <c:v>-8.792757863063217</c:v>
                </c:pt>
                <c:pt idx="68">
                  <c:v>-8.630542495024453</c:v>
                </c:pt>
                <c:pt idx="69">
                  <c:v>-8.46110353921154</c:v>
                </c:pt>
                <c:pt idx="70">
                  <c:v>-8.285905404015961</c:v>
                </c:pt>
                <c:pt idx="71">
                  <c:v>-8.10644824264114</c:v>
                </c:pt>
                <c:pt idx="72">
                  <c:v>-7.924334520051525</c:v>
                </c:pt>
                <c:pt idx="73">
                  <c:v>-7.74134808988882</c:v>
                </c:pt>
                <c:pt idx="74">
                  <c:v>-7.559544521042626</c:v>
                </c:pt>
                <c:pt idx="75">
                  <c:v>-7.381345943359884</c:v>
                </c:pt>
                <c:pt idx="76">
                  <c:v>-7.209623852499322</c:v>
                </c:pt>
                <c:pt idx="77">
                  <c:v>-7.047738434646506</c:v>
                </c:pt>
                <c:pt idx="78">
                  <c:v>-6.899485559168936</c:v>
                </c:pt>
                <c:pt idx="79">
                  <c:v>-6.768892319721335</c:v>
                </c:pt>
                <c:pt idx="80">
                  <c:v>-6.659818255002592</c:v>
                </c:pt>
                <c:pt idx="81">
                  <c:v>-6.575383792515325</c:v>
                </c:pt>
                <c:pt idx="82">
                  <c:v>-6.517357501428287</c:v>
                </c:pt>
                <c:pt idx="83">
                  <c:v>-6.48573047560357</c:v>
                </c:pt>
                <c:pt idx="84">
                  <c:v>-6.478690030460231</c:v>
                </c:pt>
                <c:pt idx="85">
                  <c:v>-6.49303518770382</c:v>
                </c:pt>
                <c:pt idx="86">
                  <c:v>-6.524857944488002</c:v>
                </c:pt>
                <c:pt idx="87">
                  <c:v>-6.570216635893705</c:v>
                </c:pt>
                <c:pt idx="88">
                  <c:v>-6.62560379739453</c:v>
                </c:pt>
                <c:pt idx="89">
                  <c:v>-6.688161032646215</c:v>
                </c:pt>
                <c:pt idx="90">
                  <c:v>-6.755700004483964</c:v>
                </c:pt>
                <c:pt idx="91">
                  <c:v>-6.826617788509202</c:v>
                </c:pt>
                <c:pt idx="92">
                  <c:v>-6.899776130659978</c:v>
                </c:pt>
                <c:pt idx="93">
                  <c:v>-6.974384099378687</c:v>
                </c:pt>
                <c:pt idx="94">
                  <c:v>-7.049900435865863</c:v>
                </c:pt>
                <c:pt idx="95">
                  <c:v>-7.12595878035694</c:v>
                </c:pt>
                <c:pt idx="96">
                  <c:v>-7.202313183377726</c:v>
                </c:pt>
                <c:pt idx="97">
                  <c:v>-7.27879961355904</c:v>
                </c:pt>
                <c:pt idx="98">
                  <c:v>-7.355309305502015</c:v>
                </c:pt>
                <c:pt idx="99">
                  <c:v>-7.431770547780247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coupled!$A$10</c:f>
              <c:strCache>
                <c:ptCount val="1"/>
                <c:pt idx="0">
                  <c:v>1+e^a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coupled!$D$10:$CY$10</c:f>
              <c:numCache>
                <c:formatCode>0.000</c:formatCode>
                <c:ptCount val="100"/>
                <c:pt idx="0">
                  <c:v>149.4131591025766</c:v>
                </c:pt>
                <c:pt idx="1">
                  <c:v>146.2828534842269</c:v>
                </c:pt>
                <c:pt idx="2">
                  <c:v>143.9341162447919</c:v>
                </c:pt>
                <c:pt idx="3">
                  <c:v>141.5332061476973</c:v>
                </c:pt>
                <c:pt idx="4">
                  <c:v>138.5830437302144</c:v>
                </c:pt>
                <c:pt idx="5">
                  <c:v>134.81946223616</c:v>
                </c:pt>
                <c:pt idx="6">
                  <c:v>130.1479484193963</c:v>
                </c:pt>
                <c:pt idx="7">
                  <c:v>124.5972480662798</c:v>
                </c:pt>
                <c:pt idx="8">
                  <c:v>118.2810028004008</c:v>
                </c:pt>
                <c:pt idx="9">
                  <c:v>111.3648574511959</c:v>
                </c:pt>
                <c:pt idx="10">
                  <c:v>104.0388782814566</c:v>
                </c:pt>
                <c:pt idx="11">
                  <c:v>96.4956955287227</c:v>
                </c:pt>
                <c:pt idx="12">
                  <c:v>88.9145570409437</c:v>
                </c:pt>
                <c:pt idx="13">
                  <c:v>81.45100693896752</c:v>
                </c:pt>
                <c:pt idx="14">
                  <c:v>74.2314710831928</c:v>
                </c:pt>
                <c:pt idx="15">
                  <c:v>67.35176079309625</c:v>
                </c:pt>
                <c:pt idx="16">
                  <c:v>60.87841800014851</c:v>
                </c:pt>
                <c:pt idx="17">
                  <c:v>54.85188545275952</c:v>
                </c:pt>
                <c:pt idx="18">
                  <c:v>49.29064135486407</c:v>
                </c:pt>
                <c:pt idx="19">
                  <c:v>44.19563656237314</c:v>
                </c:pt>
                <c:pt idx="20">
                  <c:v>39.55457350101513</c:v>
                </c:pt>
                <c:pt idx="21">
                  <c:v>35.34574339139058</c:v>
                </c:pt>
                <c:pt idx="22">
                  <c:v>31.54127963239308</c:v>
                </c:pt>
                <c:pt idx="23">
                  <c:v>28.10978772205161</c:v>
                </c:pt>
                <c:pt idx="24">
                  <c:v>25.01837951502307</c:v>
                </c:pt>
                <c:pt idx="25">
                  <c:v>22.23417860045868</c:v>
                </c:pt>
                <c:pt idx="26">
                  <c:v>19.72538159982581</c:v>
                </c:pt>
                <c:pt idx="27">
                  <c:v>17.46196415145732</c:v>
                </c:pt>
                <c:pt idx="28">
                  <c:v>15.4161160223233</c:v>
                </c:pt>
                <c:pt idx="29">
                  <c:v>13.56248164601558</c:v>
                </c:pt>
                <c:pt idx="30">
                  <c:v>11.87827383912821</c:v>
                </c:pt>
                <c:pt idx="31">
                  <c:v>10.34332224778225</c:v>
                </c:pt>
                <c:pt idx="32">
                  <c:v>8.94011687626621</c:v>
                </c:pt>
                <c:pt idx="33">
                  <c:v>7.653914104365791</c:v>
                </c:pt>
                <c:pt idx="34">
                  <c:v>6.472992458238748</c:v>
                </c:pt>
                <c:pt idx="35">
                  <c:v>5.389183674189133</c:v>
                </c:pt>
                <c:pt idx="36">
                  <c:v>4.398862396594147</c:v>
                </c:pt>
                <c:pt idx="37">
                  <c:v>3.504623015846225</c:v>
                </c:pt>
                <c:pt idx="38">
                  <c:v>2.717724264582051</c:v>
                </c:pt>
                <c:pt idx="39">
                  <c:v>2.060352145612557</c:v>
                </c:pt>
                <c:pt idx="40">
                  <c:v>1.563119107649086</c:v>
                </c:pt>
                <c:pt idx="41">
                  <c:v>1.247208065369113</c:v>
                </c:pt>
                <c:pt idx="42">
                  <c:v>1.091426742581874</c:v>
                </c:pt>
                <c:pt idx="43">
                  <c:v>1.031762592182084</c:v>
                </c:pt>
                <c:pt idx="44">
                  <c:v>1.011608527660626</c:v>
                </c:pt>
                <c:pt idx="45">
                  <c:v>1.004696009070208</c:v>
                </c:pt>
                <c:pt idx="46">
                  <c:v>1.002123487087785</c:v>
                </c:pt>
                <c:pt idx="47">
                  <c:v>1.001068411712544</c:v>
                </c:pt>
                <c:pt idx="48">
                  <c:v>1.000593063232615</c:v>
                </c:pt>
                <c:pt idx="49">
                  <c:v>1.000359894666301</c:v>
                </c:pt>
                <c:pt idx="50">
                  <c:v>1.000236678768801</c:v>
                </c:pt>
                <c:pt idx="51">
                  <c:v>1.000167312461619</c:v>
                </c:pt>
                <c:pt idx="52">
                  <c:v>1.000126199958994</c:v>
                </c:pt>
                <c:pt idx="53">
                  <c:v>1.000100883861516</c:v>
                </c:pt>
                <c:pt idx="54">
                  <c:v>1.000084949259512</c:v>
                </c:pt>
                <c:pt idx="55">
                  <c:v>1.000074932429577</c:v>
                </c:pt>
                <c:pt idx="56">
                  <c:v>1.000068893955695</c:v>
                </c:pt>
                <c:pt idx="57">
                  <c:v>1.000065725511985</c:v>
                </c:pt>
                <c:pt idx="58">
                  <c:v>1.000064797999911</c:v>
                </c:pt>
                <c:pt idx="59">
                  <c:v>1.00006577673751</c:v>
                </c:pt>
                <c:pt idx="60">
                  <c:v>1.000068522497512</c:v>
                </c:pt>
                <c:pt idx="61">
                  <c:v>1.000073038945979</c:v>
                </c:pt>
                <c:pt idx="62">
                  <c:v>1.000079446621173</c:v>
                </c:pt>
                <c:pt idx="63">
                  <c:v>1.000087973160587</c:v>
                </c:pt>
                <c:pt idx="64">
                  <c:v>1.000098954310383</c:v>
                </c:pt>
                <c:pt idx="65">
                  <c:v>1.000112842704947</c:v>
                </c:pt>
                <c:pt idx="66">
                  <c:v>1.000130222554541</c:v>
                </c:pt>
                <c:pt idx="67">
                  <c:v>1.000151828667091</c:v>
                </c:pt>
                <c:pt idx="68">
                  <c:v>1.00017856774677</c:v>
                </c:pt>
                <c:pt idx="69">
                  <c:v>1.00021153850079</c:v>
                </c:pt>
                <c:pt idx="70">
                  <c:v>1.000252044372648</c:v>
                </c:pt>
                <c:pt idx="71">
                  <c:v>1.000301588141077</c:v>
                </c:pt>
                <c:pt idx="72">
                  <c:v>1.00036183056071</c:v>
                </c:pt>
                <c:pt idx="73">
                  <c:v>1.000434485454648</c:v>
                </c:pt>
                <c:pt idx="74">
                  <c:v>1.000521112545637</c:v>
                </c:pt>
                <c:pt idx="75">
                  <c:v>1.000622762119121</c:v>
                </c:pt>
                <c:pt idx="76">
                  <c:v>1.000739435239877</c:v>
                </c:pt>
                <c:pt idx="77">
                  <c:v>1.000869372879284</c:v>
                </c:pt>
                <c:pt idx="78">
                  <c:v>1.0010083040084</c:v>
                </c:pt>
                <c:pt idx="79">
                  <c:v>1.001148966633977</c:v>
                </c:pt>
                <c:pt idx="80">
                  <c:v>1.001281379233488</c:v>
                </c:pt>
                <c:pt idx="81">
                  <c:v>1.001394270705016</c:v>
                </c:pt>
                <c:pt idx="82">
                  <c:v>1.001477568420555</c:v>
                </c:pt>
                <c:pt idx="83">
                  <c:v>1.001525046350516</c:v>
                </c:pt>
                <c:pt idx="84">
                  <c:v>1.001535821241194</c:v>
                </c:pt>
                <c:pt idx="85">
                  <c:v>1.001513946914433</c:v>
                </c:pt>
                <c:pt idx="86">
                  <c:v>1.001466527460556</c:v>
                </c:pt>
                <c:pt idx="87">
                  <c:v>1.001401493765393</c:v>
                </c:pt>
                <c:pt idx="88">
                  <c:v>1.001325979566264</c:v>
                </c:pt>
                <c:pt idx="89">
                  <c:v>1.001245571232949</c:v>
                </c:pt>
                <c:pt idx="90">
                  <c:v>1.001164224586583</c:v>
                </c:pt>
                <c:pt idx="91">
                  <c:v>1.001084519997484</c:v>
                </c:pt>
                <c:pt idx="92">
                  <c:v>1.001008011066563</c:v>
                </c:pt>
                <c:pt idx="93">
                  <c:v>1.000935542391152</c:v>
                </c:pt>
                <c:pt idx="94">
                  <c:v>1.000867495324428</c:v>
                </c:pt>
                <c:pt idx="95">
                  <c:v>1.000803961817683</c:v>
                </c:pt>
                <c:pt idx="96">
                  <c:v>1.000744860814378</c:v>
                </c:pt>
                <c:pt idx="97">
                  <c:v>1.000690013349431</c:v>
                </c:pt>
                <c:pt idx="98">
                  <c:v>1.000639189682123</c:v>
                </c:pt>
                <c:pt idx="99">
                  <c:v>1.0005921381743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53520"/>
        <c:axId val="-2083749744"/>
      </c:lineChart>
      <c:catAx>
        <c:axId val="-20837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49744"/>
        <c:crosses val="autoZero"/>
        <c:auto val="1"/>
        <c:lblAlgn val="ctr"/>
        <c:lblOffset val="100"/>
        <c:noMultiLvlLbl val="0"/>
      </c:catAx>
      <c:valAx>
        <c:axId val="-20837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coupled!$A$15</c:f>
              <c:strCache>
                <c:ptCount val="1"/>
                <c:pt idx="0">
                  <c:v>(Ah/R)/(2γ)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coupled!$D$15:$CY$15</c:f>
              <c:numCache>
                <c:formatCode>General</c:formatCode>
                <c:ptCount val="100"/>
                <c:pt idx="0">
                  <c:v>0.5</c:v>
                </c:pt>
                <c:pt idx="1">
                  <c:v>0.474603412889113</c:v>
                </c:pt>
                <c:pt idx="2">
                  <c:v>0.451905153628603</c:v>
                </c:pt>
                <c:pt idx="3">
                  <c:v>0.431374319824983</c:v>
                </c:pt>
                <c:pt idx="4">
                  <c:v>0.412609849116948</c:v>
                </c:pt>
                <c:pt idx="5">
                  <c:v>0.395304786930896</c:v>
                </c:pt>
                <c:pt idx="6">
                  <c:v>0.379221850852804</c:v>
                </c:pt>
                <c:pt idx="7">
                  <c:v>0.36417629755722</c:v>
                </c:pt>
                <c:pt idx="8">
                  <c:v>0.35002362057767</c:v>
                </c:pt>
                <c:pt idx="9">
                  <c:v>0.336650515485926</c:v>
                </c:pt>
                <c:pt idx="10">
                  <c:v>0.323968102743672</c:v>
                </c:pt>
                <c:pt idx="11">
                  <c:v>0.311906743364868</c:v>
                </c:pt>
                <c:pt idx="12">
                  <c:v>0.300412001882524</c:v>
                </c:pt>
                <c:pt idx="13">
                  <c:v>0.289441453406029</c:v>
                </c:pt>
                <c:pt idx="14">
                  <c:v>0.278962125505471</c:v>
                </c:pt>
                <c:pt idx="15">
                  <c:v>0.268948428632547</c:v>
                </c:pt>
                <c:pt idx="16">
                  <c:v>0.259380471505073</c:v>
                </c:pt>
                <c:pt idx="17">
                  <c:v>0.250242687112891</c:v>
                </c:pt>
                <c:pt idx="18">
                  <c:v>0.241522715123876</c:v>
                </c:pt>
                <c:pt idx="19">
                  <c:v>0.233210500384505</c:v>
                </c:pt>
                <c:pt idx="20">
                  <c:v>0.225297576903522</c:v>
                </c:pt>
                <c:pt idx="21">
                  <c:v>0.21777651357957</c:v>
                </c:pt>
                <c:pt idx="22">
                  <c:v>0.210640503012914</c:v>
                </c:pt>
                <c:pt idx="23">
                  <c:v>0.203883078827307</c:v>
                </c:pt>
                <c:pt idx="24">
                  <c:v>0.197497950697175</c:v>
                </c:pt>
                <c:pt idx="25">
                  <c:v>0.191478950378764</c:v>
                </c:pt>
                <c:pt idx="26">
                  <c:v>0.185820087221456</c:v>
                </c:pt>
                <c:pt idx="27">
                  <c:v>0.180515718882957</c:v>
                </c:pt>
                <c:pt idx="28">
                  <c:v>0.17556085382058</c:v>
                </c:pt>
                <c:pt idx="29">
                  <c:v>0.17095161914954</c:v>
                </c:pt>
                <c:pt idx="30">
                  <c:v>0.166685955203412</c:v>
                </c:pt>
                <c:pt idx="31">
                  <c:v>0.162764644996444</c:v>
                </c:pt>
                <c:pt idx="32">
                  <c:v>0.159192868725622</c:v>
                </c:pt>
                <c:pt idx="33">
                  <c:v>0.155982621599898</c:v>
                </c:pt>
                <c:pt idx="34">
                  <c:v>0.153156609700189</c:v>
                </c:pt>
                <c:pt idx="35">
                  <c:v>0.150754767891742</c:v>
                </c:pt>
                <c:pt idx="36">
                  <c:v>0.148845569775941</c:v>
                </c:pt>
                <c:pt idx="37">
                  <c:v>0.147546239234775</c:v>
                </c:pt>
                <c:pt idx="38">
                  <c:v>0.147059150024174</c:v>
                </c:pt>
                <c:pt idx="39">
                  <c:v>0.147733765708819</c:v>
                </c:pt>
                <c:pt idx="40">
                  <c:v>0.150145527923558</c:v>
                </c:pt>
                <c:pt idx="41">
                  <c:v>0.155071265319321</c:v>
                </c:pt>
                <c:pt idx="42">
                  <c:v>0.163020981567759</c:v>
                </c:pt>
                <c:pt idx="43">
                  <c:v>0.173518548652884</c:v>
                </c:pt>
                <c:pt idx="44">
                  <c:v>0.18551342090962</c:v>
                </c:pt>
                <c:pt idx="45">
                  <c:v>0.198283122806822</c:v>
                </c:pt>
                <c:pt idx="46">
                  <c:v>0.211499522043094</c:v>
                </c:pt>
                <c:pt idx="47">
                  <c:v>0.22501987138823</c:v>
                </c:pt>
                <c:pt idx="48">
                  <c:v>0.238771875594748</c:v>
                </c:pt>
                <c:pt idx="49">
                  <c:v>0.252709887698234</c:v>
                </c:pt>
                <c:pt idx="50">
                  <c:v>0.266799047635428</c:v>
                </c:pt>
                <c:pt idx="51">
                  <c:v>0.281009410686879</c:v>
                </c:pt>
                <c:pt idx="52">
                  <c:v>0.295313730505185</c:v>
                </c:pt>
                <c:pt idx="53">
                  <c:v>0.309686641590393</c:v>
                </c:pt>
                <c:pt idx="54">
                  <c:v>0.324104395223579</c:v>
                </c:pt>
                <c:pt idx="55">
                  <c:v>0.338544811221007</c:v>
                </c:pt>
                <c:pt idx="56">
                  <c:v>0.352987302466483</c:v>
                </c:pt>
                <c:pt idx="57">
                  <c:v>0.367412908350754</c:v>
                </c:pt>
                <c:pt idx="58">
                  <c:v>0.381804307254566</c:v>
                </c:pt>
                <c:pt idx="59">
                  <c:v>0.396145793307125</c:v>
                </c:pt>
                <c:pt idx="60">
                  <c:v>0.410423209139677</c:v>
                </c:pt>
                <c:pt idx="61">
                  <c:v>0.424623828430249</c:v>
                </c:pt>
                <c:pt idx="62">
                  <c:v>0.438736181409022</c:v>
                </c:pt>
                <c:pt idx="63">
                  <c:v>0.452749813782742</c:v>
                </c:pt>
                <c:pt idx="64">
                  <c:v>0.466654964830322</c:v>
                </c:pt>
                <c:pt idx="65">
                  <c:v>0.480442143519387</c:v>
                </c:pt>
                <c:pt idx="66">
                  <c:v>0.494101572035177</c:v>
                </c:pt>
                <c:pt idx="67">
                  <c:v>0.507622453714116</c:v>
                </c:pt>
                <c:pt idx="68">
                  <c:v>0.520992006867462</c:v>
                </c:pt>
                <c:pt idx="69">
                  <c:v>0.534194187909637</c:v>
                </c:pt>
                <c:pt idx="70">
                  <c:v>0.547208008806223</c:v>
                </c:pt>
                <c:pt idx="71">
                  <c:v>0.560005340888033</c:v>
                </c:pt>
                <c:pt idx="72">
                  <c:v>0.572548101994195</c:v>
                </c:pt>
                <c:pt idx="73">
                  <c:v>0.584784770733982</c:v>
                </c:pt>
                <c:pt idx="74">
                  <c:v>0.596646301977548</c:v>
                </c:pt>
                <c:pt idx="75">
                  <c:v>0.608041793945838</c:v>
                </c:pt>
                <c:pt idx="76">
                  <c:v>0.618854751924698</c:v>
                </c:pt>
                <c:pt idx="77">
                  <c:v>0.628941539474433</c:v>
                </c:pt>
                <c:pt idx="78">
                  <c:v>0.638134475354976</c:v>
                </c:pt>
                <c:pt idx="79">
                  <c:v>0.646252533160463</c:v>
                </c:pt>
                <c:pt idx="80">
                  <c:v>0.653121756679278</c:v>
                </c:pt>
                <c:pt idx="81">
                  <c:v>0.658604238920501</c:v>
                </c:pt>
                <c:pt idx="82">
                  <c:v>0.662628977678137</c:v>
                </c:pt>
                <c:pt idx="83">
                  <c:v>0.665213104851098</c:v>
                </c:pt>
                <c:pt idx="84">
                  <c:v>0.666462891832573</c:v>
                </c:pt>
                <c:pt idx="85">
                  <c:v>0.666552548023698</c:v>
                </c:pt>
                <c:pt idx="86">
                  <c:v>0.665689813609205</c:v>
                </c:pt>
                <c:pt idx="87">
                  <c:v>0.664082169964839</c:v>
                </c:pt>
                <c:pt idx="88">
                  <c:v>0.661913558480889</c:v>
                </c:pt>
                <c:pt idx="89">
                  <c:v>0.65933389951597</c:v>
                </c:pt>
                <c:pt idx="90">
                  <c:v>0.656458353637726</c:v>
                </c:pt>
                <c:pt idx="91">
                  <c:v>0.653371841975884</c:v>
                </c:pt>
                <c:pt idx="92">
                  <c:v>0.650135317219404</c:v>
                </c:pt>
                <c:pt idx="93">
                  <c:v>0.646791806807883</c:v>
                </c:pt>
                <c:pt idx="94">
                  <c:v>0.643371422008878</c:v>
                </c:pt>
                <c:pt idx="95">
                  <c:v>0.639895186061252</c:v>
                </c:pt>
                <c:pt idx="96">
                  <c:v>0.636377821804072</c:v>
                </c:pt>
                <c:pt idx="97">
                  <c:v>0.63282972155674</c:v>
                </c:pt>
                <c:pt idx="98">
                  <c:v>0.629258312980191</c:v>
                </c:pt>
                <c:pt idx="99">
                  <c:v>0.625668994902785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coupled!$A$16</c:f>
              <c:strCache>
                <c:ptCount val="1"/>
                <c:pt idx="0">
                  <c:v>M/P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coupled!$D$16:$CY$16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>
                  <c:v>0.203785963701984</c:v>
                </c:pt>
                <c:pt idx="3">
                  <c:v>0.184102129648108</c:v>
                </c:pt>
                <c:pt idx="4">
                  <c:v>0.166398464656892</c:v>
                </c:pt>
                <c:pt idx="5">
                  <c:v>0.150480207191619</c:v>
                </c:pt>
                <c:pt idx="6">
                  <c:v>0.136173919144739</c:v>
                </c:pt>
                <c:pt idx="7">
                  <c:v>0.12332488356023</c:v>
                </c:pt>
                <c:pt idx="8">
                  <c:v>0.111794981148536</c:v>
                </c:pt>
                <c:pt idx="9">
                  <c:v>0.101460927336929</c:v>
                </c:pt>
                <c:pt idx="10">
                  <c:v>0.0922127839410141</c:v>
                </c:pt>
                <c:pt idx="11">
                  <c:v>0.0839526846912079</c:v>
                </c:pt>
                <c:pt idx="12">
                  <c:v>0.0765937318779521</c:v>
                </c:pt>
                <c:pt idx="13">
                  <c:v>0.0700590339213899</c:v>
                </c:pt>
                <c:pt idx="14">
                  <c:v>0.0642808624353147</c:v>
                </c:pt>
                <c:pt idx="15">
                  <c:v>0.0591999137136563</c:v>
                </c:pt>
                <c:pt idx="16">
                  <c:v>0.0547646645201113</c:v>
                </c:pt>
                <c:pt idx="17">
                  <c:v>0.0509308163109027</c:v>
                </c:pt>
                <c:pt idx="18">
                  <c:v>0.0476608260680952</c:v>
                </c:pt>
                <c:pt idx="19">
                  <c:v>0.0449235261521024</c:v>
                </c:pt>
                <c:pt idx="20">
                  <c:v>0.0426938403469712</c:v>
                </c:pt>
                <c:pt idx="21">
                  <c:v>0.0409526089669206</c:v>
                </c:pt>
                <c:pt idx="22">
                  <c:v>0.0396865430568123</c:v>
                </c:pt>
                <c:pt idx="23">
                  <c:v>0.0388883371655733</c:v>
                </c:pt>
                <c:pt idx="24">
                  <c:v>0.0385569831777424</c:v>
                </c:pt>
                <c:pt idx="25">
                  <c:v>0.0386983462979382</c:v>
                </c:pt>
                <c:pt idx="26">
                  <c:v>0.0393260918035283</c:v>
                </c:pt>
                <c:pt idx="27">
                  <c:v>0.0404630930382603</c:v>
                </c:pt>
                <c:pt idx="28">
                  <c:v>0.0421435163707313</c:v>
                </c:pt>
                <c:pt idx="29">
                  <c:v>0.0444158829093125</c:v>
                </c:pt>
                <c:pt idx="30">
                  <c:v>0.0473475764859647</c:v>
                </c:pt>
                <c:pt idx="31">
                  <c:v>0.0510315504943696</c:v>
                </c:pt>
                <c:pt idx="32">
                  <c:v>0.0555964689714479</c:v>
                </c:pt>
                <c:pt idx="33">
                  <c:v>0.0612223581678496</c:v>
                </c:pt>
                <c:pt idx="34">
                  <c:v>0.0681653329918478</c:v>
                </c:pt>
                <c:pt idx="35">
                  <c:v>0.0767976049624299</c:v>
                </c:pt>
                <c:pt idx="36">
                  <c:v>0.0876735304560592</c:v>
                </c:pt>
                <c:pt idx="37">
                  <c:v>0.101639327708</c:v>
                </c:pt>
                <c:pt idx="38">
                  <c:v>0.120009134385879</c:v>
                </c:pt>
                <c:pt idx="39">
                  <c:v>0.144803712419042</c:v>
                </c:pt>
                <c:pt idx="4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>
                  <c:v>0.345991850058382</c:v>
                </c:pt>
                <c:pt idx="44">
                  <c:v>0.408314186299509</c:v>
                </c:pt>
                <c:pt idx="45">
                  <c:v>0.466335236055973</c:v>
                </c:pt>
                <c:pt idx="46">
                  <c:v>0.519234306486003</c:v>
                </c:pt>
                <c:pt idx="47">
                  <c:v>0.567098977092872</c:v>
                </c:pt>
                <c:pt idx="48">
                  <c:v>0.61028235224086</c:v>
                </c:pt>
                <c:pt idx="49">
                  <c:v>0.649194845845065</c:v>
                </c:pt>
                <c:pt idx="50">
                  <c:v>0.684239384741686</c:v>
                </c:pt>
                <c:pt idx="51">
                  <c:v>0.715791783990996</c:v>
                </c:pt>
                <c:pt idx="52">
                  <c:v>0.744195877144612</c:v>
                </c:pt>
                <c:pt idx="53">
                  <c:v>0.769763671026693</c:v>
                </c:pt>
                <c:pt idx="54">
                  <c:v>0.792777216555525</c:v>
                </c:pt>
                <c:pt idx="55">
                  <c:v>0.813491000695598</c:v>
                </c:pt>
                <c:pt idx="56">
                  <c:v>0.832134407944525</c:v>
                </c:pt>
                <c:pt idx="57">
                  <c:v>0.848914078229108</c:v>
                </c:pt>
                <c:pt idx="58">
                  <c:v>0.864016098286955</c:v>
                </c:pt>
                <c:pt idx="59">
                  <c:v>0.877608009078119</c:v>
                </c:pt>
                <c:pt idx="60">
                  <c:v>0.889840630929185</c:v>
                </c:pt>
                <c:pt idx="61">
                  <c:v>0.900849716056017</c:v>
                </c:pt>
                <c:pt idx="62">
                  <c:v>0.910757441089247</c:v>
                </c:pt>
                <c:pt idx="63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>
                  <c:v>0.941414852696845</c:v>
                </c:pt>
                <c:pt idx="67">
                  <c:v>0.947260346867277</c:v>
                </c:pt>
                <c:pt idx="68">
                  <c:v>0.952519131618685</c:v>
                </c:pt>
                <c:pt idx="69">
                  <c:v>0.957249364870214</c:v>
                </c:pt>
                <c:pt idx="70">
                  <c:v>0.961503279007021</c:v>
                </c:pt>
                <c:pt idx="71">
                  <c:v>0.96532775302009</c:v>
                </c:pt>
                <c:pt idx="72">
                  <c:v>0.968764827996772</c:v>
                </c:pt>
                <c:pt idx="73">
                  <c:v>0.971852175228423</c:v>
                </c:pt>
                <c:pt idx="74">
                  <c:v>0.974623528029679</c:v>
                </c:pt>
                <c:pt idx="75">
                  <c:v>0.977109091113832</c:v>
                </c:pt>
                <c:pt idx="76">
                  <c:v>0.979335944549665</c:v>
                </c:pt>
                <c:pt idx="77">
                  <c:v>0.981328461206758</c:v>
                </c:pt>
                <c:pt idx="78">
                  <c:v>0.983108753313423</c:v>
                </c:pt>
                <c:pt idx="79">
                  <c:v>0.98469714914653</c:v>
                </c:pt>
                <c:pt idx="80">
                  <c:v>0.986112669429408</c:v>
                </c:pt>
                <c:pt idx="81">
                  <c:v>0.987373428546267</c:v>
                </c:pt>
                <c:pt idx="82">
                  <c:v>0.988496852749551</c:v>
                </c:pt>
                <c:pt idx="83">
                  <c:v>0.989499628631276</c:v>
                </c:pt>
                <c:pt idx="84">
                  <c:v>0.990397393355584</c:v>
                </c:pt>
                <c:pt idx="85">
                  <c:v>0.991204307408889</c:v>
                </c:pt>
                <c:pt idx="86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>
                  <c:v>0.993741951148281</c:v>
                </c:pt>
                <c:pt idx="90">
                  <c:v>0.994243353861924</c:v>
                </c:pt>
                <c:pt idx="91">
                  <c:v>0.994702731401345</c:v>
                </c:pt>
                <c:pt idx="92">
                  <c:v>0.995124123752403</c:v>
                </c:pt>
                <c:pt idx="93">
                  <c:v>0.995511011776818</c:v>
                </c:pt>
                <c:pt idx="94">
                  <c:v>0.995866443802172</c:v>
                </c:pt>
                <c:pt idx="95">
                  <c:v>0.996193125079099</c:v>
                </c:pt>
                <c:pt idx="96">
                  <c:v>0.996493480972958</c:v>
                </c:pt>
                <c:pt idx="97">
                  <c:v>0.996769702234692</c:v>
                </c:pt>
                <c:pt idx="98">
                  <c:v>0.997023778255292</c:v>
                </c:pt>
                <c:pt idx="99">
                  <c:v>0.997257522291797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05968"/>
        <c:axId val="-2083702192"/>
      </c:lineChart>
      <c:catAx>
        <c:axId val="-20837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02192"/>
        <c:crosses val="autoZero"/>
        <c:auto val="1"/>
        <c:lblAlgn val="ctr"/>
        <c:lblOffset val="100"/>
        <c:noMultiLvlLbl val="0"/>
      </c:catAx>
      <c:valAx>
        <c:axId val="-2083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coupled!$C$7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coupled!$D$7:$CY$7</c:f>
              <c:numCache>
                <c:formatCode>General</c:formatCode>
                <c:ptCount val="100"/>
                <c:pt idx="0">
                  <c:v>0.25</c:v>
                </c:pt>
                <c:pt idx="1">
                  <c:v>0.225669285092428</c:v>
                </c:pt>
                <c:pt idx="2" formatCode="0.000">
                  <c:v>0.203785963701984</c:v>
                </c:pt>
                <c:pt idx="3" formatCode="0.000">
                  <c:v>0.184102129648108</c:v>
                </c:pt>
                <c:pt idx="4" formatCode="0.000">
                  <c:v>0.166398464656892</c:v>
                </c:pt>
                <c:pt idx="5" formatCode="0.000">
                  <c:v>0.150480207191619</c:v>
                </c:pt>
                <c:pt idx="6" formatCode="0.000">
                  <c:v>0.136173919144739</c:v>
                </c:pt>
                <c:pt idx="7" formatCode="0.000">
                  <c:v>0.12332488356023</c:v>
                </c:pt>
                <c:pt idx="8" formatCode="0.000">
                  <c:v>0.111794981148536</c:v>
                </c:pt>
                <c:pt idx="9" formatCode="0.000">
                  <c:v>0.101460927336929</c:v>
                </c:pt>
                <c:pt idx="10" formatCode="0.000">
                  <c:v>0.0922127839410141</c:v>
                </c:pt>
                <c:pt idx="11" formatCode="0.000">
                  <c:v>0.0839526846912079</c:v>
                </c:pt>
                <c:pt idx="12" formatCode="0.000">
                  <c:v>0.0765937318779521</c:v>
                </c:pt>
                <c:pt idx="13" formatCode="0.000">
                  <c:v>0.0700590339213899</c:v>
                </c:pt>
                <c:pt idx="14">
                  <c:v>0.0642808624353147</c:v>
                </c:pt>
                <c:pt idx="15" formatCode="0.000">
                  <c:v>0.0591999137136563</c:v>
                </c:pt>
                <c:pt idx="16" formatCode="0.000">
                  <c:v>0.0547646645201113</c:v>
                </c:pt>
                <c:pt idx="17" formatCode="0.000">
                  <c:v>0.0509308163109027</c:v>
                </c:pt>
                <c:pt idx="18" formatCode="0.000">
                  <c:v>0.0476608260680952</c:v>
                </c:pt>
                <c:pt idx="19">
                  <c:v>0.0449235261521024</c:v>
                </c:pt>
                <c:pt idx="20" formatCode="0.000">
                  <c:v>0.0426938403469712</c:v>
                </c:pt>
                <c:pt idx="21">
                  <c:v>0.0409526089669206</c:v>
                </c:pt>
                <c:pt idx="22" formatCode="0.000">
                  <c:v>0.0396865430568123</c:v>
                </c:pt>
                <c:pt idx="23">
                  <c:v>0.0388883371655733</c:v>
                </c:pt>
                <c:pt idx="24" formatCode="0.000">
                  <c:v>0.0385569831777424</c:v>
                </c:pt>
                <c:pt idx="25">
                  <c:v>0.0386983462979382</c:v>
                </c:pt>
                <c:pt idx="26" formatCode="0.000">
                  <c:v>0.0393260918035283</c:v>
                </c:pt>
                <c:pt idx="27">
                  <c:v>0.0404630930382603</c:v>
                </c:pt>
                <c:pt idx="28" formatCode="0.000">
                  <c:v>0.0421435163707313</c:v>
                </c:pt>
                <c:pt idx="29">
                  <c:v>0.0444158829093125</c:v>
                </c:pt>
                <c:pt idx="30" formatCode="0.000">
                  <c:v>0.0473475764859647</c:v>
                </c:pt>
                <c:pt idx="31">
                  <c:v>0.0510315504943696</c:v>
                </c:pt>
                <c:pt idx="32" formatCode="0.000">
                  <c:v>0.0555964689714479</c:v>
                </c:pt>
                <c:pt idx="33">
                  <c:v>0.0612223581678496</c:v>
                </c:pt>
                <c:pt idx="34" formatCode="0.000">
                  <c:v>0.0681653329918478</c:v>
                </c:pt>
                <c:pt idx="35">
                  <c:v>0.0767976049624299</c:v>
                </c:pt>
                <c:pt idx="36" formatCode="0.000">
                  <c:v>0.0876735304560592</c:v>
                </c:pt>
                <c:pt idx="37">
                  <c:v>0.101639327708</c:v>
                </c:pt>
                <c:pt idx="38" formatCode="0.000">
                  <c:v>0.120009134385879</c:v>
                </c:pt>
                <c:pt idx="39">
                  <c:v>0.144803712419042</c:v>
                </c:pt>
                <c:pt idx="40" formatCode="0.000">
                  <c:v>0.178858733640483</c:v>
                </c:pt>
                <c:pt idx="41">
                  <c:v>0.224947511670978</c:v>
                </c:pt>
                <c:pt idx="42">
                  <c:v>0.282631844312486</c:v>
                </c:pt>
                <c:pt idx="43" formatCode="0.000">
                  <c:v>0.345991850058382</c:v>
                </c:pt>
                <c:pt idx="44">
                  <c:v>0.408314186299509</c:v>
                </c:pt>
                <c:pt idx="45" formatCode="0.000">
                  <c:v>0.466335236055973</c:v>
                </c:pt>
                <c:pt idx="46">
                  <c:v>0.519234306486003</c:v>
                </c:pt>
                <c:pt idx="47" formatCode="0.000">
                  <c:v>0.567098977092872</c:v>
                </c:pt>
                <c:pt idx="48">
                  <c:v>0.61028235224086</c:v>
                </c:pt>
                <c:pt idx="49" formatCode="0.000">
                  <c:v>0.649194845845065</c:v>
                </c:pt>
                <c:pt idx="50">
                  <c:v>0.684239384741686</c:v>
                </c:pt>
                <c:pt idx="51" formatCode="0.000">
                  <c:v>0.715791783990996</c:v>
                </c:pt>
                <c:pt idx="52">
                  <c:v>0.744195877144612</c:v>
                </c:pt>
                <c:pt idx="53" formatCode="0.000">
                  <c:v>0.769763671026693</c:v>
                </c:pt>
                <c:pt idx="54">
                  <c:v>0.792777216555525</c:v>
                </c:pt>
                <c:pt idx="55" formatCode="0.000">
                  <c:v>0.813491000695598</c:v>
                </c:pt>
                <c:pt idx="56">
                  <c:v>0.832134407944525</c:v>
                </c:pt>
                <c:pt idx="57" formatCode="0.000">
                  <c:v>0.848914078229108</c:v>
                </c:pt>
                <c:pt idx="58">
                  <c:v>0.864016098286955</c:v>
                </c:pt>
                <c:pt idx="59" formatCode="0.000">
                  <c:v>0.877608009078119</c:v>
                </c:pt>
                <c:pt idx="60">
                  <c:v>0.889840630929185</c:v>
                </c:pt>
                <c:pt idx="61" formatCode="0.000">
                  <c:v>0.900849716056017</c:v>
                </c:pt>
                <c:pt idx="62">
                  <c:v>0.910757441089247</c:v>
                </c:pt>
                <c:pt idx="63" formatCode="0.000">
                  <c:v>0.919673752949332</c:v>
                </c:pt>
                <c:pt idx="64">
                  <c:v>0.927697581112199</c:v>
                </c:pt>
                <c:pt idx="65">
                  <c:v>0.93491792854904</c:v>
                </c:pt>
                <c:pt idx="66" formatCode="0.000">
                  <c:v>0.941414852696845</c:v>
                </c:pt>
                <c:pt idx="67">
                  <c:v>0.947260346867277</c:v>
                </c:pt>
                <c:pt idx="68" formatCode="0.000">
                  <c:v>0.952519131618685</c:v>
                </c:pt>
                <c:pt idx="69">
                  <c:v>0.957249364870214</c:v>
                </c:pt>
                <c:pt idx="70" formatCode="0.000">
                  <c:v>0.961503279007021</c:v>
                </c:pt>
                <c:pt idx="71">
                  <c:v>0.96532775302009</c:v>
                </c:pt>
                <c:pt idx="72" formatCode="0.000">
                  <c:v>0.968764827996772</c:v>
                </c:pt>
                <c:pt idx="73">
                  <c:v>0.971852175228423</c:v>
                </c:pt>
                <c:pt idx="74" formatCode="0.000">
                  <c:v>0.974623528029679</c:v>
                </c:pt>
                <c:pt idx="75">
                  <c:v>0.977109091113832</c:v>
                </c:pt>
                <c:pt idx="76" formatCode="0.000">
                  <c:v>0.979335944549665</c:v>
                </c:pt>
                <c:pt idx="77">
                  <c:v>0.981328461206758</c:v>
                </c:pt>
                <c:pt idx="78" formatCode="0.000">
                  <c:v>0.983108753313423</c:v>
                </c:pt>
                <c:pt idx="79">
                  <c:v>0.98469714914653</c:v>
                </c:pt>
                <c:pt idx="80" formatCode="0.000">
                  <c:v>0.986112669429408</c:v>
                </c:pt>
                <c:pt idx="81">
                  <c:v>0.987373428546267</c:v>
                </c:pt>
                <c:pt idx="82" formatCode="0.000">
                  <c:v>0.988496852749551</c:v>
                </c:pt>
                <c:pt idx="83">
                  <c:v>0.989499628631276</c:v>
                </c:pt>
                <c:pt idx="84" formatCode="0.000">
                  <c:v>0.990397393355584</c:v>
                </c:pt>
                <c:pt idx="85">
                  <c:v>0.991204307408889</c:v>
                </c:pt>
                <c:pt idx="86" formatCode="0.000">
                  <c:v>0.991932710833605</c:v>
                </c:pt>
                <c:pt idx="87">
                  <c:v>0.992593001759524</c:v>
                </c:pt>
                <c:pt idx="88">
                  <c:v>0.993193748350616</c:v>
                </c:pt>
                <c:pt idx="89" formatCode="0.000">
                  <c:v>0.993741951148281</c:v>
                </c:pt>
                <c:pt idx="90">
                  <c:v>0.994243353861924</c:v>
                </c:pt>
                <c:pt idx="91" formatCode="0.000">
                  <c:v>0.994702731401345</c:v>
                </c:pt>
                <c:pt idx="92">
                  <c:v>0.995124123752403</c:v>
                </c:pt>
                <c:pt idx="93" formatCode="0.000">
                  <c:v>0.995511011776818</c:v>
                </c:pt>
                <c:pt idx="94">
                  <c:v>0.995866443802172</c:v>
                </c:pt>
                <c:pt idx="95" formatCode="0.000">
                  <c:v>0.996193125079099</c:v>
                </c:pt>
                <c:pt idx="96">
                  <c:v>0.996493480972958</c:v>
                </c:pt>
                <c:pt idx="97" formatCode="0.000">
                  <c:v>0.996769702234692</c:v>
                </c:pt>
                <c:pt idx="98">
                  <c:v>0.997023778255292</c:v>
                </c:pt>
                <c:pt idx="99" formatCode="0.000">
                  <c:v>0.997257522291797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coupled!$A$11</c:f>
              <c:strCache>
                <c:ptCount val="1"/>
                <c:pt idx="0">
                  <c:v>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coupled!$D$11:$CY$11</c:f>
              <c:numCache>
                <c:formatCode>0.000</c:formatCode>
                <c:ptCount val="100"/>
                <c:pt idx="0">
                  <c:v>-148.4131591025766</c:v>
                </c:pt>
                <c:pt idx="1">
                  <c:v>-145.2828534842269</c:v>
                </c:pt>
                <c:pt idx="2">
                  <c:v>-142.9341162447919</c:v>
                </c:pt>
                <c:pt idx="3">
                  <c:v>-140.5332061476973</c:v>
                </c:pt>
                <c:pt idx="4">
                  <c:v>-137.5830437302144</c:v>
                </c:pt>
                <c:pt idx="5">
                  <c:v>-133.81946223616</c:v>
                </c:pt>
                <c:pt idx="6">
                  <c:v>-129.1479484193963</c:v>
                </c:pt>
                <c:pt idx="7">
                  <c:v>-123.5972480662798</c:v>
                </c:pt>
                <c:pt idx="8">
                  <c:v>-117.2810028004008</c:v>
                </c:pt>
                <c:pt idx="9">
                  <c:v>-110.3648574511959</c:v>
                </c:pt>
                <c:pt idx="10">
                  <c:v>-103.0388782814566</c:v>
                </c:pt>
                <c:pt idx="11">
                  <c:v>-95.4956955287227</c:v>
                </c:pt>
                <c:pt idx="12">
                  <c:v>-87.9145570409437</c:v>
                </c:pt>
                <c:pt idx="13">
                  <c:v>-80.45100693896752</c:v>
                </c:pt>
                <c:pt idx="14">
                  <c:v>-73.2314710831928</c:v>
                </c:pt>
                <c:pt idx="15">
                  <c:v>-66.35176079309625</c:v>
                </c:pt>
                <c:pt idx="16">
                  <c:v>-59.87841800014851</c:v>
                </c:pt>
                <c:pt idx="17">
                  <c:v>-53.85188545275952</c:v>
                </c:pt>
                <c:pt idx="18">
                  <c:v>-48.29064135486407</c:v>
                </c:pt>
                <c:pt idx="19">
                  <c:v>-43.19563656237314</c:v>
                </c:pt>
                <c:pt idx="20">
                  <c:v>-38.55457350101513</c:v>
                </c:pt>
                <c:pt idx="21">
                  <c:v>-34.34574339139058</c:v>
                </c:pt>
                <c:pt idx="22">
                  <c:v>-30.54127963239308</c:v>
                </c:pt>
                <c:pt idx="23">
                  <c:v>-27.10978772205161</c:v>
                </c:pt>
                <c:pt idx="24">
                  <c:v>-24.01837951502307</c:v>
                </c:pt>
                <c:pt idx="25">
                  <c:v>-21.23417860045868</c:v>
                </c:pt>
                <c:pt idx="26">
                  <c:v>-18.72538159982581</c:v>
                </c:pt>
                <c:pt idx="27">
                  <c:v>-16.46196415145732</c:v>
                </c:pt>
                <c:pt idx="28">
                  <c:v>-14.4161160223233</c:v>
                </c:pt>
                <c:pt idx="29">
                  <c:v>-12.56248164601558</c:v>
                </c:pt>
                <c:pt idx="30">
                  <c:v>-10.87827383912821</c:v>
                </c:pt>
                <c:pt idx="31">
                  <c:v>-9.34332224778225</c:v>
                </c:pt>
                <c:pt idx="32">
                  <c:v>-7.94011687626621</c:v>
                </c:pt>
                <c:pt idx="33">
                  <c:v>-6.653914104365791</c:v>
                </c:pt>
                <c:pt idx="34">
                  <c:v>-5.472992458238748</c:v>
                </c:pt>
                <c:pt idx="35">
                  <c:v>-4.389183674189133</c:v>
                </c:pt>
                <c:pt idx="36">
                  <c:v>-3.398862396594147</c:v>
                </c:pt>
                <c:pt idx="37">
                  <c:v>-2.504623015846225</c:v>
                </c:pt>
                <c:pt idx="38">
                  <c:v>-1.717724264582052</c:v>
                </c:pt>
                <c:pt idx="39">
                  <c:v>-1.060352145612558</c:v>
                </c:pt>
                <c:pt idx="40">
                  <c:v>-0.563119107649086</c:v>
                </c:pt>
                <c:pt idx="41">
                  <c:v>-0.247208065369113</c:v>
                </c:pt>
                <c:pt idx="42">
                  <c:v>-0.0914267425818738</c:v>
                </c:pt>
                <c:pt idx="43">
                  <c:v>-0.0317625921820841</c:v>
                </c:pt>
                <c:pt idx="44">
                  <c:v>-0.0116085276606259</c:v>
                </c:pt>
                <c:pt idx="45">
                  <c:v>-0.00469600907020751</c:v>
                </c:pt>
                <c:pt idx="46">
                  <c:v>-0.00212348708778487</c:v>
                </c:pt>
                <c:pt idx="47">
                  <c:v>-0.00106841171254413</c:v>
                </c:pt>
                <c:pt idx="48">
                  <c:v>-0.000593063232615432</c:v>
                </c:pt>
                <c:pt idx="49">
                  <c:v>-0.000359894666300819</c:v>
                </c:pt>
                <c:pt idx="50">
                  <c:v>-0.000236678768801068</c:v>
                </c:pt>
                <c:pt idx="51">
                  <c:v>-0.000167312461618829</c:v>
                </c:pt>
                <c:pt idx="52">
                  <c:v>-0.000126199958993656</c:v>
                </c:pt>
                <c:pt idx="53">
                  <c:v>-0.00010088386151641</c:v>
                </c:pt>
                <c:pt idx="54">
                  <c:v>-8.49492595116352E-5</c:v>
                </c:pt>
                <c:pt idx="55">
                  <c:v>-7.49324295770126E-5</c:v>
                </c:pt>
                <c:pt idx="56">
                  <c:v>-6.88939556945378E-5</c:v>
                </c:pt>
                <c:pt idx="57">
                  <c:v>-6.57255119853595E-5</c:v>
                </c:pt>
                <c:pt idx="58">
                  <c:v>-6.47979999113257E-5</c:v>
                </c:pt>
                <c:pt idx="59">
                  <c:v>-6.57767375102924E-5</c:v>
                </c:pt>
                <c:pt idx="60">
                  <c:v>-6.85224975116583E-5</c:v>
                </c:pt>
                <c:pt idx="61">
                  <c:v>-7.30389459793201E-5</c:v>
                </c:pt>
                <c:pt idx="62">
                  <c:v>-7.94466211726519E-5</c:v>
                </c:pt>
                <c:pt idx="63">
                  <c:v>-8.79731605873957E-5</c:v>
                </c:pt>
                <c:pt idx="64">
                  <c:v>-9.89543103833146E-5</c:v>
                </c:pt>
                <c:pt idx="65">
                  <c:v>-0.000112842704946825</c:v>
                </c:pt>
                <c:pt idx="66">
                  <c:v>-0.00013022255454076</c:v>
                </c:pt>
                <c:pt idx="67">
                  <c:v>-0.000151828667091403</c:v>
                </c:pt>
                <c:pt idx="68">
                  <c:v>-0.000178567746769831</c:v>
                </c:pt>
                <c:pt idx="69">
                  <c:v>-0.000211538500790143</c:v>
                </c:pt>
                <c:pt idx="70">
                  <c:v>-0.000252044372648141</c:v>
                </c:pt>
                <c:pt idx="71">
                  <c:v>-0.000301588141076614</c:v>
                </c:pt>
                <c:pt idx="72">
                  <c:v>-0.000361830560710041</c:v>
                </c:pt>
                <c:pt idx="73">
                  <c:v>-0.000434485454647637</c:v>
                </c:pt>
                <c:pt idx="74">
                  <c:v>-0.000521112545636804</c:v>
                </c:pt>
                <c:pt idx="75">
                  <c:v>-0.000622762119120601</c:v>
                </c:pt>
                <c:pt idx="76">
                  <c:v>-0.000739435239876629</c:v>
                </c:pt>
                <c:pt idx="77">
                  <c:v>-0.000869372879284125</c:v>
                </c:pt>
                <c:pt idx="78">
                  <c:v>-0.00100830400839991</c:v>
                </c:pt>
                <c:pt idx="79">
                  <c:v>-0.00114896663397745</c:v>
                </c:pt>
                <c:pt idx="80">
                  <c:v>-0.00128137923348826</c:v>
                </c:pt>
                <c:pt idx="81">
                  <c:v>-0.0013942707050163</c:v>
                </c:pt>
                <c:pt idx="82">
                  <c:v>-0.00147756842055458</c:v>
                </c:pt>
                <c:pt idx="83">
                  <c:v>-0.00152504635051609</c:v>
                </c:pt>
                <c:pt idx="84">
                  <c:v>-0.001535821241194</c:v>
                </c:pt>
                <c:pt idx="85">
                  <c:v>-0.00151394691443296</c:v>
                </c:pt>
                <c:pt idx="86">
                  <c:v>-0.00146652746055587</c:v>
                </c:pt>
                <c:pt idx="87">
                  <c:v>-0.001401493765393</c:v>
                </c:pt>
                <c:pt idx="88">
                  <c:v>-0.0013259795662639</c:v>
                </c:pt>
                <c:pt idx="89">
                  <c:v>-0.00124557123294888</c:v>
                </c:pt>
                <c:pt idx="90">
                  <c:v>-0.0011642245865835</c:v>
                </c:pt>
                <c:pt idx="91">
                  <c:v>-0.00108451999748382</c:v>
                </c:pt>
                <c:pt idx="92">
                  <c:v>-0.00100801106656312</c:v>
                </c:pt>
                <c:pt idx="93">
                  <c:v>-0.000935542391151678</c:v>
                </c:pt>
                <c:pt idx="94">
                  <c:v>-0.000867495324428313</c:v>
                </c:pt>
                <c:pt idx="95">
                  <c:v>-0.000803961817683163</c:v>
                </c:pt>
                <c:pt idx="96">
                  <c:v>-0.000744860814377635</c:v>
                </c:pt>
                <c:pt idx="97">
                  <c:v>-0.000690013349430751</c:v>
                </c:pt>
                <c:pt idx="98">
                  <c:v>-0.000639189682123398</c:v>
                </c:pt>
                <c:pt idx="99">
                  <c:v>-0.00059213817430015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100448"/>
        <c:axId val="-2082096672"/>
      </c:lineChart>
      <c:catAx>
        <c:axId val="-2082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96672"/>
        <c:crosses val="autoZero"/>
        <c:auto val="1"/>
        <c:lblAlgn val="ctr"/>
        <c:lblOffset val="100"/>
        <c:noMultiLvlLbl val="0"/>
      </c:catAx>
      <c:valAx>
        <c:axId val="-20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'coupled (2)'!$C$7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(2)'!$D$7:$CY$7</c:f>
              <c:numCache>
                <c:formatCode>0.000</c:formatCode>
                <c:ptCount val="100"/>
                <c:pt idx="0" formatCode="General">
                  <c:v>0.9</c:v>
                </c:pt>
                <c:pt idx="1">
                  <c:v>0.450000056267581</c:v>
                </c:pt>
                <c:pt idx="2">
                  <c:v>0.230020912629274</c:v>
                </c:pt>
                <c:pt idx="3">
                  <c:v>0.115303834141607</c:v>
                </c:pt>
                <c:pt idx="4">
                  <c:v>0.0576714489316855</c:v>
                </c:pt>
                <c:pt idx="5">
                  <c:v>0.0288372679808523</c:v>
                </c:pt>
                <c:pt idx="6">
                  <c:v>0.0144187647143755</c:v>
                </c:pt>
                <c:pt idx="7">
                  <c:v>0.00720939358379273</c:v>
                </c:pt>
                <c:pt idx="8">
                  <c:v>0.00360469774978636</c:v>
                </c:pt>
                <c:pt idx="9">
                  <c:v>0.00180234895573721</c:v>
                </c:pt>
                <c:pt idx="10">
                  <c:v>0.000901174484626812</c:v>
                </c:pt>
                <c:pt idx="11">
                  <c:v>0.000450587242874471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'coupled (2)'!$C$14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(2)'!$D$14:$CY$14</c:f>
              <c:numCache>
                <c:formatCode>General</c:formatCode>
                <c:ptCount val="100"/>
                <c:pt idx="0">
                  <c:v>0.1</c:v>
                </c:pt>
                <c:pt idx="1">
                  <c:v>0.549999943732419</c:v>
                </c:pt>
                <c:pt idx="2">
                  <c:v>0.769979087370726</c:v>
                </c:pt>
                <c:pt idx="3">
                  <c:v>0.884696165858393</c:v>
                </c:pt>
                <c:pt idx="4">
                  <c:v>0.942328551068314</c:v>
                </c:pt>
                <c:pt idx="5">
                  <c:v>0.971162732019148</c:v>
                </c:pt>
                <c:pt idx="6">
                  <c:v>0.985581235285625</c:v>
                </c:pt>
                <c:pt idx="7">
                  <c:v>0.992790606416207</c:v>
                </c:pt>
                <c:pt idx="8">
                  <c:v>0.996395302250214</c:v>
                </c:pt>
                <c:pt idx="9">
                  <c:v>0.998197651044263</c:v>
                </c:pt>
                <c:pt idx="10">
                  <c:v>0.999098825515373</c:v>
                </c:pt>
                <c:pt idx="11">
                  <c:v>0.999549412757125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58688"/>
        <c:axId val="-2082055296"/>
      </c:lineChart>
      <c:catAx>
        <c:axId val="-2082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296"/>
        <c:crosses val="autoZero"/>
        <c:auto val="1"/>
        <c:lblAlgn val="ctr"/>
        <c:lblOffset val="100"/>
        <c:noMultiLvlLbl val="0"/>
      </c:catAx>
      <c:valAx>
        <c:axId val="-2082055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8688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</a:t>
            </a:r>
            <a:r>
              <a:rPr lang="en-US" baseline="0"/>
              <a:t>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'coupled (2)'!$C$15</c:f>
              <c:strCache>
                <c:ptCount val="1"/>
                <c:pt idx="0">
                  <c:v>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(2)'!$D$15:$CY$15</c:f>
              <c:numCache>
                <c:formatCode>General</c:formatCode>
                <c:ptCount val="100"/>
                <c:pt idx="0">
                  <c:v>2.5</c:v>
                </c:pt>
                <c:pt idx="1">
                  <c:v>0.909091002095185</c:v>
                </c:pt>
                <c:pt idx="2">
                  <c:v>0.974052428567963</c:v>
                </c:pt>
                <c:pt idx="3">
                  <c:v>1.13033156307367</c:v>
                </c:pt>
                <c:pt idx="4">
                  <c:v>1.326501249041939</c:v>
                </c:pt>
                <c:pt idx="5">
                  <c:v>1.544540323207569</c:v>
                </c:pt>
                <c:pt idx="6">
                  <c:v>1.775601987280982</c:v>
                </c:pt>
                <c:pt idx="7">
                  <c:v>2.014523492742981</c:v>
                </c:pt>
                <c:pt idx="8">
                  <c:v>2.258139911858981</c:v>
                </c:pt>
                <c:pt idx="9">
                  <c:v>2.504514008207321</c:v>
                </c:pt>
                <c:pt idx="10">
                  <c:v>2.75248046516464</c:v>
                </c:pt>
                <c:pt idx="11">
                  <c:v>3.001352371089784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778800"/>
        <c:axId val="-2084724176"/>
      </c:lineChart>
      <c:catAx>
        <c:axId val="-20837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24176"/>
        <c:crosses val="autoZero"/>
        <c:auto val="1"/>
        <c:lblAlgn val="ctr"/>
        <c:lblOffset val="100"/>
        <c:noMultiLvlLbl val="0"/>
      </c:catAx>
      <c:valAx>
        <c:axId val="-2084724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'coupled (2)'!$C$8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'coupled (2)'!$D$2:$CY$2</c:f>
              <c:strCache>
                <c:ptCount val="1"/>
                <c:pt idx="0">
                  <c:v>t0</c:v>
                </c:pt>
              </c:strCache>
            </c:strRef>
          </c:cat>
          <c:val>
            <c:numRef>
              <c:f>'coupled (2)'!$D$8:$CY$8</c:f>
              <c:numCache>
                <c:formatCode>0.000</c:formatCode>
                <c:ptCount val="100"/>
                <c:pt idx="0">
                  <c:v>-0.449999943732419</c:v>
                </c:pt>
                <c:pt idx="1">
                  <c:v>-0.219979143638307</c:v>
                </c:pt>
                <c:pt idx="2">
                  <c:v>-0.114717078487667</c:v>
                </c:pt>
                <c:pt idx="3">
                  <c:v>-0.0576323852099218</c:v>
                </c:pt>
                <c:pt idx="4">
                  <c:v>-0.0288341809508332</c:v>
                </c:pt>
                <c:pt idx="5">
                  <c:v>-0.0144185032664768</c:v>
                </c:pt>
                <c:pt idx="6">
                  <c:v>-0.00720937113058272</c:v>
                </c:pt>
                <c:pt idx="7">
                  <c:v>-0.00360469583400637</c:v>
                </c:pt>
                <c:pt idx="8">
                  <c:v>-0.00180234879404915</c:v>
                </c:pt>
                <c:pt idx="9">
                  <c:v>-0.000901174471110402</c:v>
                </c:pt>
                <c:pt idx="10">
                  <c:v>-0.000450587241752341</c:v>
                </c:pt>
                <c:pt idx="11">
                  <c:v>-0.000225293621390867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59632"/>
        <c:axId val="-2083656240"/>
      </c:lineChart>
      <c:catAx>
        <c:axId val="-20836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56240"/>
        <c:crosses val="autoZero"/>
        <c:auto val="1"/>
        <c:lblAlgn val="ctr"/>
        <c:lblOffset val="100"/>
        <c:noMultiLvlLbl val="0"/>
      </c:catAx>
      <c:valAx>
        <c:axId val="-2083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Deforestation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Forest!$F$7</c:f>
              <c:strCache>
                <c:ptCount val="1"/>
                <c:pt idx="0">
                  <c:v>R(3)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Forest!$G$7</c:f>
              <c:strCache>
                <c:ptCount val="1"/>
                <c:pt idx="0">
                  <c:v>R(2)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Forest!$G$8:$G$28</c:f>
              <c:numCache>
                <c:formatCode>General</c:formatCode>
                <c:ptCount val="2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Forest!$H$7</c:f>
              <c:strCache>
                <c:ptCount val="1"/>
                <c:pt idx="0">
                  <c:v>R(4)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Forest!$H$8:$H$28</c:f>
              <c:numCache>
                <c:formatCode>General</c:formatCode>
                <c:ptCount val="21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17296"/>
        <c:axId val="-2084912064"/>
      </c:scatterChart>
      <c:valAx>
        <c:axId val="-20849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4912064"/>
        <c:crosses val="autoZero"/>
        <c:crossBetween val="midCat"/>
      </c:valAx>
      <c:valAx>
        <c:axId val="-208491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491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'coupled (2)'!$C$8</c:f>
              <c:strCache>
                <c:ptCount val="1"/>
                <c:pt idx="0">
                  <c:v>ΔM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'coupled (2)'!$D$24:$O$24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'coupled (2)'!$D$8:$O$8</c:f>
              <c:numCache>
                <c:formatCode>0.000</c:formatCode>
                <c:ptCount val="12"/>
                <c:pt idx="0">
                  <c:v>-0.449999943732419</c:v>
                </c:pt>
                <c:pt idx="1">
                  <c:v>-0.219979143638307</c:v>
                </c:pt>
                <c:pt idx="2">
                  <c:v>-0.114717078487667</c:v>
                </c:pt>
                <c:pt idx="3">
                  <c:v>-0.0576323852099218</c:v>
                </c:pt>
                <c:pt idx="4">
                  <c:v>-0.0288341809508332</c:v>
                </c:pt>
                <c:pt idx="5">
                  <c:v>-0.0144185032664768</c:v>
                </c:pt>
                <c:pt idx="6">
                  <c:v>-0.00720937113058272</c:v>
                </c:pt>
                <c:pt idx="7">
                  <c:v>-0.00360469583400637</c:v>
                </c:pt>
                <c:pt idx="8">
                  <c:v>-0.00180234879404915</c:v>
                </c:pt>
                <c:pt idx="9">
                  <c:v>-0.000901174471110402</c:v>
                </c:pt>
                <c:pt idx="10">
                  <c:v>-0.000450587241752341</c:v>
                </c:pt>
                <c:pt idx="11">
                  <c:v>-0.000225293621390867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12352"/>
        <c:axId val="-2082006304"/>
      </c:lineChart>
      <c:catAx>
        <c:axId val="-20820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06304"/>
        <c:crosses val="autoZero"/>
        <c:auto val="1"/>
        <c:lblAlgn val="ctr"/>
        <c:lblOffset val="100"/>
        <c:noMultiLvlLbl val="0"/>
      </c:catAx>
      <c:valAx>
        <c:axId val="-2082006304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Forest!$E$7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Forest!$E$8:$E$28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Forest!$J$7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Forest!$J$8:$J$28</c:f>
              <c:numCache>
                <c:formatCode>General</c:formatCode>
                <c:ptCount val="21"/>
                <c:pt idx="0">
                  <c:v>0.0</c:v>
                </c:pt>
                <c:pt idx="1">
                  <c:v>0.000875</c:v>
                </c:pt>
                <c:pt idx="2">
                  <c:v>0.0015</c:v>
                </c:pt>
                <c:pt idx="3">
                  <c:v>0.001875</c:v>
                </c:pt>
                <c:pt idx="4">
                  <c:v>0.002</c:v>
                </c:pt>
                <c:pt idx="5">
                  <c:v>0.001875</c:v>
                </c:pt>
                <c:pt idx="6">
                  <c:v>0.0015</c:v>
                </c:pt>
                <c:pt idx="7">
                  <c:v>0.000875</c:v>
                </c:pt>
                <c:pt idx="8">
                  <c:v>0.0</c:v>
                </c:pt>
                <c:pt idx="9">
                  <c:v>-0.001125</c:v>
                </c:pt>
                <c:pt idx="10">
                  <c:v>-0.0025</c:v>
                </c:pt>
                <c:pt idx="11">
                  <c:v>-0.004125</c:v>
                </c:pt>
                <c:pt idx="12">
                  <c:v>-0.006</c:v>
                </c:pt>
                <c:pt idx="13">
                  <c:v>-0.008125</c:v>
                </c:pt>
                <c:pt idx="14">
                  <c:v>-0.0105</c:v>
                </c:pt>
                <c:pt idx="15">
                  <c:v>-0.013125</c:v>
                </c:pt>
                <c:pt idx="16">
                  <c:v>-0.016</c:v>
                </c:pt>
                <c:pt idx="17">
                  <c:v>-0.019125</c:v>
                </c:pt>
                <c:pt idx="18">
                  <c:v>-0.0225</c:v>
                </c:pt>
                <c:pt idx="19">
                  <c:v>-0.026125</c:v>
                </c:pt>
                <c:pt idx="20">
                  <c:v>-0.03</c:v>
                </c:pt>
              </c:numCache>
            </c:numRef>
          </c:yVal>
          <c:smooth val="0"/>
        </c:ser>
        <c:ser>
          <c:idx val="1"/>
          <c:order val="2"/>
          <c:tx>
            <c:v>Deforest (Eps=3)</c:v>
          </c:tx>
          <c:marker>
            <c:symbol val="none"/>
          </c:marker>
          <c:xVal>
            <c:numRef>
              <c:f>Forest!$C$8:$C$28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Forest!$F$8:$F$28</c:f>
              <c:numCache>
                <c:formatCode>General</c:formatCode>
                <c:ptCount val="21"/>
                <c:pt idx="0">
                  <c:v>0.0</c:v>
                </c:pt>
                <c:pt idx="1">
                  <c:v>0.0015</c:v>
                </c:pt>
                <c:pt idx="2">
                  <c:v>0.003</c:v>
                </c:pt>
                <c:pt idx="3">
                  <c:v>0.0045</c:v>
                </c:pt>
                <c:pt idx="4">
                  <c:v>0.006</c:v>
                </c:pt>
                <c:pt idx="5">
                  <c:v>0.0075</c:v>
                </c:pt>
                <c:pt idx="6">
                  <c:v>0.009</c:v>
                </c:pt>
                <c:pt idx="7">
                  <c:v>0.0105</c:v>
                </c:pt>
                <c:pt idx="8">
                  <c:v>0.012</c:v>
                </c:pt>
                <c:pt idx="9">
                  <c:v>0.0135</c:v>
                </c:pt>
                <c:pt idx="10">
                  <c:v>0.015</c:v>
                </c:pt>
                <c:pt idx="11">
                  <c:v>0.0165</c:v>
                </c:pt>
                <c:pt idx="12">
                  <c:v>0.018</c:v>
                </c:pt>
                <c:pt idx="13">
                  <c:v>0.0195</c:v>
                </c:pt>
                <c:pt idx="14">
                  <c:v>0.021</c:v>
                </c:pt>
                <c:pt idx="15">
                  <c:v>0.0225</c:v>
                </c:pt>
                <c:pt idx="16">
                  <c:v>0.024</c:v>
                </c:pt>
                <c:pt idx="17">
                  <c:v>0.0255</c:v>
                </c:pt>
                <c:pt idx="18">
                  <c:v>0.027</c:v>
                </c:pt>
                <c:pt idx="19">
                  <c:v>0.0285</c:v>
                </c:pt>
                <c:pt idx="20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06624"/>
        <c:axId val="-2087611728"/>
      </c:scatterChart>
      <c:valAx>
        <c:axId val="-20876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611728"/>
        <c:crosses val="autoZero"/>
        <c:crossBetween val="midCat"/>
      </c:valAx>
      <c:valAx>
        <c:axId val="-208761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60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Migration!$G$7</c:f>
              <c:strCache>
                <c:ptCount val="1"/>
                <c:pt idx="0">
                  <c:v>(u-M/P)/s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Migration!$G$8:$G$28</c:f>
              <c:numCache>
                <c:formatCode>General</c:formatCode>
                <c:ptCount val="21"/>
                <c:pt idx="0">
                  <c:v>5.0</c:v>
                </c:pt>
                <c:pt idx="1">
                  <c:v>4.5</c:v>
                </c:pt>
                <c:pt idx="2">
                  <c:v>4.0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2.0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0.0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-3.0</c:v>
                </c:pt>
                <c:pt idx="17">
                  <c:v>-3.5</c:v>
                </c:pt>
                <c:pt idx="18">
                  <c:v>-4.0</c:v>
                </c:pt>
                <c:pt idx="19">
                  <c:v>-4.5</c:v>
                </c:pt>
                <c:pt idx="20">
                  <c:v>-5.0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71872"/>
        <c:axId val="-2084069040"/>
      </c:scatterChart>
      <c:valAx>
        <c:axId val="-20840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069040"/>
        <c:crosses val="autoZero"/>
        <c:crossBetween val="midCat"/>
      </c:valAx>
      <c:valAx>
        <c:axId val="-208406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7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Migration!$I$7</c:f>
              <c:strCache>
                <c:ptCount val="1"/>
                <c:pt idx="0">
                  <c:v>1/(1+e())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Migration!$I$8:$I$28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0.0109869426305932</c:v>
                </c:pt>
                <c:pt idx="2">
                  <c:v>0.0179862099620916</c:v>
                </c:pt>
                <c:pt idx="3">
                  <c:v>0.0293122307513563</c:v>
                </c:pt>
                <c:pt idx="4">
                  <c:v>0.0474258731775668</c:v>
                </c:pt>
                <c:pt idx="5">
                  <c:v>0.0758581800212435</c:v>
                </c:pt>
                <c:pt idx="6">
                  <c:v>0.119202922022118</c:v>
                </c:pt>
                <c:pt idx="7">
                  <c:v>0.182425523806356</c:v>
                </c:pt>
                <c:pt idx="8">
                  <c:v>0.268941421369995</c:v>
                </c:pt>
                <c:pt idx="9">
                  <c:v>0.377540668798145</c:v>
                </c:pt>
                <c:pt idx="10">
                  <c:v>0.5</c:v>
                </c:pt>
                <c:pt idx="11">
                  <c:v>0.622459331201855</c:v>
                </c:pt>
                <c:pt idx="12">
                  <c:v>0.731058578630005</c:v>
                </c:pt>
                <c:pt idx="13">
                  <c:v>0.817574476193644</c:v>
                </c:pt>
                <c:pt idx="14">
                  <c:v>0.880797077977882</c:v>
                </c:pt>
                <c:pt idx="15">
                  <c:v>0.924141819978757</c:v>
                </c:pt>
                <c:pt idx="16">
                  <c:v>0.952574126822433</c:v>
                </c:pt>
                <c:pt idx="17">
                  <c:v>0.970687769248644</c:v>
                </c:pt>
                <c:pt idx="18">
                  <c:v>0.982013790037908</c:v>
                </c:pt>
                <c:pt idx="19">
                  <c:v>0.989013057369407</c:v>
                </c:pt>
                <c:pt idx="20">
                  <c:v>0.993307149075715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Migration!$J$7</c:f>
              <c:strCache>
                <c:ptCount val="1"/>
                <c:pt idx="0">
                  <c:v>(a-b)</c:v>
                </c:pt>
              </c:strCache>
            </c:strRef>
          </c:tx>
          <c:marker>
            <c:symbol val="none"/>
          </c:marker>
          <c:xVal>
            <c:numRef>
              <c:f>Migration!$C$8:$C$28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Migration!$J$8:$J$28</c:f>
              <c:numCache>
                <c:formatCode>0.00</c:formatCode>
                <c:ptCount val="21"/>
                <c:pt idx="0">
                  <c:v>0.00669285092428485</c:v>
                </c:pt>
                <c:pt idx="1">
                  <c:v>-0.0390130573694068</c:v>
                </c:pt>
                <c:pt idx="2">
                  <c:v>-0.0820137900379084</c:v>
                </c:pt>
                <c:pt idx="3">
                  <c:v>-0.120687769248644</c:v>
                </c:pt>
                <c:pt idx="4">
                  <c:v>-0.152574126822433</c:v>
                </c:pt>
                <c:pt idx="5">
                  <c:v>-0.174141819978756</c:v>
                </c:pt>
                <c:pt idx="6">
                  <c:v>-0.180797077977882</c:v>
                </c:pt>
                <c:pt idx="7">
                  <c:v>-0.167574476193644</c:v>
                </c:pt>
                <c:pt idx="8">
                  <c:v>-0.131058578630005</c:v>
                </c:pt>
                <c:pt idx="9">
                  <c:v>-0.0724593312018546</c:v>
                </c:pt>
                <c:pt idx="10">
                  <c:v>0.0</c:v>
                </c:pt>
                <c:pt idx="11">
                  <c:v>0.0724593312018547</c:v>
                </c:pt>
                <c:pt idx="12">
                  <c:v>0.131058578630005</c:v>
                </c:pt>
                <c:pt idx="13">
                  <c:v>0.167574476193644</c:v>
                </c:pt>
                <c:pt idx="14">
                  <c:v>0.180797077977882</c:v>
                </c:pt>
                <c:pt idx="15">
                  <c:v>0.174141819978757</c:v>
                </c:pt>
                <c:pt idx="16">
                  <c:v>0.152574126822433</c:v>
                </c:pt>
                <c:pt idx="17">
                  <c:v>0.120687769248644</c:v>
                </c:pt>
                <c:pt idx="18">
                  <c:v>0.0820137900379084</c:v>
                </c:pt>
                <c:pt idx="19">
                  <c:v>0.0390130573694068</c:v>
                </c:pt>
                <c:pt idx="20">
                  <c:v>-0.00669285092428473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29168"/>
        <c:axId val="-2084026256"/>
      </c:scatterChart>
      <c:valAx>
        <c:axId val="-20840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026256"/>
        <c:crosses val="autoZero"/>
        <c:crossBetween val="midCat"/>
      </c:valAx>
      <c:valAx>
        <c:axId val="-2084026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402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Migration!$K$7</c:f>
              <c:strCache>
                <c:ptCount val="1"/>
                <c:pt idx="0">
                  <c:v>dM/dt</c:v>
                </c:pt>
              </c:strCache>
            </c:strRef>
          </c:tx>
          <c:marker>
            <c:symbol val="none"/>
          </c:marker>
          <c:xVal>
            <c:numRef>
              <c:f>Migration!$B$8:$B$28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xVal>
          <c:yVal>
            <c:numRef>
              <c:f>Migration!$K$8:$K$28</c:f>
              <c:numCache>
                <c:formatCode>0.0000</c:formatCode>
                <c:ptCount val="21"/>
                <c:pt idx="0">
                  <c:v>0.000334642546214243</c:v>
                </c:pt>
                <c:pt idx="1">
                  <c:v>-0.00195065286847034</c:v>
                </c:pt>
                <c:pt idx="2">
                  <c:v>-0.00410068950189542</c:v>
                </c:pt>
                <c:pt idx="3">
                  <c:v>-0.00603438846243218</c:v>
                </c:pt>
                <c:pt idx="4">
                  <c:v>-0.00762870634112166</c:v>
                </c:pt>
                <c:pt idx="5">
                  <c:v>-0.00870709099893782</c:v>
                </c:pt>
                <c:pt idx="6">
                  <c:v>-0.00903985389889412</c:v>
                </c:pt>
                <c:pt idx="7">
                  <c:v>-0.00837872380968218</c:v>
                </c:pt>
                <c:pt idx="8">
                  <c:v>-0.00655292893150024</c:v>
                </c:pt>
                <c:pt idx="9">
                  <c:v>-0.00362296656009273</c:v>
                </c:pt>
                <c:pt idx="10">
                  <c:v>0.0</c:v>
                </c:pt>
                <c:pt idx="11">
                  <c:v>0.00362296656009273</c:v>
                </c:pt>
                <c:pt idx="12">
                  <c:v>0.00655292893150024</c:v>
                </c:pt>
                <c:pt idx="13">
                  <c:v>0.00837872380968218</c:v>
                </c:pt>
                <c:pt idx="14">
                  <c:v>0.00903985389889411</c:v>
                </c:pt>
                <c:pt idx="15">
                  <c:v>0.00870709099893783</c:v>
                </c:pt>
                <c:pt idx="16">
                  <c:v>0.00762870634112166</c:v>
                </c:pt>
                <c:pt idx="17">
                  <c:v>0.00603438846243218</c:v>
                </c:pt>
                <c:pt idx="18">
                  <c:v>0.00410068950189542</c:v>
                </c:pt>
                <c:pt idx="19">
                  <c:v>0.00195065286847034</c:v>
                </c:pt>
                <c:pt idx="20">
                  <c:v>-0.000334642546214237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99104"/>
        <c:axId val="-2083994064"/>
      </c:scatterChart>
      <c:valAx>
        <c:axId val="-20839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994064"/>
        <c:crosses val="autoZero"/>
        <c:crossBetween val="midCat"/>
      </c:valAx>
      <c:valAx>
        <c:axId val="-20839940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8399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Migration threhold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Threshold!$G$6</c:f>
              <c:strCache>
                <c:ptCount val="1"/>
                <c:pt idx="0">
                  <c:v>g(0,2)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Threshold!$G$8:$G$28</c:f>
              <c:numCache>
                <c:formatCode>0.000</c:formatCode>
                <c:ptCount val="21"/>
                <c:pt idx="0">
                  <c:v>0.0</c:v>
                </c:pt>
                <c:pt idx="1">
                  <c:v>0.04375</c:v>
                </c:pt>
                <c:pt idx="2">
                  <c:v>0.0875</c:v>
                </c:pt>
                <c:pt idx="3">
                  <c:v>0.13125</c:v>
                </c:pt>
                <c:pt idx="4">
                  <c:v>0.175</c:v>
                </c:pt>
                <c:pt idx="5">
                  <c:v>0.21875</c:v>
                </c:pt>
                <c:pt idx="6">
                  <c:v>0.2625</c:v>
                </c:pt>
                <c:pt idx="7">
                  <c:v>0.30625</c:v>
                </c:pt>
                <c:pt idx="8">
                  <c:v>0.35</c:v>
                </c:pt>
                <c:pt idx="9">
                  <c:v>0.39375</c:v>
                </c:pt>
                <c:pt idx="10">
                  <c:v>0.4375</c:v>
                </c:pt>
                <c:pt idx="11">
                  <c:v>0.48125</c:v>
                </c:pt>
                <c:pt idx="12">
                  <c:v>0.525</c:v>
                </c:pt>
                <c:pt idx="13">
                  <c:v>0.56875</c:v>
                </c:pt>
                <c:pt idx="14">
                  <c:v>0.6125</c:v>
                </c:pt>
                <c:pt idx="15">
                  <c:v>0.65625</c:v>
                </c:pt>
                <c:pt idx="16">
                  <c:v>0.7</c:v>
                </c:pt>
                <c:pt idx="17">
                  <c:v>0.74375</c:v>
                </c:pt>
                <c:pt idx="18">
                  <c:v>0.7875</c:v>
                </c:pt>
                <c:pt idx="19">
                  <c:v>0.83125</c:v>
                </c:pt>
                <c:pt idx="20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Threshold!$H$6</c:f>
              <c:strCache>
                <c:ptCount val="1"/>
                <c:pt idx="0">
                  <c:v>g(0,4)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Threshold!$H$8:$H$28</c:f>
              <c:numCache>
                <c:formatCode>0.000</c:formatCode>
                <c:ptCount val="21"/>
                <c:pt idx="0">
                  <c:v>0.0</c:v>
                </c:pt>
                <c:pt idx="1">
                  <c:v>0.021875</c:v>
                </c:pt>
                <c:pt idx="2">
                  <c:v>0.04375</c:v>
                </c:pt>
                <c:pt idx="3">
                  <c:v>0.065625</c:v>
                </c:pt>
                <c:pt idx="4">
                  <c:v>0.0875</c:v>
                </c:pt>
                <c:pt idx="5">
                  <c:v>0.109375</c:v>
                </c:pt>
                <c:pt idx="6">
                  <c:v>0.13125</c:v>
                </c:pt>
                <c:pt idx="7">
                  <c:v>0.153125</c:v>
                </c:pt>
                <c:pt idx="8">
                  <c:v>0.175</c:v>
                </c:pt>
                <c:pt idx="9">
                  <c:v>0.196875</c:v>
                </c:pt>
                <c:pt idx="10">
                  <c:v>0.21875</c:v>
                </c:pt>
                <c:pt idx="11">
                  <c:v>0.240625</c:v>
                </c:pt>
                <c:pt idx="12">
                  <c:v>0.2625</c:v>
                </c:pt>
                <c:pt idx="13">
                  <c:v>0.284375</c:v>
                </c:pt>
                <c:pt idx="14">
                  <c:v>0.30625</c:v>
                </c:pt>
                <c:pt idx="15">
                  <c:v>0.328125</c:v>
                </c:pt>
                <c:pt idx="16">
                  <c:v>0.35</c:v>
                </c:pt>
                <c:pt idx="17">
                  <c:v>0.371875</c:v>
                </c:pt>
                <c:pt idx="18">
                  <c:v>0.39375</c:v>
                </c:pt>
                <c:pt idx="19">
                  <c:v>0.415625</c:v>
                </c:pt>
                <c:pt idx="20">
                  <c:v>0.4375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Threshold!$I$6</c:f>
              <c:strCache>
                <c:ptCount val="1"/>
                <c:pt idx="0">
                  <c:v>g(0,6)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Threshold!$C$8:$C$28</c:f>
              <c:numCache>
                <c:formatCode>General</c:formatCode>
                <c:ptCount val="21"/>
                <c:pt idx="0">
                  <c:v>0.0</c:v>
                </c:pt>
                <c:pt idx="1">
                  <c:v>0.035</c:v>
                </c:pt>
                <c:pt idx="2">
                  <c:v>0.07</c:v>
                </c:pt>
                <c:pt idx="3">
                  <c:v>0.105</c:v>
                </c:pt>
                <c:pt idx="4">
                  <c:v>0.14</c:v>
                </c:pt>
                <c:pt idx="5">
                  <c:v>0.175</c:v>
                </c:pt>
                <c:pt idx="6">
                  <c:v>0.21</c:v>
                </c:pt>
                <c:pt idx="7">
                  <c:v>0.245</c:v>
                </c:pt>
                <c:pt idx="8">
                  <c:v>0.28</c:v>
                </c:pt>
                <c:pt idx="9">
                  <c:v>0.315</c:v>
                </c:pt>
                <c:pt idx="10">
                  <c:v>0.35</c:v>
                </c:pt>
                <c:pt idx="11">
                  <c:v>0.385</c:v>
                </c:pt>
                <c:pt idx="12">
                  <c:v>0.42</c:v>
                </c:pt>
                <c:pt idx="13">
                  <c:v>0.455</c:v>
                </c:pt>
                <c:pt idx="14">
                  <c:v>0.49</c:v>
                </c:pt>
                <c:pt idx="15">
                  <c:v>0.525</c:v>
                </c:pt>
                <c:pt idx="16">
                  <c:v>0.56</c:v>
                </c:pt>
                <c:pt idx="17">
                  <c:v>0.595</c:v>
                </c:pt>
                <c:pt idx="18">
                  <c:v>0.63</c:v>
                </c:pt>
                <c:pt idx="19">
                  <c:v>0.665</c:v>
                </c:pt>
                <c:pt idx="20">
                  <c:v>0.7</c:v>
                </c:pt>
              </c:numCache>
            </c:numRef>
          </c:cat>
          <c:val>
            <c:numRef>
              <c:f>Threshold!$I$8:$I$28</c:f>
              <c:numCache>
                <c:formatCode>0.000</c:formatCode>
                <c:ptCount val="21"/>
                <c:pt idx="0">
                  <c:v>0.0</c:v>
                </c:pt>
                <c:pt idx="1">
                  <c:v>0.0145833333333333</c:v>
                </c:pt>
                <c:pt idx="2">
                  <c:v>0.0291666666666667</c:v>
                </c:pt>
                <c:pt idx="3">
                  <c:v>0.04375</c:v>
                </c:pt>
                <c:pt idx="4">
                  <c:v>0.0583333333333333</c:v>
                </c:pt>
                <c:pt idx="5">
                  <c:v>0.0729166666666666</c:v>
                </c:pt>
                <c:pt idx="6">
                  <c:v>0.0875</c:v>
                </c:pt>
                <c:pt idx="7">
                  <c:v>0.102083333333333</c:v>
                </c:pt>
                <c:pt idx="8">
                  <c:v>0.116666666666667</c:v>
                </c:pt>
                <c:pt idx="9">
                  <c:v>0.13125</c:v>
                </c:pt>
                <c:pt idx="10">
                  <c:v>0.145833333333333</c:v>
                </c:pt>
                <c:pt idx="11">
                  <c:v>0.160416666666667</c:v>
                </c:pt>
                <c:pt idx="12">
                  <c:v>0.175</c:v>
                </c:pt>
                <c:pt idx="13">
                  <c:v>0.189583333333333</c:v>
                </c:pt>
                <c:pt idx="14">
                  <c:v>0.204166666666667</c:v>
                </c:pt>
                <c:pt idx="15">
                  <c:v>0.21875</c:v>
                </c:pt>
                <c:pt idx="16">
                  <c:v>0.233333333333333</c:v>
                </c:pt>
                <c:pt idx="17">
                  <c:v>0.247916666666667</c:v>
                </c:pt>
                <c:pt idx="18">
                  <c:v>0.2625</c:v>
                </c:pt>
                <c:pt idx="19">
                  <c:v>0.277083333333333</c:v>
                </c:pt>
                <c:pt idx="20">
                  <c:v>0.291666666666667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617968"/>
        <c:axId val="-2087624128"/>
      </c:lineChart>
      <c:catAx>
        <c:axId val="-20876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24128"/>
        <c:crosses val="autoZero"/>
        <c:auto val="1"/>
        <c:lblAlgn val="ctr"/>
        <c:lblOffset val="100"/>
        <c:noMultiLvlLbl val="0"/>
      </c:catAx>
      <c:valAx>
        <c:axId val="-20876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Farmland</a:t>
            </a:r>
            <a:r>
              <a:rPr lang="en-US" baseline="0"/>
              <a:t> utility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Threshold!$D$6</c:f>
              <c:strCache>
                <c:ptCount val="1"/>
                <c:pt idx="0">
                  <c:v>R(2)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Threshold!$D$8:$D$28</c:f>
              <c:numCache>
                <c:formatCode>0.000</c:formatCode>
                <c:ptCount val="21"/>
                <c:pt idx="0">
                  <c:v>0.0</c:v>
                </c:pt>
                <c:pt idx="1">
                  <c:v>0.0175</c:v>
                </c:pt>
                <c:pt idx="2">
                  <c:v>0.035</c:v>
                </c:pt>
                <c:pt idx="3">
                  <c:v>0.0525</c:v>
                </c:pt>
                <c:pt idx="4">
                  <c:v>0.07</c:v>
                </c:pt>
                <c:pt idx="5">
                  <c:v>0.0875</c:v>
                </c:pt>
                <c:pt idx="6">
                  <c:v>0.105</c:v>
                </c:pt>
                <c:pt idx="7">
                  <c:v>0.1225</c:v>
                </c:pt>
                <c:pt idx="8">
                  <c:v>0.14</c:v>
                </c:pt>
                <c:pt idx="9">
                  <c:v>0.1575</c:v>
                </c:pt>
                <c:pt idx="10">
                  <c:v>0.175</c:v>
                </c:pt>
                <c:pt idx="11">
                  <c:v>0.1925</c:v>
                </c:pt>
                <c:pt idx="12">
                  <c:v>0.21</c:v>
                </c:pt>
                <c:pt idx="13">
                  <c:v>0.2275</c:v>
                </c:pt>
                <c:pt idx="14">
                  <c:v>0.245</c:v>
                </c:pt>
                <c:pt idx="15">
                  <c:v>0.2625</c:v>
                </c:pt>
                <c:pt idx="16">
                  <c:v>0.28</c:v>
                </c:pt>
                <c:pt idx="17">
                  <c:v>0.2975</c:v>
                </c:pt>
                <c:pt idx="18">
                  <c:v>0.315</c:v>
                </c:pt>
                <c:pt idx="19">
                  <c:v>0.3325</c:v>
                </c:pt>
                <c:pt idx="20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Threshold!$E$6</c:f>
              <c:strCache>
                <c:ptCount val="1"/>
                <c:pt idx="0">
                  <c:v>R(10)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Threshold!$E$8:$E$28</c:f>
              <c:numCache>
                <c:formatCode>0.000</c:formatCode>
                <c:ptCount val="21"/>
                <c:pt idx="0">
                  <c:v>0.0</c:v>
                </c:pt>
                <c:pt idx="1">
                  <c:v>0.0035</c:v>
                </c:pt>
                <c:pt idx="2">
                  <c:v>0.007</c:v>
                </c:pt>
                <c:pt idx="3">
                  <c:v>0.0105</c:v>
                </c:pt>
                <c:pt idx="4">
                  <c:v>0.014</c:v>
                </c:pt>
                <c:pt idx="5">
                  <c:v>0.0175</c:v>
                </c:pt>
                <c:pt idx="6">
                  <c:v>0.021</c:v>
                </c:pt>
                <c:pt idx="7">
                  <c:v>0.0245</c:v>
                </c:pt>
                <c:pt idx="8">
                  <c:v>0.028</c:v>
                </c:pt>
                <c:pt idx="9">
                  <c:v>0.0315</c:v>
                </c:pt>
                <c:pt idx="10">
                  <c:v>0.035</c:v>
                </c:pt>
                <c:pt idx="11">
                  <c:v>0.0385</c:v>
                </c:pt>
                <c:pt idx="12">
                  <c:v>0.042</c:v>
                </c:pt>
                <c:pt idx="13">
                  <c:v>0.0455</c:v>
                </c:pt>
                <c:pt idx="14">
                  <c:v>0.049</c:v>
                </c:pt>
                <c:pt idx="15">
                  <c:v>0.0525</c:v>
                </c:pt>
                <c:pt idx="16">
                  <c:v>0.056</c:v>
                </c:pt>
                <c:pt idx="17">
                  <c:v>0.0595</c:v>
                </c:pt>
                <c:pt idx="18">
                  <c:v>0.063</c:v>
                </c:pt>
                <c:pt idx="19">
                  <c:v>0.0665</c:v>
                </c:pt>
                <c:pt idx="20">
                  <c:v>0.07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Threshold!$F$6</c:f>
              <c:strCache>
                <c:ptCount val="1"/>
                <c:pt idx="0">
                  <c:v>R(20)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Threshold!$B$8:$B$28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Threshold!$F$8:$F$28</c:f>
              <c:numCache>
                <c:formatCode>0.000</c:formatCode>
                <c:ptCount val="21"/>
                <c:pt idx="0">
                  <c:v>0.0</c:v>
                </c:pt>
                <c:pt idx="1">
                  <c:v>0.00175</c:v>
                </c:pt>
                <c:pt idx="2">
                  <c:v>0.0035</c:v>
                </c:pt>
                <c:pt idx="3">
                  <c:v>0.00525</c:v>
                </c:pt>
                <c:pt idx="4">
                  <c:v>0.007</c:v>
                </c:pt>
                <c:pt idx="5">
                  <c:v>0.00875</c:v>
                </c:pt>
                <c:pt idx="6">
                  <c:v>0.0105</c:v>
                </c:pt>
                <c:pt idx="7">
                  <c:v>0.01225</c:v>
                </c:pt>
                <c:pt idx="8">
                  <c:v>0.014</c:v>
                </c:pt>
                <c:pt idx="9">
                  <c:v>0.01575</c:v>
                </c:pt>
                <c:pt idx="10">
                  <c:v>0.0175</c:v>
                </c:pt>
                <c:pt idx="11">
                  <c:v>0.01925</c:v>
                </c:pt>
                <c:pt idx="12">
                  <c:v>0.021</c:v>
                </c:pt>
                <c:pt idx="13">
                  <c:v>0.02275</c:v>
                </c:pt>
                <c:pt idx="14">
                  <c:v>0.0245</c:v>
                </c:pt>
                <c:pt idx="15">
                  <c:v>0.02625</c:v>
                </c:pt>
                <c:pt idx="16">
                  <c:v>0.028</c:v>
                </c:pt>
                <c:pt idx="17">
                  <c:v>0.02975</c:v>
                </c:pt>
                <c:pt idx="18">
                  <c:v>0.0315</c:v>
                </c:pt>
                <c:pt idx="19">
                  <c:v>0.03325</c:v>
                </c:pt>
                <c:pt idx="20">
                  <c:v>0.035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31136"/>
        <c:axId val="-2083925120"/>
      </c:lineChart>
      <c:catAx>
        <c:axId val="-20839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25120"/>
        <c:crosses val="autoZero"/>
        <c:auto val="1"/>
        <c:lblAlgn val="ctr"/>
        <c:lblOffset val="100"/>
        <c:noMultiLvlLbl val="0"/>
      </c:catAx>
      <c:valAx>
        <c:axId val="-20839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coupled!$C$3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coupled!$D$3:$CY$3</c:f>
              <c:numCache>
                <c:formatCode>General</c:formatCode>
                <c:ptCount val="100"/>
                <c:pt idx="0">
                  <c:v>0.25</c:v>
                </c:pt>
                <c:pt idx="1">
                  <c:v>0.265</c:v>
                </c:pt>
                <c:pt idx="2" formatCode="0.000">
                  <c:v>0.28037354721099</c:v>
                </c:pt>
                <c:pt idx="3" formatCode="0.000">
                  <c:v>0.2960852222606</c:v>
                </c:pt>
                <c:pt idx="4" formatCode="0.000">
                  <c:v>0.312095592556848</c:v>
                </c:pt>
                <c:pt idx="5" formatCode="0.000">
                  <c:v>0.328361518620607</c:v>
                </c:pt>
                <c:pt idx="6" formatCode="0.000">
                  <c:v>0.344836549606288</c:v>
                </c:pt>
                <c:pt idx="7" formatCode="0.000">
                  <c:v>0.361471403868839</c:v>
                </c:pt>
                <c:pt idx="8" formatCode="0.000">
                  <c:v>0.378214526972705</c:v>
                </c:pt>
                <c:pt idx="9" formatCode="0.000">
                  <c:v>0.395012716007463</c:v>
                </c:pt>
                <c:pt idx="10" formatCode="0.000">
                  <c:v>0.411811795836821</c:v>
                </c:pt>
                <c:pt idx="11" formatCode="0.000">
                  <c:v>0.428557330227809</c:v>
                </c:pt>
                <c:pt idx="12" formatCode="0.000">
                  <c:v>0.445195348885169</c:v>
                </c:pt>
                <c:pt idx="13" formatCode="0.000">
                  <c:v>0.4616730703928</c:v>
                </c:pt>
                <c:pt idx="14">
                  <c:v>0.477939601017618</c:v>
                </c:pt>
                <c:pt idx="15" formatCode="0.000">
                  <c:v>0.493946590271847</c:v>
                </c:pt>
                <c:pt idx="16" formatCode="0.000">
                  <c:v>0.509648825999942</c:v>
                </c:pt>
                <c:pt idx="17" formatCode="0.000">
                  <c:v>0.525004754435204</c:v>
                </c:pt>
                <c:pt idx="18" formatCode="0.000">
                  <c:v>0.539976913986273</c:v>
                </c:pt>
                <c:pt idx="19">
                  <c:v>0.554532275256927</c:v>
                </c:pt>
                <c:pt idx="20" formatCode="0.000">
                  <c:v>0.568642483750713</c:v>
                </c:pt>
                <c:pt idx="21">
                  <c:v>0.582284005646467</c:v>
                </c:pt>
                <c:pt idx="22" formatCode="0.000">
                  <c:v>0.595438180758833</c:v>
                </c:pt>
                <c:pt idx="23">
                  <c:v>0.608091190168968</c:v>
                </c:pt>
                <c:pt idx="24" formatCode="0.000">
                  <c:v>0.620233948930989</c:v>
                </c:pt>
                <c:pt idx="25">
                  <c:v>0.631861936703519</c:v>
                </c:pt>
                <c:pt idx="26" formatCode="0.000">
                  <c:v>0.642974981175109</c:v>
                </c:pt>
                <c:pt idx="27">
                  <c:v>0.653577010890146</c:v>
                </c:pt>
                <c:pt idx="28" formatCode="0.000">
                  <c:v>0.663675795792934</c:v>
                </c:pt>
                <c:pt idx="29">
                  <c:v>0.673282695899527</c:v>
                </c:pt>
                <c:pt idx="30" formatCode="0.000">
                  <c:v>0.682412441619435</c:v>
                </c:pt>
                <c:pt idx="31">
                  <c:v>0.691082974406781</c:v>
                </c:pt>
                <c:pt idx="32" formatCode="0.000">
                  <c:v>0.699315385321916</c:v>
                </c:pt>
                <c:pt idx="33">
                  <c:v>0.707134004655301</c:v>
                </c:pt>
                <c:pt idx="34" formatCode="0.000">
                  <c:v>0.714566723199854</c:v>
                </c:pt>
                <c:pt idx="35">
                  <c:v>0.721645674438021</c:v>
                </c:pt>
                <c:pt idx="36" formatCode="0.000">
                  <c:v>0.728408493638119</c:v>
                </c:pt>
                <c:pt idx="37">
                  <c:v>0.734900522653782</c:v>
                </c:pt>
                <c:pt idx="38" formatCode="0.000">
                  <c:v>0.7411785825475</c:v>
                </c:pt>
                <c:pt idx="39">
                  <c:v>0.747317264030925</c:v>
                </c:pt>
                <c:pt idx="40" formatCode="0.000">
                  <c:v>0.753418622125263</c:v>
                </c:pt>
                <c:pt idx="41">
                  <c:v>0.759623259891861</c:v>
                </c:pt>
                <c:pt idx="42">
                  <c:v>0.766107878228737</c:v>
                </c:pt>
                <c:pt idx="43" formatCode="0.000">
                  <c:v>0.773034910029945</c:v>
                </c:pt>
                <c:pt idx="44">
                  <c:v>0.780468681193459</c:v>
                </c:pt>
                <c:pt idx="45" formatCode="0.000">
                  <c:v>0.788366568146425</c:v>
                </c:pt>
                <c:pt idx="46">
                  <c:v>0.796636571214146</c:v>
                </c:pt>
                <c:pt idx="47" formatCode="0.000">
                  <c:v>0.80517733500321</c:v>
                </c:pt>
                <c:pt idx="48">
                  <c:v>0.813892772584354</c:v>
                </c:pt>
                <c:pt idx="49" formatCode="0.000">
                  <c:v>0.822696137779089</c:v>
                </c:pt>
                <c:pt idx="50">
                  <c:v>0.83151073713661</c:v>
                </c:pt>
                <c:pt idx="51" formatCode="0.000">
                  <c:v>0.840269633413881</c:v>
                </c:pt>
                <c:pt idx="52">
                  <c:v>0.848915060401937</c:v>
                </c:pt>
                <c:pt idx="53" formatCode="0.000">
                  <c:v>0.857397769016312</c:v>
                </c:pt>
                <c:pt idx="54">
                  <c:v>0.865676370190364</c:v>
                </c:pt>
                <c:pt idx="55" formatCode="0.000">
                  <c:v>0.873716692078944</c:v>
                </c:pt>
                <c:pt idx="56">
                  <c:v>0.881491154966798</c:v>
                </c:pt>
                <c:pt idx="57" formatCode="0.000">
                  <c:v>0.888978164142604</c:v>
                </c:pt>
                <c:pt idx="58">
                  <c:v>0.896161521217355</c:v>
                </c:pt>
                <c:pt idx="59" formatCode="0.000">
                  <c:v>0.903029855323626</c:v>
                </c:pt>
                <c:pt idx="60">
                  <c:v>0.909576076458308</c:v>
                </c:pt>
                <c:pt idx="61" formatCode="0.000">
                  <c:v>0.915796853683519</c:v>
                </c:pt>
                <c:pt idx="62">
                  <c:v>0.921692120968653</c:v>
                </c:pt>
                <c:pt idx="63" formatCode="0.000">
                  <c:v>0.927264613211887</c:v>
                </c:pt>
                <c:pt idx="64">
                  <c:v>0.932519434513532</c:v>
                </c:pt>
                <c:pt idx="65">
                  <c:v>0.937463660174837</c:v>
                </c:pt>
                <c:pt idx="66" formatCode="0.000">
                  <c:v>0.942105973239197</c:v>
                </c:pt>
                <c:pt idx="67">
                  <c:v>0.946456335737472</c:v>
                </c:pt>
                <c:pt idx="68" formatCode="0.000">
                  <c:v>0.950525694188417</c:v>
                </c:pt>
                <c:pt idx="69">
                  <c:v>0.954325718368445</c:v>
                </c:pt>
                <c:pt idx="70" formatCode="0.000">
                  <c:v>0.957868571919726</c:v>
                </c:pt>
                <c:pt idx="71">
                  <c:v>0.961166713021323</c:v>
                </c:pt>
                <c:pt idx="72" formatCode="0.000">
                  <c:v>0.964232723108179</c:v>
                </c:pt>
                <c:pt idx="73">
                  <c:v>0.967079161488587</c:v>
                </c:pt>
                <c:pt idx="74" formatCode="0.000">
                  <c:v>0.969718443683342</c:v>
                </c:pt>
                <c:pt idx="75">
                  <c:v>0.972162741391607</c:v>
                </c:pt>
                <c:pt idx="76" formatCode="0.000">
                  <c:v>0.974423902181049</c:v>
                </c:pt>
                <c:pt idx="77">
                  <c:v>0.976513387294044</c:v>
                </c:pt>
                <c:pt idx="78" formatCode="0.000">
                  <c:v>0.97844222631514</c:v>
                </c:pt>
                <c:pt idx="79">
                  <c:v>0.980220987742736</c:v>
                </c:pt>
                <c:pt idx="80" formatCode="0.000">
                  <c:v>0.981859764524298</c:v>
                </c:pt>
                <c:pt idx="81">
                  <c:v>0.983368173035078</c:v>
                </c:pt>
                <c:pt idx="82" formatCode="0.000">
                  <c:v>0.984755362594708</c:v>
                </c:pt>
                <c:pt idx="83">
                  <c:v>0.986030030719444</c:v>
                </c:pt>
                <c:pt idx="84" formatCode="0.000">
                  <c:v>0.987200438013264</c:v>
                </c:pt>
                <c:pt idx="85">
                  <c:v>0.988274417383524</c:v>
                </c:pt>
                <c:pt idx="86" formatCode="0.000">
                  <c:v>0.989259375556982</c:v>
                </c:pt>
                <c:pt idx="87">
                  <c:v>0.990162289071078</c:v>
                </c:pt>
                <c:pt idx="88">
                  <c:v>0.990989699501679</c:v>
                </c:pt>
                <c:pt idx="89" formatCode="0.000">
                  <c:v>0.991747712494469</c:v>
                </c:pt>
                <c:pt idx="90">
                  <c:v>0.992442003107448</c:v>
                </c:pt>
                <c:pt idx="91" formatCode="0.000">
                  <c:v>0.993077827716511</c:v>
                </c:pt>
                <c:pt idx="92">
                  <c:v>0.993660041298092</c:v>
                </c:pt>
                <c:pt idx="93" formatCode="0.000">
                  <c:v>0.994193118392777</c:v>
                </c:pt>
                <c:pt idx="94">
                  <c:v>0.994681176142099</c:v>
                </c:pt>
                <c:pt idx="95" formatCode="0.000">
                  <c:v>0.995127998128356</c:v>
                </c:pt>
                <c:pt idx="96">
                  <c:v>0.995537058118913</c:v>
                </c:pt>
                <c:pt idx="97" formatCode="0.000">
                  <c:v>0.99591154312927</c:v>
                </c:pt>
                <c:pt idx="98">
                  <c:v>0.996254375451741</c:v>
                </c:pt>
                <c:pt idx="99" formatCode="0.000">
                  <c:v>0.996568233457531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coupled!$C$17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coupled!$D$2:$CY$2</c:f>
              <c:strCache>
                <c:ptCount val="10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  <c:pt idx="30">
                  <c:v>t30</c:v>
                </c:pt>
                <c:pt idx="31">
                  <c:v>t31</c:v>
                </c:pt>
                <c:pt idx="32">
                  <c:v>t32</c:v>
                </c:pt>
                <c:pt idx="33">
                  <c:v>t33</c:v>
                </c:pt>
                <c:pt idx="34">
                  <c:v>t34</c:v>
                </c:pt>
                <c:pt idx="35">
                  <c:v>t35</c:v>
                </c:pt>
                <c:pt idx="36">
                  <c:v>t36</c:v>
                </c:pt>
                <c:pt idx="37">
                  <c:v>t37</c:v>
                </c:pt>
                <c:pt idx="38">
                  <c:v>t38</c:v>
                </c:pt>
                <c:pt idx="39">
                  <c:v>t39</c:v>
                </c:pt>
                <c:pt idx="40">
                  <c:v>t40</c:v>
                </c:pt>
                <c:pt idx="41">
                  <c:v>t41</c:v>
                </c:pt>
                <c:pt idx="42">
                  <c:v>t42</c:v>
                </c:pt>
                <c:pt idx="43">
                  <c:v>t43</c:v>
                </c:pt>
                <c:pt idx="44">
                  <c:v>t44</c:v>
                </c:pt>
                <c:pt idx="45">
                  <c:v>t45</c:v>
                </c:pt>
                <c:pt idx="46">
                  <c:v>t46</c:v>
                </c:pt>
                <c:pt idx="47">
                  <c:v>t47</c:v>
                </c:pt>
                <c:pt idx="48">
                  <c:v>t48</c:v>
                </c:pt>
                <c:pt idx="49">
                  <c:v>t49</c:v>
                </c:pt>
                <c:pt idx="50">
                  <c:v>t50</c:v>
                </c:pt>
                <c:pt idx="51">
                  <c:v>t51</c:v>
                </c:pt>
                <c:pt idx="52">
                  <c:v>t52</c:v>
                </c:pt>
                <c:pt idx="53">
                  <c:v>t53</c:v>
                </c:pt>
                <c:pt idx="54">
                  <c:v>t54</c:v>
                </c:pt>
                <c:pt idx="55">
                  <c:v>t55</c:v>
                </c:pt>
                <c:pt idx="56">
                  <c:v>t56</c:v>
                </c:pt>
                <c:pt idx="57">
                  <c:v>t57</c:v>
                </c:pt>
                <c:pt idx="58">
                  <c:v>t58</c:v>
                </c:pt>
                <c:pt idx="59">
                  <c:v>t59</c:v>
                </c:pt>
                <c:pt idx="60">
                  <c:v>t60</c:v>
                </c:pt>
                <c:pt idx="61">
                  <c:v>t61</c:v>
                </c:pt>
                <c:pt idx="62">
                  <c:v>t62</c:v>
                </c:pt>
                <c:pt idx="63">
                  <c:v>t63</c:v>
                </c:pt>
                <c:pt idx="64">
                  <c:v>t64</c:v>
                </c:pt>
                <c:pt idx="65">
                  <c:v>t65</c:v>
                </c:pt>
                <c:pt idx="66">
                  <c:v>t66</c:v>
                </c:pt>
                <c:pt idx="67">
                  <c:v>t67</c:v>
                </c:pt>
                <c:pt idx="68">
                  <c:v>t68</c:v>
                </c:pt>
                <c:pt idx="69">
                  <c:v>t69</c:v>
                </c:pt>
                <c:pt idx="70">
                  <c:v>t70</c:v>
                </c:pt>
                <c:pt idx="71">
                  <c:v>t71</c:v>
                </c:pt>
                <c:pt idx="72">
                  <c:v>t72</c:v>
                </c:pt>
                <c:pt idx="73">
                  <c:v>t73</c:v>
                </c:pt>
                <c:pt idx="74">
                  <c:v>t74</c:v>
                </c:pt>
                <c:pt idx="75">
                  <c:v>t75</c:v>
                </c:pt>
                <c:pt idx="76">
                  <c:v>t76</c:v>
                </c:pt>
                <c:pt idx="77">
                  <c:v>t77</c:v>
                </c:pt>
                <c:pt idx="78">
                  <c:v>t78</c:v>
                </c:pt>
                <c:pt idx="79">
                  <c:v>t79</c:v>
                </c:pt>
                <c:pt idx="80">
                  <c:v>t80</c:v>
                </c:pt>
                <c:pt idx="81">
                  <c:v>t81</c:v>
                </c:pt>
                <c:pt idx="82">
                  <c:v>t82</c:v>
                </c:pt>
                <c:pt idx="83">
                  <c:v>t83</c:v>
                </c:pt>
                <c:pt idx="84">
                  <c:v>t84</c:v>
                </c:pt>
                <c:pt idx="85">
                  <c:v>t85</c:v>
                </c:pt>
                <c:pt idx="86">
                  <c:v>t86</c:v>
                </c:pt>
                <c:pt idx="87">
                  <c:v>t87</c:v>
                </c:pt>
                <c:pt idx="88">
                  <c:v>t88</c:v>
                </c:pt>
                <c:pt idx="89">
                  <c:v>t89</c:v>
                </c:pt>
                <c:pt idx="90">
                  <c:v>t90</c:v>
                </c:pt>
                <c:pt idx="91">
                  <c:v>t91</c:v>
                </c:pt>
                <c:pt idx="92">
                  <c:v>t92</c:v>
                </c:pt>
                <c:pt idx="93">
                  <c:v>t93</c:v>
                </c:pt>
                <c:pt idx="94">
                  <c:v>t94</c:v>
                </c:pt>
                <c:pt idx="95">
                  <c:v>t95</c:v>
                </c:pt>
                <c:pt idx="96">
                  <c:v>t96</c:v>
                </c:pt>
                <c:pt idx="97">
                  <c:v>t97</c:v>
                </c:pt>
                <c:pt idx="98">
                  <c:v>t98</c:v>
                </c:pt>
                <c:pt idx="99">
                  <c:v>t99</c:v>
                </c:pt>
              </c:strCache>
            </c:strRef>
          </c:cat>
          <c:val>
            <c:numRef>
              <c:f>coupled!$D$17:$CY$17</c:f>
              <c:numCache>
                <c:formatCode>General</c:formatCode>
                <c:ptCount val="100"/>
                <c:pt idx="0">
                  <c:v>0.75</c:v>
                </c:pt>
                <c:pt idx="1">
                  <c:v>0.735</c:v>
                </c:pt>
                <c:pt idx="2" formatCode="0.000">
                  <c:v>0.71962645278901</c:v>
                </c:pt>
                <c:pt idx="3" formatCode="0.000">
                  <c:v>0.703914777739399</c:v>
                </c:pt>
                <c:pt idx="4" formatCode="0.000">
                  <c:v>0.687904407443152</c:v>
                </c:pt>
                <c:pt idx="5" formatCode="0.000">
                  <c:v>0.671638481379392</c:v>
                </c:pt>
                <c:pt idx="6" formatCode="0.000">
                  <c:v>0.655163450393711</c:v>
                </c:pt>
                <c:pt idx="7" formatCode="0.000">
                  <c:v>0.638528596131161</c:v>
                </c:pt>
                <c:pt idx="8" formatCode="0.000">
                  <c:v>0.621785473027295</c:v>
                </c:pt>
                <c:pt idx="9" formatCode="0.000">
                  <c:v>0.604987283992537</c:v>
                </c:pt>
                <c:pt idx="10" formatCode="0.000">
                  <c:v>0.588188204163179</c:v>
                </c:pt>
                <c:pt idx="11" formatCode="0.000">
                  <c:v>0.571442669772191</c:v>
                </c:pt>
                <c:pt idx="12" formatCode="0.000">
                  <c:v>0.554804651114831</c:v>
                </c:pt>
                <c:pt idx="13" formatCode="0.000">
                  <c:v>0.5383269296072</c:v>
                </c:pt>
                <c:pt idx="14">
                  <c:v>0.522060398982382</c:v>
                </c:pt>
                <c:pt idx="15" formatCode="0.000">
                  <c:v>0.506053409728153</c:v>
                </c:pt>
                <c:pt idx="16" formatCode="0.000">
                  <c:v>0.490351174000058</c:v>
                </c:pt>
                <c:pt idx="17" formatCode="0.000">
                  <c:v>0.474995245564796</c:v>
                </c:pt>
                <c:pt idx="18" formatCode="0.000">
                  <c:v>0.460023086013727</c:v>
                </c:pt>
                <c:pt idx="19">
                  <c:v>0.445467724743073</c:v>
                </c:pt>
                <c:pt idx="20" formatCode="0.000">
                  <c:v>0.431357516249287</c:v>
                </c:pt>
                <c:pt idx="21">
                  <c:v>0.417715994353533</c:v>
                </c:pt>
                <c:pt idx="22" formatCode="0.000">
                  <c:v>0.404561819241167</c:v>
                </c:pt>
                <c:pt idx="23">
                  <c:v>0.391908809831032</c:v>
                </c:pt>
                <c:pt idx="24" formatCode="0.000">
                  <c:v>0.379766051069011</c:v>
                </c:pt>
                <c:pt idx="25">
                  <c:v>0.368138063296481</c:v>
                </c:pt>
                <c:pt idx="26" formatCode="0.000">
                  <c:v>0.357025018824891</c:v>
                </c:pt>
                <c:pt idx="27">
                  <c:v>0.346422989109854</c:v>
                </c:pt>
                <c:pt idx="28" formatCode="0.000">
                  <c:v>0.336324204207066</c:v>
                </c:pt>
                <c:pt idx="29">
                  <c:v>0.326717304100472</c:v>
                </c:pt>
                <c:pt idx="30" formatCode="0.000">
                  <c:v>0.317587558380565</c:v>
                </c:pt>
                <c:pt idx="31">
                  <c:v>0.308917025593219</c:v>
                </c:pt>
                <c:pt idx="32" formatCode="0.000">
                  <c:v>0.300684614678084</c:v>
                </c:pt>
                <c:pt idx="33">
                  <c:v>0.292865995344699</c:v>
                </c:pt>
                <c:pt idx="34" formatCode="0.000">
                  <c:v>0.285433276800145</c:v>
                </c:pt>
                <c:pt idx="35">
                  <c:v>0.278354325561979</c:v>
                </c:pt>
                <c:pt idx="36" formatCode="0.000">
                  <c:v>0.271591506361881</c:v>
                </c:pt>
                <c:pt idx="37">
                  <c:v>0.265099477346218</c:v>
                </c:pt>
                <c:pt idx="38" formatCode="0.000">
                  <c:v>0.2588214174525</c:v>
                </c:pt>
                <c:pt idx="39">
                  <c:v>0.252682735969075</c:v>
                </c:pt>
                <c:pt idx="40" formatCode="0.000">
                  <c:v>0.246581377874737</c:v>
                </c:pt>
                <c:pt idx="41">
                  <c:v>0.240376740108139</c:v>
                </c:pt>
                <c:pt idx="42">
                  <c:v>0.233892121771263</c:v>
                </c:pt>
                <c:pt idx="43" formatCode="0.000">
                  <c:v>0.226965089970055</c:v>
                </c:pt>
                <c:pt idx="44">
                  <c:v>0.219531318806541</c:v>
                </c:pt>
                <c:pt idx="45" formatCode="0.000">
                  <c:v>0.211633431853574</c:v>
                </c:pt>
                <c:pt idx="46">
                  <c:v>0.203363428785854</c:v>
                </c:pt>
                <c:pt idx="47" formatCode="0.000">
                  <c:v>0.19482266499679</c:v>
                </c:pt>
                <c:pt idx="48">
                  <c:v>0.186107227415646</c:v>
                </c:pt>
                <c:pt idx="49" formatCode="0.000">
                  <c:v>0.177303862220911</c:v>
                </c:pt>
                <c:pt idx="50">
                  <c:v>0.16848926286339</c:v>
                </c:pt>
                <c:pt idx="51" formatCode="0.000">
                  <c:v>0.159730366586119</c:v>
                </c:pt>
                <c:pt idx="52">
                  <c:v>0.151084939598063</c:v>
                </c:pt>
                <c:pt idx="53" formatCode="0.000">
                  <c:v>0.142602230983688</c:v>
                </c:pt>
                <c:pt idx="54">
                  <c:v>0.134323629809636</c:v>
                </c:pt>
                <c:pt idx="55" formatCode="0.000">
                  <c:v>0.126283307921056</c:v>
                </c:pt>
                <c:pt idx="56">
                  <c:v>0.118508845033202</c:v>
                </c:pt>
                <c:pt idx="57" formatCode="0.000">
                  <c:v>0.111021835857396</c:v>
                </c:pt>
                <c:pt idx="58">
                  <c:v>0.103838478782645</c:v>
                </c:pt>
                <c:pt idx="59" formatCode="0.000">
                  <c:v>0.0969701446763741</c:v>
                </c:pt>
                <c:pt idx="60">
                  <c:v>0.0904239235416915</c:v>
                </c:pt>
                <c:pt idx="61" formatCode="0.000">
                  <c:v>0.0842031463164807</c:v>
                </c:pt>
                <c:pt idx="62">
                  <c:v>0.0783078790313467</c:v>
                </c:pt>
                <c:pt idx="63" formatCode="0.000">
                  <c:v>0.0727353867881133</c:v>
                </c:pt>
                <c:pt idx="64">
                  <c:v>0.0674805654864676</c:v>
                </c:pt>
                <c:pt idx="65">
                  <c:v>0.0625363398251625</c:v>
                </c:pt>
                <c:pt idx="66" formatCode="0.000">
                  <c:v>0.0578940267608026</c:v>
                </c:pt>
                <c:pt idx="67">
                  <c:v>0.0535436642625284</c:v>
                </c:pt>
                <c:pt idx="68" formatCode="0.000">
                  <c:v>0.0494743058115826</c:v>
                </c:pt>
                <c:pt idx="69">
                  <c:v>0.0456742816315545</c:v>
                </c:pt>
                <c:pt idx="70" formatCode="0.000">
                  <c:v>0.0421314280802737</c:v>
                </c:pt>
                <c:pt idx="71">
                  <c:v>0.0388332869786774</c:v>
                </c:pt>
                <c:pt idx="72" formatCode="0.000">
                  <c:v>0.0357672768918213</c:v>
                </c:pt>
                <c:pt idx="73">
                  <c:v>0.0329208385114134</c:v>
                </c:pt>
                <c:pt idx="74" formatCode="0.000">
                  <c:v>0.030281556316658</c:v>
                </c:pt>
                <c:pt idx="75">
                  <c:v>0.0278372586083927</c:v>
                </c:pt>
                <c:pt idx="76" formatCode="0.000">
                  <c:v>0.025576097818951</c:v>
                </c:pt>
                <c:pt idx="77">
                  <c:v>0.0234866127059563</c:v>
                </c:pt>
                <c:pt idx="78" formatCode="0.000">
                  <c:v>0.0215577736848602</c:v>
                </c:pt>
                <c:pt idx="79">
                  <c:v>0.019779012257264</c:v>
                </c:pt>
                <c:pt idx="80" formatCode="0.000">
                  <c:v>0.0181402354757022</c:v>
                </c:pt>
                <c:pt idx="81">
                  <c:v>0.0166318269649216</c:v>
                </c:pt>
                <c:pt idx="82" formatCode="0.000">
                  <c:v>0.0152446374052916</c:v>
                </c:pt>
                <c:pt idx="83">
                  <c:v>0.0139699692805563</c:v>
                </c:pt>
                <c:pt idx="84" formatCode="0.000">
                  <c:v>0.0127995619867359</c:v>
                </c:pt>
                <c:pt idx="85">
                  <c:v>0.0117255826164763</c:v>
                </c:pt>
                <c:pt idx="86" formatCode="0.000">
                  <c:v>0.0107406244430175</c:v>
                </c:pt>
                <c:pt idx="87">
                  <c:v>0.00983771092892205</c:v>
                </c:pt>
                <c:pt idx="88">
                  <c:v>0.00901030049832063</c:v>
                </c:pt>
                <c:pt idx="89" formatCode="0.000">
                  <c:v>0.00825228750553064</c:v>
                </c:pt>
                <c:pt idx="90">
                  <c:v>0.00755799689255243</c:v>
                </c:pt>
                <c:pt idx="91" formatCode="0.000">
                  <c:v>0.00692217228348901</c:v>
                </c:pt>
                <c:pt idx="92">
                  <c:v>0.00633995870190806</c:v>
                </c:pt>
                <c:pt idx="93" formatCode="0.000">
                  <c:v>0.00580688160722253</c:v>
                </c:pt>
                <c:pt idx="94">
                  <c:v>0.00531882385790094</c:v>
                </c:pt>
                <c:pt idx="95" formatCode="0.000">
                  <c:v>0.00487200187164405</c:v>
                </c:pt>
                <c:pt idx="96">
                  <c:v>0.00446294188108665</c:v>
                </c:pt>
                <c:pt idx="97" formatCode="0.000">
                  <c:v>0.00408845687072978</c:v>
                </c:pt>
                <c:pt idx="98">
                  <c:v>0.00374562454825944</c:v>
                </c:pt>
                <c:pt idx="99" formatCode="0.000">
                  <c:v>0.00343176654246879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08224"/>
        <c:axId val="-2083904448"/>
      </c:lineChart>
      <c:catAx>
        <c:axId val="-20839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04448"/>
        <c:crosses val="autoZero"/>
        <c:auto val="1"/>
        <c:lblAlgn val="ctr"/>
        <c:lblOffset val="100"/>
        <c:noMultiLvlLbl val="0"/>
      </c:catAx>
      <c:valAx>
        <c:axId val="-2083904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08224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image" Target="../media/image1.png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29</xdr:row>
      <xdr:rowOff>63500</xdr:rowOff>
    </xdr:from>
    <xdr:to>
      <xdr:col>6</xdr:col>
      <xdr:colOff>368300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29</xdr:row>
      <xdr:rowOff>12700</xdr:rowOff>
    </xdr:from>
    <xdr:to>
      <xdr:col>13</xdr:col>
      <xdr:colOff>596900</xdr:colOff>
      <xdr:row>50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38100</xdr:rowOff>
    </xdr:from>
    <xdr:to>
      <xdr:col>17</xdr:col>
      <xdr:colOff>800100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28</xdr:row>
      <xdr:rowOff>101600</xdr:rowOff>
    </xdr:from>
    <xdr:to>
      <xdr:col>7</xdr:col>
      <xdr:colOff>431800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444500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19</xdr:col>
      <xdr:colOff>444500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11</xdr:row>
      <xdr:rowOff>57150</xdr:rowOff>
    </xdr:from>
    <xdr:to>
      <xdr:col>18</xdr:col>
      <xdr:colOff>152400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30</xdr:row>
      <xdr:rowOff>44450</xdr:rowOff>
    </xdr:from>
    <xdr:to>
      <xdr:col>7</xdr:col>
      <xdr:colOff>647700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168029</xdr:colOff>
      <xdr:row>26</xdr:row>
      <xdr:rowOff>157285</xdr:rowOff>
    </xdr:from>
    <xdr:to>
      <xdr:col>8</xdr:col>
      <xdr:colOff>244229</xdr:colOff>
      <xdr:row>40</xdr:row>
      <xdr:rowOff>28331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145562</xdr:colOff>
      <xdr:row>40</xdr:row>
      <xdr:rowOff>73270</xdr:rowOff>
    </xdr:from>
    <xdr:to>
      <xdr:col>8</xdr:col>
      <xdr:colOff>221762</xdr:colOff>
      <xdr:row>53</xdr:row>
      <xdr:rowOff>147516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383930</xdr:colOff>
      <xdr:row>26</xdr:row>
      <xdr:rowOff>152400</xdr:rowOff>
    </xdr:from>
    <xdr:to>
      <xdr:col>19</xdr:col>
      <xdr:colOff>485530</xdr:colOff>
      <xdr:row>40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406400</xdr:colOff>
      <xdr:row>40</xdr:row>
      <xdr:rowOff>76200</xdr:rowOff>
    </xdr:from>
    <xdr:to>
      <xdr:col>19</xdr:col>
      <xdr:colOff>508000</xdr:colOff>
      <xdr:row>53</xdr:row>
      <xdr:rowOff>150446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101600</xdr:colOff>
      <xdr:row>40</xdr:row>
      <xdr:rowOff>63500</xdr:rowOff>
    </xdr:from>
    <xdr:to>
      <xdr:col>28</xdr:col>
      <xdr:colOff>508000</xdr:colOff>
      <xdr:row>53</xdr:row>
      <xdr:rowOff>137746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54</xdr:row>
      <xdr:rowOff>38100</xdr:rowOff>
    </xdr:from>
    <xdr:to>
      <xdr:col>19</xdr:col>
      <xdr:colOff>508000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54</xdr:row>
      <xdr:rowOff>25400</xdr:rowOff>
    </xdr:from>
    <xdr:to>
      <xdr:col>8</xdr:col>
      <xdr:colOff>88900</xdr:colOff>
      <xdr:row>67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127000</xdr:colOff>
      <xdr:row>54</xdr:row>
      <xdr:rowOff>38100</xdr:rowOff>
    </xdr:from>
    <xdr:to>
      <xdr:col>30</xdr:col>
      <xdr:colOff>406400</xdr:colOff>
      <xdr:row>67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165100</xdr:colOff>
      <xdr:row>68</xdr:row>
      <xdr:rowOff>38100</xdr:rowOff>
    </xdr:from>
    <xdr:to>
      <xdr:col>17</xdr:col>
      <xdr:colOff>127000</xdr:colOff>
      <xdr:row>74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3855700"/>
          <a:ext cx="2857500" cy="132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145562</xdr:colOff>
      <xdr:row>54</xdr:row>
      <xdr:rowOff>73270</xdr:rowOff>
    </xdr:from>
    <xdr:to>
      <xdr:col>8</xdr:col>
      <xdr:colOff>221762</xdr:colOff>
      <xdr:row>67</xdr:row>
      <xdr:rowOff>147516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54</xdr:row>
      <xdr:rowOff>76200</xdr:rowOff>
    </xdr:from>
    <xdr:to>
      <xdr:col>19</xdr:col>
      <xdr:colOff>508000</xdr:colOff>
      <xdr:row>67</xdr:row>
      <xdr:rowOff>150446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101600</xdr:colOff>
      <xdr:row>54</xdr:row>
      <xdr:rowOff>63500</xdr:rowOff>
    </xdr:from>
    <xdr:to>
      <xdr:col>28</xdr:col>
      <xdr:colOff>508000</xdr:colOff>
      <xdr:row>67</xdr:row>
      <xdr:rowOff>137746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26</xdr:row>
      <xdr:rowOff>139700</xdr:rowOff>
    </xdr:from>
    <xdr:to>
      <xdr:col>4</xdr:col>
      <xdr:colOff>266700</xdr:colOff>
      <xdr:row>40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63500</xdr:colOff>
      <xdr:row>1</xdr:row>
      <xdr:rowOff>63500</xdr:rowOff>
    </xdr:from>
    <xdr:to>
      <xdr:col>26</xdr:col>
      <xdr:colOff>317500</xdr:colOff>
      <xdr:row>7</xdr:row>
      <xdr:rowOff>139700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15800" y="266700"/>
          <a:ext cx="2857500" cy="1320800"/>
        </a:xfrm>
        <a:prstGeom prst="rect">
          <a:avLst/>
        </a:prstGeom>
      </xdr:spPr>
    </xdr:pic>
    <xdr:clientData/>
  </xdr:twoCellAnchor>
  <xdr:twoCellAnchor editAs="oneCell">
    <xdr:from>
      <xdr:col>21</xdr:col>
      <xdr:colOff>116416</xdr:colOff>
      <xdr:row>8</xdr:row>
      <xdr:rowOff>127000</xdr:rowOff>
    </xdr:from>
    <xdr:to>
      <xdr:col>26</xdr:col>
      <xdr:colOff>152399</xdr:colOff>
      <xdr:row>13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3166" y="1756833"/>
          <a:ext cx="26289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8"/>
  <sheetViews>
    <sheetView zoomScale="90" zoomScaleNormal="90" zoomScalePageLayoutView="90" workbookViewId="0">
      <selection sqref="A1:K28"/>
    </sheetView>
  </sheetViews>
  <sheetFormatPr baseColWidth="10" defaultRowHeight="16" x14ac:dyDescent="0.2"/>
  <sheetData>
    <row r="1" spans="3:10" x14ac:dyDescent="0.2">
      <c r="C1" t="s">
        <v>2</v>
      </c>
      <c r="D1">
        <v>0.01</v>
      </c>
      <c r="E1" t="s">
        <v>3</v>
      </c>
    </row>
    <row r="2" spans="3:10" x14ac:dyDescent="0.2">
      <c r="C2" t="s">
        <v>4</v>
      </c>
      <c r="D2">
        <v>0.05</v>
      </c>
      <c r="E2" t="s">
        <v>5</v>
      </c>
    </row>
    <row r="3" spans="3:10" x14ac:dyDescent="0.2">
      <c r="C3" t="s">
        <v>6</v>
      </c>
      <c r="D3">
        <v>1</v>
      </c>
      <c r="E3" t="s">
        <v>7</v>
      </c>
    </row>
    <row r="4" spans="3:10" x14ac:dyDescent="0.2">
      <c r="C4" t="s">
        <v>12</v>
      </c>
      <c r="D4">
        <v>3</v>
      </c>
      <c r="E4" t="s">
        <v>13</v>
      </c>
    </row>
    <row r="5" spans="3:10" x14ac:dyDescent="0.2">
      <c r="E5" t="s">
        <v>11</v>
      </c>
      <c r="F5" t="s">
        <v>14</v>
      </c>
    </row>
    <row r="6" spans="3:10" x14ac:dyDescent="0.2">
      <c r="D6" t="s">
        <v>10</v>
      </c>
      <c r="E6" t="s">
        <v>8</v>
      </c>
      <c r="F6">
        <f>D4</f>
        <v>3</v>
      </c>
      <c r="G6">
        <v>2</v>
      </c>
      <c r="H6">
        <v>4</v>
      </c>
    </row>
    <row r="7" spans="3:10" x14ac:dyDescent="0.2">
      <c r="C7" t="s">
        <v>0</v>
      </c>
      <c r="D7" t="s">
        <v>9</v>
      </c>
      <c r="E7" t="s">
        <v>32</v>
      </c>
      <c r="F7" t="str">
        <f>CONCATENATE("R(",F6,")")</f>
        <v>R(3)</v>
      </c>
      <c r="G7" t="str">
        <f t="shared" ref="G7:H7" si="0">CONCATENATE("R(",G6,")")</f>
        <v>R(2)</v>
      </c>
      <c r="H7" t="str">
        <f t="shared" si="0"/>
        <v>R(4)</v>
      </c>
      <c r="J7" t="s">
        <v>1</v>
      </c>
    </row>
    <row r="8" spans="3:10" x14ac:dyDescent="0.2">
      <c r="C8">
        <v>0</v>
      </c>
      <c r="D8">
        <f>1-C8/$D$3</f>
        <v>1</v>
      </c>
      <c r="E8">
        <f>$D$2*C8*D8</f>
        <v>0</v>
      </c>
      <c r="F8">
        <f>$D$1*F$6*$C8</f>
        <v>0</v>
      </c>
      <c r="G8">
        <f>$D$1*G$6*$C8</f>
        <v>0</v>
      </c>
      <c r="H8">
        <f t="shared" ref="G8:H28" si="1">$D$1*H$6*$C8</f>
        <v>0</v>
      </c>
      <c r="J8">
        <f>E8-F8</f>
        <v>0</v>
      </c>
    </row>
    <row r="9" spans="3:10" x14ac:dyDescent="0.2">
      <c r="C9">
        <v>0.05</v>
      </c>
      <c r="D9">
        <f>1-C9/$D$3</f>
        <v>0.95</v>
      </c>
      <c r="E9">
        <f>$D$2*C9*D9</f>
        <v>2.3750000000000004E-3</v>
      </c>
      <c r="F9">
        <f>$D$1*F$6*$C9</f>
        <v>1.5E-3</v>
      </c>
      <c r="G9">
        <f t="shared" si="1"/>
        <v>1E-3</v>
      </c>
      <c r="H9">
        <f>$D$1*H$6*$C9</f>
        <v>2E-3</v>
      </c>
      <c r="J9">
        <f>E9-F9</f>
        <v>8.7500000000000034E-4</v>
      </c>
    </row>
    <row r="10" spans="3:10" x14ac:dyDescent="0.2">
      <c r="C10">
        <v>0.1</v>
      </c>
      <c r="D10">
        <f t="shared" ref="D10:D28" si="2">1-C10/$D$3</f>
        <v>0.9</v>
      </c>
      <c r="E10">
        <f t="shared" ref="E10:E28" si="3">$D$2*C10*D10</f>
        <v>4.5000000000000014E-3</v>
      </c>
      <c r="F10">
        <f t="shared" ref="F10:F28" si="4">$D$1*F$6*$C10</f>
        <v>3.0000000000000001E-3</v>
      </c>
      <c r="G10">
        <f t="shared" si="1"/>
        <v>2E-3</v>
      </c>
      <c r="H10">
        <f t="shared" si="1"/>
        <v>4.0000000000000001E-3</v>
      </c>
      <c r="J10">
        <f t="shared" ref="J10:J28" si="5">E10-F10</f>
        <v>1.5000000000000013E-3</v>
      </c>
    </row>
    <row r="11" spans="3:10" x14ac:dyDescent="0.2">
      <c r="C11">
        <v>0.15</v>
      </c>
      <c r="D11">
        <f t="shared" si="2"/>
        <v>0.85</v>
      </c>
      <c r="E11">
        <f t="shared" si="3"/>
        <v>6.3749999999999996E-3</v>
      </c>
      <c r="F11">
        <f t="shared" si="4"/>
        <v>4.4999999999999997E-3</v>
      </c>
      <c r="G11">
        <f t="shared" si="1"/>
        <v>3.0000000000000001E-3</v>
      </c>
      <c r="H11">
        <f t="shared" si="1"/>
        <v>6.0000000000000001E-3</v>
      </c>
      <c r="J11">
        <f t="shared" si="5"/>
        <v>1.8749999999999999E-3</v>
      </c>
    </row>
    <row r="12" spans="3:10" x14ac:dyDescent="0.2">
      <c r="C12">
        <v>0.2</v>
      </c>
      <c r="D12">
        <f t="shared" si="2"/>
        <v>0.8</v>
      </c>
      <c r="E12">
        <f t="shared" si="3"/>
        <v>8.0000000000000019E-3</v>
      </c>
      <c r="F12">
        <f t="shared" si="4"/>
        <v>6.0000000000000001E-3</v>
      </c>
      <c r="G12">
        <f t="shared" si="1"/>
        <v>4.0000000000000001E-3</v>
      </c>
      <c r="H12">
        <f t="shared" si="1"/>
        <v>8.0000000000000002E-3</v>
      </c>
      <c r="J12">
        <f t="shared" si="5"/>
        <v>2.0000000000000018E-3</v>
      </c>
    </row>
    <row r="13" spans="3:10" x14ac:dyDescent="0.2">
      <c r="C13">
        <v>0.25</v>
      </c>
      <c r="D13">
        <f t="shared" si="2"/>
        <v>0.75</v>
      </c>
      <c r="E13">
        <f t="shared" si="3"/>
        <v>9.3750000000000014E-3</v>
      </c>
      <c r="F13">
        <f t="shared" si="4"/>
        <v>7.4999999999999997E-3</v>
      </c>
      <c r="G13">
        <f t="shared" si="1"/>
        <v>5.0000000000000001E-3</v>
      </c>
      <c r="H13">
        <f t="shared" si="1"/>
        <v>0.01</v>
      </c>
      <c r="J13">
        <f t="shared" si="5"/>
        <v>1.8750000000000017E-3</v>
      </c>
    </row>
    <row r="14" spans="3:10" x14ac:dyDescent="0.2">
      <c r="C14">
        <v>0.3</v>
      </c>
      <c r="D14">
        <f t="shared" si="2"/>
        <v>0.7</v>
      </c>
      <c r="E14">
        <f t="shared" si="3"/>
        <v>1.0499999999999999E-2</v>
      </c>
      <c r="F14">
        <f t="shared" si="4"/>
        <v>8.9999999999999993E-3</v>
      </c>
      <c r="G14">
        <f t="shared" si="1"/>
        <v>6.0000000000000001E-3</v>
      </c>
      <c r="H14">
        <f t="shared" si="1"/>
        <v>1.2E-2</v>
      </c>
      <c r="J14">
        <f t="shared" si="5"/>
        <v>1.4999999999999996E-3</v>
      </c>
    </row>
    <row r="15" spans="3:10" x14ac:dyDescent="0.2">
      <c r="C15">
        <v>0.35</v>
      </c>
      <c r="D15">
        <f t="shared" si="2"/>
        <v>0.65</v>
      </c>
      <c r="E15">
        <f t="shared" si="3"/>
        <v>1.1375E-2</v>
      </c>
      <c r="F15">
        <f t="shared" si="4"/>
        <v>1.0499999999999999E-2</v>
      </c>
      <c r="G15">
        <f t="shared" si="1"/>
        <v>6.9999999999999993E-3</v>
      </c>
      <c r="H15">
        <f t="shared" si="1"/>
        <v>1.3999999999999999E-2</v>
      </c>
      <c r="J15">
        <f t="shared" si="5"/>
        <v>8.7500000000000078E-4</v>
      </c>
    </row>
    <row r="16" spans="3:10" x14ac:dyDescent="0.2">
      <c r="C16">
        <v>0.4</v>
      </c>
      <c r="D16">
        <f t="shared" si="2"/>
        <v>0.6</v>
      </c>
      <c r="E16">
        <f t="shared" si="3"/>
        <v>1.2000000000000002E-2</v>
      </c>
      <c r="F16">
        <f t="shared" si="4"/>
        <v>1.2E-2</v>
      </c>
      <c r="G16">
        <f t="shared" si="1"/>
        <v>8.0000000000000002E-3</v>
      </c>
      <c r="H16">
        <f t="shared" si="1"/>
        <v>1.6E-2</v>
      </c>
      <c r="J16">
        <f t="shared" si="5"/>
        <v>0</v>
      </c>
    </row>
    <row r="17" spans="3:10" x14ac:dyDescent="0.2">
      <c r="C17">
        <v>0.45</v>
      </c>
      <c r="D17">
        <f t="shared" si="2"/>
        <v>0.55000000000000004</v>
      </c>
      <c r="E17">
        <f t="shared" si="3"/>
        <v>1.2375000000000002E-2</v>
      </c>
      <c r="F17">
        <f t="shared" si="4"/>
        <v>1.35E-2</v>
      </c>
      <c r="G17">
        <f t="shared" si="1"/>
        <v>9.0000000000000011E-3</v>
      </c>
      <c r="H17">
        <f t="shared" si="1"/>
        <v>1.8000000000000002E-2</v>
      </c>
      <c r="J17">
        <f t="shared" si="5"/>
        <v>-1.1249999999999975E-3</v>
      </c>
    </row>
    <row r="18" spans="3:10" x14ac:dyDescent="0.2">
      <c r="C18">
        <v>0.5</v>
      </c>
      <c r="D18">
        <f t="shared" si="2"/>
        <v>0.5</v>
      </c>
      <c r="E18">
        <f t="shared" si="3"/>
        <v>1.2500000000000001E-2</v>
      </c>
      <c r="F18">
        <f t="shared" si="4"/>
        <v>1.4999999999999999E-2</v>
      </c>
      <c r="G18">
        <f t="shared" si="1"/>
        <v>0.01</v>
      </c>
      <c r="H18">
        <f t="shared" si="1"/>
        <v>0.02</v>
      </c>
      <c r="J18">
        <f t="shared" si="5"/>
        <v>-2.4999999999999988E-3</v>
      </c>
    </row>
    <row r="19" spans="3:10" x14ac:dyDescent="0.2">
      <c r="C19">
        <v>0.55000000000000004</v>
      </c>
      <c r="D19">
        <f t="shared" si="2"/>
        <v>0.44999999999999996</v>
      </c>
      <c r="E19">
        <f t="shared" si="3"/>
        <v>1.2375000000000001E-2</v>
      </c>
      <c r="F19">
        <f t="shared" si="4"/>
        <v>1.6500000000000001E-2</v>
      </c>
      <c r="G19">
        <f t="shared" si="1"/>
        <v>1.1000000000000001E-2</v>
      </c>
      <c r="H19">
        <f t="shared" si="1"/>
        <v>2.2000000000000002E-2</v>
      </c>
      <c r="J19">
        <f t="shared" si="5"/>
        <v>-4.1250000000000002E-3</v>
      </c>
    </row>
    <row r="20" spans="3:10" x14ac:dyDescent="0.2">
      <c r="C20">
        <v>0.6</v>
      </c>
      <c r="D20">
        <f t="shared" si="2"/>
        <v>0.4</v>
      </c>
      <c r="E20">
        <f t="shared" si="3"/>
        <v>1.2E-2</v>
      </c>
      <c r="F20">
        <f t="shared" si="4"/>
        <v>1.7999999999999999E-2</v>
      </c>
      <c r="G20">
        <f t="shared" si="1"/>
        <v>1.2E-2</v>
      </c>
      <c r="H20">
        <f t="shared" si="1"/>
        <v>2.4E-2</v>
      </c>
      <c r="J20">
        <f t="shared" si="5"/>
        <v>-5.9999999999999984E-3</v>
      </c>
    </row>
    <row r="21" spans="3:10" x14ac:dyDescent="0.2">
      <c r="C21">
        <v>0.65</v>
      </c>
      <c r="D21">
        <f t="shared" si="2"/>
        <v>0.35</v>
      </c>
      <c r="E21">
        <f t="shared" si="3"/>
        <v>1.1375E-2</v>
      </c>
      <c r="F21">
        <f t="shared" si="4"/>
        <v>1.95E-2</v>
      </c>
      <c r="G21">
        <f t="shared" si="1"/>
        <v>1.3000000000000001E-2</v>
      </c>
      <c r="H21">
        <f t="shared" si="1"/>
        <v>2.6000000000000002E-2</v>
      </c>
      <c r="J21">
        <f t="shared" si="5"/>
        <v>-8.1250000000000003E-3</v>
      </c>
    </row>
    <row r="22" spans="3:10" x14ac:dyDescent="0.2">
      <c r="C22">
        <v>0.7</v>
      </c>
      <c r="D22">
        <f t="shared" si="2"/>
        <v>0.30000000000000004</v>
      </c>
      <c r="E22">
        <f t="shared" si="3"/>
        <v>1.0500000000000001E-2</v>
      </c>
      <c r="F22">
        <f t="shared" si="4"/>
        <v>2.0999999999999998E-2</v>
      </c>
      <c r="G22">
        <f t="shared" si="1"/>
        <v>1.3999999999999999E-2</v>
      </c>
      <c r="H22">
        <f t="shared" si="1"/>
        <v>2.7999999999999997E-2</v>
      </c>
      <c r="J22">
        <f t="shared" si="5"/>
        <v>-1.0499999999999997E-2</v>
      </c>
    </row>
    <row r="23" spans="3:10" x14ac:dyDescent="0.2">
      <c r="C23">
        <v>0.75</v>
      </c>
      <c r="D23">
        <f t="shared" si="2"/>
        <v>0.25</v>
      </c>
      <c r="E23">
        <f t="shared" si="3"/>
        <v>9.3750000000000014E-3</v>
      </c>
      <c r="F23">
        <f t="shared" si="4"/>
        <v>2.2499999999999999E-2</v>
      </c>
      <c r="G23">
        <f t="shared" si="1"/>
        <v>1.4999999999999999E-2</v>
      </c>
      <c r="H23">
        <f t="shared" si="1"/>
        <v>0.03</v>
      </c>
      <c r="J23">
        <f t="shared" si="5"/>
        <v>-1.3124999999999998E-2</v>
      </c>
    </row>
    <row r="24" spans="3:10" x14ac:dyDescent="0.2">
      <c r="C24">
        <v>0.8</v>
      </c>
      <c r="D24">
        <f t="shared" si="2"/>
        <v>0.19999999999999996</v>
      </c>
      <c r="E24">
        <f t="shared" si="3"/>
        <v>8.0000000000000002E-3</v>
      </c>
      <c r="F24">
        <f t="shared" si="4"/>
        <v>2.4E-2</v>
      </c>
      <c r="G24">
        <f t="shared" si="1"/>
        <v>1.6E-2</v>
      </c>
      <c r="H24">
        <f t="shared" si="1"/>
        <v>3.2000000000000001E-2</v>
      </c>
      <c r="J24">
        <f t="shared" si="5"/>
        <v>-1.6E-2</v>
      </c>
    </row>
    <row r="25" spans="3:10" x14ac:dyDescent="0.2">
      <c r="C25">
        <v>0.85</v>
      </c>
      <c r="D25">
        <f t="shared" si="2"/>
        <v>0.15000000000000002</v>
      </c>
      <c r="E25">
        <f t="shared" si="3"/>
        <v>6.3750000000000013E-3</v>
      </c>
      <c r="F25">
        <f t="shared" si="4"/>
        <v>2.5499999999999998E-2</v>
      </c>
      <c r="G25">
        <f t="shared" si="1"/>
        <v>1.7000000000000001E-2</v>
      </c>
      <c r="H25">
        <f t="shared" si="1"/>
        <v>3.4000000000000002E-2</v>
      </c>
      <c r="J25">
        <f t="shared" si="5"/>
        <v>-1.9124999999999996E-2</v>
      </c>
    </row>
    <row r="26" spans="3:10" x14ac:dyDescent="0.2">
      <c r="C26">
        <v>0.9</v>
      </c>
      <c r="D26">
        <f t="shared" si="2"/>
        <v>9.9999999999999978E-2</v>
      </c>
      <c r="E26">
        <f t="shared" si="3"/>
        <v>4.4999999999999997E-3</v>
      </c>
      <c r="F26">
        <f t="shared" si="4"/>
        <v>2.7E-2</v>
      </c>
      <c r="G26">
        <f t="shared" si="1"/>
        <v>1.8000000000000002E-2</v>
      </c>
      <c r="H26">
        <f t="shared" si="1"/>
        <v>3.6000000000000004E-2</v>
      </c>
      <c r="J26">
        <f t="shared" si="5"/>
        <v>-2.2499999999999999E-2</v>
      </c>
    </row>
    <row r="27" spans="3:10" x14ac:dyDescent="0.2">
      <c r="C27">
        <v>0.95</v>
      </c>
      <c r="D27">
        <f t="shared" si="2"/>
        <v>5.0000000000000044E-2</v>
      </c>
      <c r="E27">
        <f t="shared" si="3"/>
        <v>2.3750000000000021E-3</v>
      </c>
      <c r="F27">
        <f t="shared" si="4"/>
        <v>2.8499999999999998E-2</v>
      </c>
      <c r="G27">
        <f t="shared" si="1"/>
        <v>1.9E-2</v>
      </c>
      <c r="H27">
        <f t="shared" si="1"/>
        <v>3.7999999999999999E-2</v>
      </c>
      <c r="J27">
        <f t="shared" si="5"/>
        <v>-2.6124999999999995E-2</v>
      </c>
    </row>
    <row r="28" spans="3:10" x14ac:dyDescent="0.2">
      <c r="C28">
        <v>1</v>
      </c>
      <c r="D28">
        <f t="shared" si="2"/>
        <v>0</v>
      </c>
      <c r="E28">
        <f t="shared" si="3"/>
        <v>0</v>
      </c>
      <c r="F28">
        <f t="shared" si="4"/>
        <v>0.03</v>
      </c>
      <c r="G28">
        <f t="shared" si="1"/>
        <v>0.02</v>
      </c>
      <c r="H28">
        <f t="shared" si="1"/>
        <v>0.04</v>
      </c>
      <c r="J28">
        <f t="shared" si="5"/>
        <v>-0.03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B2" sqref="B2:K28"/>
    </sheetView>
  </sheetViews>
  <sheetFormatPr baseColWidth="10" defaultRowHeight="16" x14ac:dyDescent="0.2"/>
  <sheetData>
    <row r="2" spans="2:13" x14ac:dyDescent="0.2">
      <c r="B2" t="s">
        <v>16</v>
      </c>
      <c r="C2">
        <v>1</v>
      </c>
    </row>
    <row r="3" spans="2:13" x14ac:dyDescent="0.2">
      <c r="B3" t="s">
        <v>17</v>
      </c>
      <c r="C3">
        <v>0.1</v>
      </c>
      <c r="D3" t="s">
        <v>19</v>
      </c>
    </row>
    <row r="4" spans="2:13" x14ac:dyDescent="0.2">
      <c r="B4" t="s">
        <v>18</v>
      </c>
      <c r="C4">
        <v>0.5</v>
      </c>
      <c r="D4" t="s">
        <v>20</v>
      </c>
    </row>
    <row r="5" spans="2:13" x14ac:dyDescent="0.2">
      <c r="B5" t="s">
        <v>21</v>
      </c>
      <c r="C5">
        <v>0.05</v>
      </c>
      <c r="D5" t="s">
        <v>22</v>
      </c>
    </row>
    <row r="6" spans="2:13" x14ac:dyDescent="0.2">
      <c r="D6" t="s">
        <v>28</v>
      </c>
      <c r="I6" t="s">
        <v>27</v>
      </c>
      <c r="K6" t="s">
        <v>31</v>
      </c>
    </row>
    <row r="7" spans="2:13" x14ac:dyDescent="0.2">
      <c r="B7" t="s">
        <v>12</v>
      </c>
      <c r="C7" t="s">
        <v>15</v>
      </c>
      <c r="D7" t="s">
        <v>23</v>
      </c>
      <c r="G7" t="s">
        <v>24</v>
      </c>
      <c r="H7" t="s">
        <v>25</v>
      </c>
      <c r="I7" t="s">
        <v>26</v>
      </c>
      <c r="J7" t="s">
        <v>29</v>
      </c>
      <c r="K7" t="s">
        <v>30</v>
      </c>
    </row>
    <row r="8" spans="2:13" x14ac:dyDescent="0.2">
      <c r="B8">
        <f>$C$2-C8</f>
        <v>1</v>
      </c>
      <c r="C8">
        <v>0</v>
      </c>
      <c r="D8">
        <f>C8/$C$2</f>
        <v>0</v>
      </c>
      <c r="G8">
        <f>($C$4-D8)/$C$3</f>
        <v>5</v>
      </c>
      <c r="H8" s="1">
        <f>EXP(G8)</f>
        <v>148.4131591025766</v>
      </c>
      <c r="I8" s="1">
        <f>1/(1+H8)</f>
        <v>6.6928509242848554E-3</v>
      </c>
      <c r="J8" s="1">
        <f>I8-D8</f>
        <v>6.6928509242848554E-3</v>
      </c>
      <c r="K8" s="2">
        <f>$C$5*J8*$C$2</f>
        <v>3.3464254621424279E-4</v>
      </c>
      <c r="L8" s="2"/>
      <c r="M8" s="2"/>
    </row>
    <row r="9" spans="2:13" x14ac:dyDescent="0.2">
      <c r="B9">
        <f t="shared" ref="B9:B28" si="0">$C$2-C9</f>
        <v>0.95</v>
      </c>
      <c r="C9">
        <v>0.05</v>
      </c>
      <c r="D9">
        <f t="shared" ref="D9:D28" si="1">C9/$C$2</f>
        <v>0.05</v>
      </c>
      <c r="G9">
        <f>($C$4-D9)/$C$3</f>
        <v>4.5</v>
      </c>
      <c r="H9" s="1">
        <f t="shared" ref="H9:H28" si="2">EXP(G9)</f>
        <v>90.017131300521811</v>
      </c>
      <c r="I9" s="1">
        <f t="shared" ref="I9:I28" si="3">1/(1+H9)</f>
        <v>1.098694263059318E-2</v>
      </c>
      <c r="J9" s="1">
        <f t="shared" ref="J9:J28" si="4">I9-D9</f>
        <v>-3.9013057369406821E-2</v>
      </c>
      <c r="K9" s="2">
        <f t="shared" ref="K9:K28" si="5">$C$5*J9*$C$2</f>
        <v>-1.9506528684703412E-3</v>
      </c>
      <c r="L9" s="2"/>
      <c r="M9" s="2"/>
    </row>
    <row r="10" spans="2:13" x14ac:dyDescent="0.2">
      <c r="B10">
        <f t="shared" si="0"/>
        <v>0.9</v>
      </c>
      <c r="C10">
        <v>0.1</v>
      </c>
      <c r="D10">
        <f t="shared" si="1"/>
        <v>0.1</v>
      </c>
      <c r="G10">
        <f t="shared" ref="G10:G28" si="6">($C$4-D10)/$C$3</f>
        <v>4</v>
      </c>
      <c r="H10" s="1">
        <f t="shared" si="2"/>
        <v>54.598150033144236</v>
      </c>
      <c r="I10" s="1">
        <f t="shared" si="3"/>
        <v>1.7986209962091559E-2</v>
      </c>
      <c r="J10" s="1">
        <f t="shared" si="4"/>
        <v>-8.2013790037908443E-2</v>
      </c>
      <c r="K10" s="2">
        <f t="shared" si="5"/>
        <v>-4.1006895018954222E-3</v>
      </c>
      <c r="L10" s="2"/>
      <c r="M10" s="2"/>
    </row>
    <row r="11" spans="2:13" x14ac:dyDescent="0.2">
      <c r="B11">
        <f t="shared" si="0"/>
        <v>0.85</v>
      </c>
      <c r="C11">
        <v>0.15</v>
      </c>
      <c r="D11">
        <f t="shared" si="1"/>
        <v>0.15</v>
      </c>
      <c r="G11">
        <f t="shared" si="6"/>
        <v>3.4999999999999996</v>
      </c>
      <c r="H11" s="1">
        <f t="shared" si="2"/>
        <v>33.115451958692297</v>
      </c>
      <c r="I11" s="1">
        <f t="shared" si="3"/>
        <v>2.9312230751356333E-2</v>
      </c>
      <c r="J11" s="1">
        <f t="shared" si="4"/>
        <v>-0.12068776924864366</v>
      </c>
      <c r="K11" s="2">
        <f t="shared" si="5"/>
        <v>-6.0343884624321836E-3</v>
      </c>
      <c r="L11" s="2"/>
      <c r="M11" s="2"/>
    </row>
    <row r="12" spans="2:13" x14ac:dyDescent="0.2">
      <c r="B12">
        <f t="shared" si="0"/>
        <v>0.8</v>
      </c>
      <c r="C12">
        <v>0.2</v>
      </c>
      <c r="D12">
        <f t="shared" si="1"/>
        <v>0.2</v>
      </c>
      <c r="G12">
        <f t="shared" si="6"/>
        <v>2.9999999999999996</v>
      </c>
      <c r="H12" s="1">
        <f t="shared" si="2"/>
        <v>20.085536923187657</v>
      </c>
      <c r="I12" s="1">
        <f t="shared" si="3"/>
        <v>4.7425873177566802E-2</v>
      </c>
      <c r="J12" s="1">
        <f t="shared" si="4"/>
        <v>-0.15257412682243321</v>
      </c>
      <c r="K12" s="2">
        <f t="shared" si="5"/>
        <v>-7.6287063411216612E-3</v>
      </c>
      <c r="L12" s="2"/>
      <c r="M12" s="2"/>
    </row>
    <row r="13" spans="2:13" x14ac:dyDescent="0.2">
      <c r="B13">
        <f t="shared" si="0"/>
        <v>0.75</v>
      </c>
      <c r="C13">
        <v>0.25</v>
      </c>
      <c r="D13">
        <f t="shared" si="1"/>
        <v>0.25</v>
      </c>
      <c r="G13">
        <f t="shared" si="6"/>
        <v>2.5</v>
      </c>
      <c r="H13" s="1">
        <f t="shared" si="2"/>
        <v>12.182493960703473</v>
      </c>
      <c r="I13" s="1">
        <f t="shared" si="3"/>
        <v>7.5858180021243546E-2</v>
      </c>
      <c r="J13" s="1">
        <f t="shared" si="4"/>
        <v>-0.17414181997875644</v>
      </c>
      <c r="K13" s="2">
        <f t="shared" si="5"/>
        <v>-8.707090998937822E-3</v>
      </c>
      <c r="L13" s="2"/>
      <c r="M13" s="2"/>
    </row>
    <row r="14" spans="2:13" x14ac:dyDescent="0.2">
      <c r="B14">
        <f t="shared" si="0"/>
        <v>0.7</v>
      </c>
      <c r="C14">
        <v>0.3</v>
      </c>
      <c r="D14">
        <f t="shared" si="1"/>
        <v>0.3</v>
      </c>
      <c r="G14">
        <f t="shared" si="6"/>
        <v>2</v>
      </c>
      <c r="H14" s="1">
        <f t="shared" si="2"/>
        <v>7.3890560989306504</v>
      </c>
      <c r="I14" s="1">
        <f t="shared" si="3"/>
        <v>0.11920292202211755</v>
      </c>
      <c r="J14" s="1">
        <f t="shared" si="4"/>
        <v>-0.18079707797788244</v>
      </c>
      <c r="K14" s="2">
        <f t="shared" si="5"/>
        <v>-9.0398538988941228E-3</v>
      </c>
      <c r="L14" s="2"/>
      <c r="M14" s="2"/>
    </row>
    <row r="15" spans="2:13" x14ac:dyDescent="0.2">
      <c r="B15">
        <f t="shared" si="0"/>
        <v>0.65</v>
      </c>
      <c r="C15">
        <v>0.35</v>
      </c>
      <c r="D15">
        <f t="shared" si="1"/>
        <v>0.35</v>
      </c>
      <c r="G15">
        <f t="shared" si="6"/>
        <v>1.5000000000000002</v>
      </c>
      <c r="H15" s="1">
        <f t="shared" si="2"/>
        <v>4.4816890703380654</v>
      </c>
      <c r="I15" s="1">
        <f t="shared" si="3"/>
        <v>0.18242552380635632</v>
      </c>
      <c r="J15" s="1">
        <f t="shared" si="4"/>
        <v>-0.16757447619364366</v>
      </c>
      <c r="K15" s="2">
        <f t="shared" si="5"/>
        <v>-8.3787238096821835E-3</v>
      </c>
      <c r="L15" s="2"/>
      <c r="M15" s="2"/>
    </row>
    <row r="16" spans="2:13" x14ac:dyDescent="0.2">
      <c r="B16">
        <f t="shared" si="0"/>
        <v>0.6</v>
      </c>
      <c r="C16">
        <v>0.4</v>
      </c>
      <c r="D16">
        <f t="shared" si="1"/>
        <v>0.4</v>
      </c>
      <c r="G16">
        <f t="shared" si="6"/>
        <v>0.99999999999999978</v>
      </c>
      <c r="H16" s="1">
        <f t="shared" si="2"/>
        <v>2.7182818284590446</v>
      </c>
      <c r="I16" s="1">
        <f t="shared" si="3"/>
        <v>0.26894142136999516</v>
      </c>
      <c r="J16" s="1">
        <f t="shared" si="4"/>
        <v>-0.13105857863000486</v>
      </c>
      <c r="K16" s="2">
        <f t="shared" si="5"/>
        <v>-6.5529289315002437E-3</v>
      </c>
      <c r="L16" s="2"/>
      <c r="M16" s="2"/>
    </row>
    <row r="17" spans="2:13" x14ac:dyDescent="0.2">
      <c r="B17">
        <f t="shared" si="0"/>
        <v>0.55000000000000004</v>
      </c>
      <c r="C17">
        <v>0.45</v>
      </c>
      <c r="D17">
        <f t="shared" si="1"/>
        <v>0.45</v>
      </c>
      <c r="G17">
        <f t="shared" si="6"/>
        <v>0.49999999999999989</v>
      </c>
      <c r="H17" s="1">
        <f t="shared" si="2"/>
        <v>1.648721270700128</v>
      </c>
      <c r="I17" s="1">
        <f t="shared" si="3"/>
        <v>0.37754066879814541</v>
      </c>
      <c r="J17" s="1">
        <f t="shared" si="4"/>
        <v>-7.2459331201854604E-2</v>
      </c>
      <c r="K17" s="2">
        <f t="shared" si="5"/>
        <v>-3.6229665600927305E-3</v>
      </c>
      <c r="L17" s="2"/>
      <c r="M17" s="2"/>
    </row>
    <row r="18" spans="2:13" x14ac:dyDescent="0.2">
      <c r="B18">
        <f t="shared" si="0"/>
        <v>0.5</v>
      </c>
      <c r="C18">
        <v>0.5</v>
      </c>
      <c r="D18">
        <f t="shared" si="1"/>
        <v>0.5</v>
      </c>
      <c r="G18">
        <f t="shared" si="6"/>
        <v>0</v>
      </c>
      <c r="H18" s="1">
        <f t="shared" si="2"/>
        <v>1</v>
      </c>
      <c r="I18" s="1">
        <f t="shared" si="3"/>
        <v>0.5</v>
      </c>
      <c r="J18" s="1">
        <f t="shared" si="4"/>
        <v>0</v>
      </c>
      <c r="K18" s="2">
        <f t="shared" si="5"/>
        <v>0</v>
      </c>
      <c r="L18" s="2"/>
      <c r="M18" s="2"/>
    </row>
    <row r="19" spans="2:13" x14ac:dyDescent="0.2">
      <c r="B19">
        <f t="shared" si="0"/>
        <v>0.44999999999999996</v>
      </c>
      <c r="C19">
        <v>0.55000000000000004</v>
      </c>
      <c r="D19">
        <f t="shared" si="1"/>
        <v>0.55000000000000004</v>
      </c>
      <c r="G19">
        <f t="shared" si="6"/>
        <v>-0.50000000000000044</v>
      </c>
      <c r="H19" s="1">
        <f t="shared" si="2"/>
        <v>0.6065306597126332</v>
      </c>
      <c r="I19" s="1">
        <f t="shared" si="3"/>
        <v>0.6224593312018547</v>
      </c>
      <c r="J19" s="1">
        <f t="shared" si="4"/>
        <v>7.245933120185466E-2</v>
      </c>
      <c r="K19" s="2">
        <f t="shared" si="5"/>
        <v>3.6229665600927331E-3</v>
      </c>
      <c r="L19" s="2"/>
      <c r="M19" s="2"/>
    </row>
    <row r="20" spans="2:13" x14ac:dyDescent="0.2">
      <c r="B20">
        <f t="shared" si="0"/>
        <v>0.4</v>
      </c>
      <c r="C20">
        <v>0.6</v>
      </c>
      <c r="D20">
        <f t="shared" si="1"/>
        <v>0.6</v>
      </c>
      <c r="G20">
        <f t="shared" si="6"/>
        <v>-0.99999999999999978</v>
      </c>
      <c r="H20" s="1">
        <f t="shared" si="2"/>
        <v>0.36787944117144239</v>
      </c>
      <c r="I20" s="1">
        <f t="shared" si="3"/>
        <v>0.7310585786300049</v>
      </c>
      <c r="J20" s="1">
        <f t="shared" si="4"/>
        <v>0.13105857863000492</v>
      </c>
      <c r="K20" s="2">
        <f t="shared" si="5"/>
        <v>6.5529289315002463E-3</v>
      </c>
      <c r="L20" s="2"/>
      <c r="M20" s="2"/>
    </row>
    <row r="21" spans="2:13" x14ac:dyDescent="0.2">
      <c r="B21">
        <f t="shared" si="0"/>
        <v>0.35</v>
      </c>
      <c r="C21">
        <v>0.65</v>
      </c>
      <c r="D21">
        <f t="shared" si="1"/>
        <v>0.65</v>
      </c>
      <c r="G21">
        <f t="shared" si="6"/>
        <v>-1.5000000000000002</v>
      </c>
      <c r="H21" s="1">
        <f t="shared" si="2"/>
        <v>0.22313016014842979</v>
      </c>
      <c r="I21" s="1">
        <f t="shared" si="3"/>
        <v>0.81757447619364365</v>
      </c>
      <c r="J21" s="1">
        <f t="shared" si="4"/>
        <v>0.16757447619364363</v>
      </c>
      <c r="K21" s="2">
        <f t="shared" si="5"/>
        <v>8.3787238096821818E-3</v>
      </c>
      <c r="L21" s="2"/>
      <c r="M21" s="2"/>
    </row>
    <row r="22" spans="2:13" x14ac:dyDescent="0.2">
      <c r="B22">
        <f t="shared" si="0"/>
        <v>0.30000000000000004</v>
      </c>
      <c r="C22">
        <v>0.7</v>
      </c>
      <c r="D22">
        <f t="shared" si="1"/>
        <v>0.7</v>
      </c>
      <c r="G22">
        <f t="shared" si="6"/>
        <v>-1.9999999999999996</v>
      </c>
      <c r="H22" s="1">
        <f t="shared" si="2"/>
        <v>0.13533528323661276</v>
      </c>
      <c r="I22" s="1">
        <f t="shared" si="3"/>
        <v>0.88079707797788231</v>
      </c>
      <c r="J22" s="1">
        <f t="shared" si="4"/>
        <v>0.18079707797788236</v>
      </c>
      <c r="K22" s="2">
        <f t="shared" si="5"/>
        <v>9.0398538988941176E-3</v>
      </c>
      <c r="L22" s="2"/>
      <c r="M22" s="2"/>
    </row>
    <row r="23" spans="2:13" x14ac:dyDescent="0.2">
      <c r="B23">
        <f t="shared" si="0"/>
        <v>0.25</v>
      </c>
      <c r="C23">
        <v>0.75</v>
      </c>
      <c r="D23">
        <f t="shared" si="1"/>
        <v>0.75</v>
      </c>
      <c r="G23">
        <f t="shared" si="6"/>
        <v>-2.5</v>
      </c>
      <c r="H23" s="1">
        <f t="shared" si="2"/>
        <v>8.20849986238988E-2</v>
      </c>
      <c r="I23" s="1">
        <f t="shared" si="3"/>
        <v>0.92414181997875655</v>
      </c>
      <c r="J23" s="1">
        <f t="shared" si="4"/>
        <v>0.17414181997875655</v>
      </c>
      <c r="K23" s="2">
        <f t="shared" si="5"/>
        <v>8.7070909989378272E-3</v>
      </c>
      <c r="L23" s="2"/>
      <c r="M23" s="2"/>
    </row>
    <row r="24" spans="2:13" x14ac:dyDescent="0.2">
      <c r="B24">
        <f t="shared" si="0"/>
        <v>0.19999999999999996</v>
      </c>
      <c r="C24">
        <v>0.8</v>
      </c>
      <c r="D24">
        <f t="shared" si="1"/>
        <v>0.8</v>
      </c>
      <c r="G24">
        <f t="shared" si="6"/>
        <v>-3.0000000000000004</v>
      </c>
      <c r="H24" s="1">
        <f t="shared" si="2"/>
        <v>4.9787068367863924E-2</v>
      </c>
      <c r="I24" s="1">
        <f t="shared" si="3"/>
        <v>0.95257412682243336</v>
      </c>
      <c r="J24" s="1">
        <f t="shared" si="4"/>
        <v>0.15257412682243332</v>
      </c>
      <c r="K24" s="2">
        <f t="shared" si="5"/>
        <v>7.6287063411216664E-3</v>
      </c>
      <c r="L24" s="2"/>
      <c r="M24" s="2"/>
    </row>
    <row r="25" spans="2:13" x14ac:dyDescent="0.2">
      <c r="B25">
        <f t="shared" si="0"/>
        <v>0.15000000000000002</v>
      </c>
      <c r="C25">
        <v>0.85</v>
      </c>
      <c r="D25">
        <f t="shared" si="1"/>
        <v>0.85</v>
      </c>
      <c r="G25">
        <f t="shared" si="6"/>
        <v>-3.4999999999999996</v>
      </c>
      <c r="H25" s="1">
        <f t="shared" si="2"/>
        <v>3.0197383422318515E-2</v>
      </c>
      <c r="I25" s="1">
        <f t="shared" si="3"/>
        <v>0.97068776924864364</v>
      </c>
      <c r="J25" s="1">
        <f t="shared" si="4"/>
        <v>0.12068776924864366</v>
      </c>
      <c r="K25" s="2">
        <f t="shared" si="5"/>
        <v>6.0343884624321836E-3</v>
      </c>
      <c r="L25" s="2"/>
      <c r="M25" s="2"/>
    </row>
    <row r="26" spans="2:13" x14ac:dyDescent="0.2">
      <c r="B26">
        <f t="shared" si="0"/>
        <v>9.9999999999999978E-2</v>
      </c>
      <c r="C26">
        <v>0.9</v>
      </c>
      <c r="D26">
        <f t="shared" si="1"/>
        <v>0.9</v>
      </c>
      <c r="G26">
        <f t="shared" si="6"/>
        <v>-4</v>
      </c>
      <c r="H26" s="1">
        <f t="shared" si="2"/>
        <v>1.8315638888734179E-2</v>
      </c>
      <c r="I26" s="1">
        <f t="shared" si="3"/>
        <v>0.98201379003790845</v>
      </c>
      <c r="J26" s="1">
        <f t="shared" si="4"/>
        <v>8.2013790037908429E-2</v>
      </c>
      <c r="K26" s="2">
        <f t="shared" si="5"/>
        <v>4.1006895018954213E-3</v>
      </c>
      <c r="L26" s="2"/>
      <c r="M26" s="2"/>
    </row>
    <row r="27" spans="2:13" x14ac:dyDescent="0.2">
      <c r="B27">
        <f t="shared" si="0"/>
        <v>5.0000000000000044E-2</v>
      </c>
      <c r="C27">
        <v>0.95</v>
      </c>
      <c r="D27">
        <f t="shared" si="1"/>
        <v>0.95</v>
      </c>
      <c r="G27">
        <f t="shared" si="6"/>
        <v>-4.4999999999999991</v>
      </c>
      <c r="H27" s="1">
        <f t="shared" si="2"/>
        <v>1.1108996538242316E-2</v>
      </c>
      <c r="I27" s="1">
        <f t="shared" si="3"/>
        <v>0.98901305736940681</v>
      </c>
      <c r="J27" s="1">
        <f t="shared" si="4"/>
        <v>3.9013057369406856E-2</v>
      </c>
      <c r="K27" s="2">
        <f t="shared" si="5"/>
        <v>1.9506528684703429E-3</v>
      </c>
      <c r="L27" s="2"/>
      <c r="M27" s="2"/>
    </row>
    <row r="28" spans="2:13" x14ac:dyDescent="0.2">
      <c r="B28">
        <f t="shared" si="0"/>
        <v>0</v>
      </c>
      <c r="C28">
        <v>1</v>
      </c>
      <c r="D28">
        <f t="shared" si="1"/>
        <v>1</v>
      </c>
      <c r="G28">
        <f t="shared" si="6"/>
        <v>-5</v>
      </c>
      <c r="H28" s="1">
        <f t="shared" si="2"/>
        <v>6.737946999085467E-3</v>
      </c>
      <c r="I28" s="1">
        <f t="shared" si="3"/>
        <v>0.99330714907571527</v>
      </c>
      <c r="J28" s="1">
        <f t="shared" si="4"/>
        <v>-6.6928509242847323E-3</v>
      </c>
      <c r="K28" s="2">
        <f t="shared" si="5"/>
        <v>-3.3464254621423661E-4</v>
      </c>
      <c r="L28" s="2"/>
      <c r="M28" s="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B1" sqref="B1:I28"/>
    </sheetView>
  </sheetViews>
  <sheetFormatPr baseColWidth="10" defaultRowHeight="16" x14ac:dyDescent="0.2"/>
  <sheetData>
    <row r="1" spans="2:12" x14ac:dyDescent="0.2">
      <c r="B1" t="s">
        <v>33</v>
      </c>
      <c r="C1" s="6">
        <v>0.2</v>
      </c>
      <c r="D1" t="s">
        <v>37</v>
      </c>
      <c r="L1" t="s">
        <v>17</v>
      </c>
    </row>
    <row r="2" spans="2:12" x14ac:dyDescent="0.2">
      <c r="B2" t="s">
        <v>34</v>
      </c>
      <c r="C2" s="6">
        <v>0.7</v>
      </c>
      <c r="D2" t="s">
        <v>38</v>
      </c>
    </row>
    <row r="3" spans="2:12" x14ac:dyDescent="0.2">
      <c r="B3" t="s">
        <v>12</v>
      </c>
      <c r="C3">
        <v>2</v>
      </c>
      <c r="D3" t="s">
        <v>36</v>
      </c>
    </row>
    <row r="4" spans="2:12" x14ac:dyDescent="0.2">
      <c r="D4" s="60" t="str">
        <f>CONCATENATE("h=",C2)</f>
        <v>h=0,7</v>
      </c>
      <c r="E4" s="60"/>
      <c r="F4" s="60"/>
      <c r="G4" s="60" t="str">
        <f>CONCATENATE("R=",C3)</f>
        <v>R=2</v>
      </c>
      <c r="H4" s="60"/>
      <c r="I4" s="60"/>
    </row>
    <row r="5" spans="2:12" x14ac:dyDescent="0.2">
      <c r="D5">
        <f>C3</f>
        <v>2</v>
      </c>
      <c r="E5">
        <f>D5*5</f>
        <v>10</v>
      </c>
      <c r="F5">
        <f>D5*10</f>
        <v>20</v>
      </c>
      <c r="G5">
        <f>C1</f>
        <v>0.2</v>
      </c>
      <c r="H5">
        <f>G5*2</f>
        <v>0.4</v>
      </c>
      <c r="I5">
        <f>G5*3</f>
        <v>0.60000000000000009</v>
      </c>
    </row>
    <row r="6" spans="2:12" x14ac:dyDescent="0.2">
      <c r="D6" t="str">
        <f>CONCATENATE("R(",D5,")")</f>
        <v>R(2)</v>
      </c>
      <c r="E6" t="str">
        <f t="shared" ref="E6:F6" si="0">CONCATENATE("R(",E5,")")</f>
        <v>R(10)</v>
      </c>
      <c r="F6" t="str">
        <f t="shared" si="0"/>
        <v>R(20)</v>
      </c>
      <c r="G6" t="str">
        <f>CONCATENATE("g(",G5,")")</f>
        <v>g(0,2)</v>
      </c>
      <c r="H6" t="str">
        <f>CONCATENATE("g(",H5,")")</f>
        <v>g(0,4)</v>
      </c>
      <c r="I6" t="str">
        <f>CONCATENATE("g(",I5,")")</f>
        <v>g(0,6)</v>
      </c>
    </row>
    <row r="7" spans="2:12" s="4" customFormat="1" x14ac:dyDescent="0.2">
      <c r="B7" s="4" t="s">
        <v>35</v>
      </c>
      <c r="C7" s="4" t="s">
        <v>39</v>
      </c>
      <c r="D7" s="4" t="s">
        <v>40</v>
      </c>
      <c r="E7" s="4" t="s">
        <v>40</v>
      </c>
      <c r="F7" s="4" t="s">
        <v>40</v>
      </c>
      <c r="G7" s="4" t="s">
        <v>41</v>
      </c>
      <c r="H7" s="4" t="s">
        <v>41</v>
      </c>
      <c r="I7" s="4" t="s">
        <v>41</v>
      </c>
    </row>
    <row r="8" spans="2:12" x14ac:dyDescent="0.2">
      <c r="B8">
        <v>0</v>
      </c>
      <c r="C8">
        <f>B8*C$2</f>
        <v>0</v>
      </c>
      <c r="D8" s="5">
        <f>$C8/D$5</f>
        <v>0</v>
      </c>
      <c r="E8" s="5">
        <f t="shared" ref="E8:F23" si="1">$C8/E$5</f>
        <v>0</v>
      </c>
      <c r="F8" s="5">
        <f>$C8/F$5</f>
        <v>0</v>
      </c>
      <c r="G8" s="5">
        <f>$D8/(2*G$5)</f>
        <v>0</v>
      </c>
      <c r="H8" s="5">
        <f t="shared" ref="H8:I23" si="2">$D8/(2*H$5)</f>
        <v>0</v>
      </c>
      <c r="I8" s="5">
        <f t="shared" si="2"/>
        <v>0</v>
      </c>
    </row>
    <row r="9" spans="2:12" x14ac:dyDescent="0.2">
      <c r="B9">
        <v>0.05</v>
      </c>
      <c r="C9">
        <f>B9*C$2</f>
        <v>3.4999999999999996E-2</v>
      </c>
      <c r="D9" s="5">
        <f t="shared" ref="D9:F28" si="3">$C9/D$5</f>
        <v>1.7499999999999998E-2</v>
      </c>
      <c r="E9" s="5">
        <f t="shared" si="1"/>
        <v>3.4999999999999996E-3</v>
      </c>
      <c r="F9" s="5">
        <f t="shared" si="1"/>
        <v>1.7499999999999998E-3</v>
      </c>
      <c r="G9" s="5">
        <f t="shared" ref="G9:I28" si="4">$D9/(2*G$5)</f>
        <v>4.374999999999999E-2</v>
      </c>
      <c r="H9" s="5">
        <f t="shared" si="2"/>
        <v>2.1874999999999995E-2</v>
      </c>
      <c r="I9" s="5">
        <f t="shared" si="2"/>
        <v>1.458333333333333E-2</v>
      </c>
    </row>
    <row r="10" spans="2:12" x14ac:dyDescent="0.2">
      <c r="B10">
        <v>0.1</v>
      </c>
      <c r="C10">
        <f t="shared" ref="C10:C28" si="5">B10*C$2</f>
        <v>6.9999999999999993E-2</v>
      </c>
      <c r="D10" s="5">
        <f t="shared" si="3"/>
        <v>3.4999999999999996E-2</v>
      </c>
      <c r="E10" s="5">
        <f t="shared" si="1"/>
        <v>6.9999999999999993E-3</v>
      </c>
      <c r="F10" s="5">
        <f t="shared" si="1"/>
        <v>3.4999999999999996E-3</v>
      </c>
      <c r="G10" s="5">
        <f t="shared" si="4"/>
        <v>8.7499999999999981E-2</v>
      </c>
      <c r="H10" s="5">
        <f t="shared" si="2"/>
        <v>4.374999999999999E-2</v>
      </c>
      <c r="I10" s="5">
        <f t="shared" si="2"/>
        <v>2.916666666666666E-2</v>
      </c>
    </row>
    <row r="11" spans="2:12" x14ac:dyDescent="0.2">
      <c r="B11">
        <v>0.15</v>
      </c>
      <c r="C11">
        <f t="shared" si="5"/>
        <v>0.105</v>
      </c>
      <c r="D11" s="5">
        <f t="shared" si="3"/>
        <v>5.2499999999999998E-2</v>
      </c>
      <c r="E11" s="5">
        <f t="shared" si="1"/>
        <v>1.0499999999999999E-2</v>
      </c>
      <c r="F11" s="5">
        <f t="shared" si="1"/>
        <v>5.2499999999999995E-3</v>
      </c>
      <c r="G11" s="5">
        <f t="shared" si="4"/>
        <v>0.13124999999999998</v>
      </c>
      <c r="H11" s="5">
        <f t="shared" si="2"/>
        <v>6.5624999999999989E-2</v>
      </c>
      <c r="I11" s="5">
        <f t="shared" si="2"/>
        <v>4.374999999999999E-2</v>
      </c>
    </row>
    <row r="12" spans="2:12" x14ac:dyDescent="0.2">
      <c r="B12">
        <v>0.2</v>
      </c>
      <c r="C12">
        <f t="shared" si="5"/>
        <v>0.13999999999999999</v>
      </c>
      <c r="D12" s="5">
        <f t="shared" si="3"/>
        <v>6.9999999999999993E-2</v>
      </c>
      <c r="E12" s="5">
        <f t="shared" si="1"/>
        <v>1.3999999999999999E-2</v>
      </c>
      <c r="F12" s="5">
        <f t="shared" si="1"/>
        <v>6.9999999999999993E-3</v>
      </c>
      <c r="G12" s="5">
        <f t="shared" si="4"/>
        <v>0.17499999999999996</v>
      </c>
      <c r="H12" s="5">
        <f t="shared" si="2"/>
        <v>8.7499999999999981E-2</v>
      </c>
      <c r="I12" s="5">
        <f t="shared" si="2"/>
        <v>5.833333333333332E-2</v>
      </c>
    </row>
    <row r="13" spans="2:12" x14ac:dyDescent="0.2">
      <c r="B13">
        <v>0.25</v>
      </c>
      <c r="C13">
        <f t="shared" si="5"/>
        <v>0.17499999999999999</v>
      </c>
      <c r="D13" s="5">
        <f t="shared" si="3"/>
        <v>8.7499999999999994E-2</v>
      </c>
      <c r="E13" s="5">
        <f t="shared" si="1"/>
        <v>1.7499999999999998E-2</v>
      </c>
      <c r="F13" s="5">
        <f t="shared" si="1"/>
        <v>8.7499999999999991E-3</v>
      </c>
      <c r="G13" s="5">
        <f t="shared" si="4"/>
        <v>0.21874999999999997</v>
      </c>
      <c r="H13" s="5">
        <f t="shared" si="2"/>
        <v>0.10937499999999999</v>
      </c>
      <c r="I13" s="5">
        <f t="shared" si="2"/>
        <v>7.2916666666666657E-2</v>
      </c>
    </row>
    <row r="14" spans="2:12" x14ac:dyDescent="0.2">
      <c r="B14">
        <v>0.3</v>
      </c>
      <c r="C14">
        <f t="shared" si="5"/>
        <v>0.21</v>
      </c>
      <c r="D14" s="5">
        <f t="shared" si="3"/>
        <v>0.105</v>
      </c>
      <c r="E14" s="5">
        <f t="shared" si="1"/>
        <v>2.0999999999999998E-2</v>
      </c>
      <c r="F14" s="5">
        <f t="shared" si="1"/>
        <v>1.0499999999999999E-2</v>
      </c>
      <c r="G14" s="5">
        <f t="shared" si="4"/>
        <v>0.26249999999999996</v>
      </c>
      <c r="H14" s="5">
        <f t="shared" si="2"/>
        <v>0.13124999999999998</v>
      </c>
      <c r="I14" s="5">
        <f t="shared" si="2"/>
        <v>8.7499999999999981E-2</v>
      </c>
    </row>
    <row r="15" spans="2:12" x14ac:dyDescent="0.2">
      <c r="B15">
        <v>0.35</v>
      </c>
      <c r="C15">
        <f t="shared" si="5"/>
        <v>0.24499999999999997</v>
      </c>
      <c r="D15" s="5">
        <f t="shared" si="3"/>
        <v>0.12249999999999998</v>
      </c>
      <c r="E15" s="5">
        <f t="shared" si="1"/>
        <v>2.4499999999999997E-2</v>
      </c>
      <c r="F15" s="5">
        <f t="shared" si="1"/>
        <v>1.2249999999999999E-2</v>
      </c>
      <c r="G15" s="5">
        <f t="shared" si="4"/>
        <v>0.30624999999999997</v>
      </c>
      <c r="H15" s="5">
        <f t="shared" si="2"/>
        <v>0.15312499999999998</v>
      </c>
      <c r="I15" s="5">
        <f t="shared" si="2"/>
        <v>0.1020833333333333</v>
      </c>
    </row>
    <row r="16" spans="2:12" x14ac:dyDescent="0.2">
      <c r="B16">
        <v>0.4</v>
      </c>
      <c r="C16">
        <f t="shared" si="5"/>
        <v>0.27999999999999997</v>
      </c>
      <c r="D16" s="5">
        <f t="shared" si="3"/>
        <v>0.13999999999999999</v>
      </c>
      <c r="E16" s="5">
        <f t="shared" si="1"/>
        <v>2.7999999999999997E-2</v>
      </c>
      <c r="F16" s="5">
        <f t="shared" si="1"/>
        <v>1.3999999999999999E-2</v>
      </c>
      <c r="G16" s="5">
        <f t="shared" si="4"/>
        <v>0.34999999999999992</v>
      </c>
      <c r="H16" s="5">
        <f t="shared" si="2"/>
        <v>0.17499999999999996</v>
      </c>
      <c r="I16" s="5">
        <f t="shared" si="2"/>
        <v>0.11666666666666664</v>
      </c>
    </row>
    <row r="17" spans="2:9" x14ac:dyDescent="0.2">
      <c r="B17">
        <v>0.45</v>
      </c>
      <c r="C17">
        <f t="shared" si="5"/>
        <v>0.315</v>
      </c>
      <c r="D17" s="5">
        <f t="shared" si="3"/>
        <v>0.1575</v>
      </c>
      <c r="E17" s="5">
        <f t="shared" si="1"/>
        <v>3.15E-2</v>
      </c>
      <c r="F17" s="5">
        <f t="shared" si="1"/>
        <v>1.575E-2</v>
      </c>
      <c r="G17" s="5">
        <f t="shared" si="4"/>
        <v>0.39374999999999999</v>
      </c>
      <c r="H17" s="5">
        <f t="shared" si="2"/>
        <v>0.19687499999999999</v>
      </c>
      <c r="I17" s="5">
        <f t="shared" si="2"/>
        <v>0.13124999999999998</v>
      </c>
    </row>
    <row r="18" spans="2:9" x14ac:dyDescent="0.2">
      <c r="B18">
        <v>0.5</v>
      </c>
      <c r="C18">
        <f t="shared" si="5"/>
        <v>0.35</v>
      </c>
      <c r="D18" s="5">
        <f t="shared" si="3"/>
        <v>0.17499999999999999</v>
      </c>
      <c r="E18" s="5">
        <f t="shared" si="1"/>
        <v>3.4999999999999996E-2</v>
      </c>
      <c r="F18" s="5">
        <f t="shared" si="1"/>
        <v>1.7499999999999998E-2</v>
      </c>
      <c r="G18" s="5">
        <f t="shared" si="4"/>
        <v>0.43749999999999994</v>
      </c>
      <c r="H18" s="5">
        <f t="shared" si="2"/>
        <v>0.21874999999999997</v>
      </c>
      <c r="I18" s="5">
        <f t="shared" si="2"/>
        <v>0.14583333333333331</v>
      </c>
    </row>
    <row r="19" spans="2:9" x14ac:dyDescent="0.2">
      <c r="B19">
        <v>0.55000000000000004</v>
      </c>
      <c r="C19">
        <f t="shared" si="5"/>
        <v>0.38500000000000001</v>
      </c>
      <c r="D19" s="5">
        <f t="shared" si="3"/>
        <v>0.1925</v>
      </c>
      <c r="E19" s="5">
        <f t="shared" si="1"/>
        <v>3.85E-2</v>
      </c>
      <c r="F19" s="5">
        <f t="shared" si="1"/>
        <v>1.925E-2</v>
      </c>
      <c r="G19" s="5">
        <f t="shared" si="4"/>
        <v>0.48125000000000001</v>
      </c>
      <c r="H19" s="5">
        <f t="shared" si="2"/>
        <v>0.24062500000000001</v>
      </c>
      <c r="I19" s="5">
        <f t="shared" si="2"/>
        <v>0.16041666666666665</v>
      </c>
    </row>
    <row r="20" spans="2:9" x14ac:dyDescent="0.2">
      <c r="B20">
        <v>0.6</v>
      </c>
      <c r="C20">
        <f t="shared" si="5"/>
        <v>0.42</v>
      </c>
      <c r="D20" s="5">
        <f t="shared" si="3"/>
        <v>0.21</v>
      </c>
      <c r="E20" s="5">
        <f t="shared" si="1"/>
        <v>4.1999999999999996E-2</v>
      </c>
      <c r="F20" s="5">
        <f t="shared" si="1"/>
        <v>2.0999999999999998E-2</v>
      </c>
      <c r="G20" s="5">
        <f t="shared" si="4"/>
        <v>0.52499999999999991</v>
      </c>
      <c r="H20" s="5">
        <f t="shared" si="2"/>
        <v>0.26249999999999996</v>
      </c>
      <c r="I20" s="5">
        <f t="shared" si="2"/>
        <v>0.17499999999999996</v>
      </c>
    </row>
    <row r="21" spans="2:9" x14ac:dyDescent="0.2">
      <c r="B21">
        <v>0.65</v>
      </c>
      <c r="C21">
        <f t="shared" si="5"/>
        <v>0.45499999999999996</v>
      </c>
      <c r="D21" s="5">
        <f t="shared" si="3"/>
        <v>0.22749999999999998</v>
      </c>
      <c r="E21" s="5">
        <f t="shared" si="1"/>
        <v>4.5499999999999999E-2</v>
      </c>
      <c r="F21" s="5">
        <f t="shared" si="1"/>
        <v>2.2749999999999999E-2</v>
      </c>
      <c r="G21" s="5">
        <f t="shared" si="4"/>
        <v>0.56874999999999987</v>
      </c>
      <c r="H21" s="5">
        <f t="shared" si="2"/>
        <v>0.28437499999999993</v>
      </c>
      <c r="I21" s="5">
        <f t="shared" si="2"/>
        <v>0.1895833333333333</v>
      </c>
    </row>
    <row r="22" spans="2:9" x14ac:dyDescent="0.2">
      <c r="B22">
        <v>0.7</v>
      </c>
      <c r="C22">
        <f t="shared" si="5"/>
        <v>0.48999999999999994</v>
      </c>
      <c r="D22" s="5">
        <f t="shared" si="3"/>
        <v>0.24499999999999997</v>
      </c>
      <c r="E22" s="5">
        <f t="shared" si="1"/>
        <v>4.8999999999999995E-2</v>
      </c>
      <c r="F22" s="5">
        <f t="shared" si="1"/>
        <v>2.4499999999999997E-2</v>
      </c>
      <c r="G22" s="5">
        <f t="shared" si="4"/>
        <v>0.61249999999999993</v>
      </c>
      <c r="H22" s="5">
        <f t="shared" si="2"/>
        <v>0.30624999999999997</v>
      </c>
      <c r="I22" s="5">
        <f t="shared" si="2"/>
        <v>0.20416666666666661</v>
      </c>
    </row>
    <row r="23" spans="2:9" x14ac:dyDescent="0.2">
      <c r="B23">
        <v>0.75</v>
      </c>
      <c r="C23">
        <f t="shared" si="5"/>
        <v>0.52499999999999991</v>
      </c>
      <c r="D23" s="5">
        <f t="shared" si="3"/>
        <v>0.26249999999999996</v>
      </c>
      <c r="E23" s="5">
        <f t="shared" si="1"/>
        <v>5.2499999999999991E-2</v>
      </c>
      <c r="F23" s="5">
        <f t="shared" si="1"/>
        <v>2.6249999999999996E-2</v>
      </c>
      <c r="G23" s="5">
        <f t="shared" si="4"/>
        <v>0.65624999999999989</v>
      </c>
      <c r="H23" s="5">
        <f t="shared" si="2"/>
        <v>0.32812499999999994</v>
      </c>
      <c r="I23" s="5">
        <f t="shared" si="2"/>
        <v>0.21874999999999994</v>
      </c>
    </row>
    <row r="24" spans="2:9" x14ac:dyDescent="0.2">
      <c r="B24">
        <v>0.8</v>
      </c>
      <c r="C24">
        <f t="shared" si="5"/>
        <v>0.55999999999999994</v>
      </c>
      <c r="D24" s="5">
        <f t="shared" si="3"/>
        <v>0.27999999999999997</v>
      </c>
      <c r="E24" s="5">
        <f t="shared" si="3"/>
        <v>5.5999999999999994E-2</v>
      </c>
      <c r="F24" s="5">
        <f t="shared" si="3"/>
        <v>2.7999999999999997E-2</v>
      </c>
      <c r="G24" s="5">
        <f t="shared" si="4"/>
        <v>0.69999999999999984</v>
      </c>
      <c r="H24" s="5">
        <f t="shared" si="4"/>
        <v>0.34999999999999992</v>
      </c>
      <c r="I24" s="5">
        <f t="shared" si="4"/>
        <v>0.23333333333333328</v>
      </c>
    </row>
    <row r="25" spans="2:9" x14ac:dyDescent="0.2">
      <c r="B25">
        <v>0.85</v>
      </c>
      <c r="C25">
        <f t="shared" si="5"/>
        <v>0.59499999999999997</v>
      </c>
      <c r="D25" s="5">
        <f t="shared" si="3"/>
        <v>0.29749999999999999</v>
      </c>
      <c r="E25" s="5">
        <f t="shared" si="3"/>
        <v>5.9499999999999997E-2</v>
      </c>
      <c r="F25" s="5">
        <f t="shared" si="3"/>
        <v>2.9749999999999999E-2</v>
      </c>
      <c r="G25" s="5">
        <f t="shared" si="4"/>
        <v>0.74374999999999991</v>
      </c>
      <c r="H25" s="5">
        <f t="shared" si="4"/>
        <v>0.37187499999999996</v>
      </c>
      <c r="I25" s="5">
        <f t="shared" si="4"/>
        <v>0.24791666666666662</v>
      </c>
    </row>
    <row r="26" spans="2:9" x14ac:dyDescent="0.2">
      <c r="B26">
        <v>0.9</v>
      </c>
      <c r="C26">
        <f t="shared" si="5"/>
        <v>0.63</v>
      </c>
      <c r="D26" s="5">
        <f t="shared" si="3"/>
        <v>0.315</v>
      </c>
      <c r="E26" s="5">
        <f t="shared" si="3"/>
        <v>6.3E-2</v>
      </c>
      <c r="F26" s="5">
        <f t="shared" si="3"/>
        <v>3.15E-2</v>
      </c>
      <c r="G26" s="5">
        <f t="shared" si="4"/>
        <v>0.78749999999999998</v>
      </c>
      <c r="H26" s="5">
        <f t="shared" si="4"/>
        <v>0.39374999999999999</v>
      </c>
      <c r="I26" s="5">
        <f t="shared" si="4"/>
        <v>0.26249999999999996</v>
      </c>
    </row>
    <row r="27" spans="2:9" x14ac:dyDescent="0.2">
      <c r="B27">
        <v>0.95</v>
      </c>
      <c r="C27">
        <f t="shared" si="5"/>
        <v>0.66499999999999992</v>
      </c>
      <c r="D27" s="5">
        <f t="shared" si="3"/>
        <v>0.33249999999999996</v>
      </c>
      <c r="E27" s="5">
        <f t="shared" si="3"/>
        <v>6.649999999999999E-2</v>
      </c>
      <c r="F27" s="5">
        <f t="shared" si="3"/>
        <v>3.3249999999999995E-2</v>
      </c>
      <c r="G27" s="5">
        <f t="shared" si="4"/>
        <v>0.83124999999999982</v>
      </c>
      <c r="H27" s="5">
        <f t="shared" si="4"/>
        <v>0.41562499999999991</v>
      </c>
      <c r="I27" s="5">
        <f t="shared" si="4"/>
        <v>0.27708333333333324</v>
      </c>
    </row>
    <row r="28" spans="2:9" x14ac:dyDescent="0.2">
      <c r="B28">
        <v>1</v>
      </c>
      <c r="C28">
        <f t="shared" si="5"/>
        <v>0.7</v>
      </c>
      <c r="D28" s="5">
        <f t="shared" si="3"/>
        <v>0.35</v>
      </c>
      <c r="E28" s="5">
        <f t="shared" si="3"/>
        <v>6.9999999999999993E-2</v>
      </c>
      <c r="F28" s="5">
        <f t="shared" si="3"/>
        <v>3.4999999999999996E-2</v>
      </c>
      <c r="G28" s="5">
        <f t="shared" si="4"/>
        <v>0.87499999999999989</v>
      </c>
      <c r="H28" s="5">
        <f t="shared" si="4"/>
        <v>0.43749999999999994</v>
      </c>
      <c r="I28" s="5">
        <f t="shared" si="4"/>
        <v>0.29166666666666663</v>
      </c>
    </row>
  </sheetData>
  <mergeCells count="2">
    <mergeCell ref="G4:I4"/>
    <mergeCell ref="D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56"/>
  <sheetViews>
    <sheetView tabSelected="1" workbookViewId="0">
      <selection activeCell="D3" sqref="D3"/>
    </sheetView>
  </sheetViews>
  <sheetFormatPr baseColWidth="10" defaultRowHeight="16" x14ac:dyDescent="0.2"/>
  <cols>
    <col min="1" max="1" width="10.83203125" style="8"/>
    <col min="2" max="2" width="14" style="7" bestFit="1" customWidth="1"/>
    <col min="3" max="3" width="12.83203125" style="15" customWidth="1"/>
    <col min="4" max="4" width="10" style="14" customWidth="1"/>
    <col min="5" max="15" width="6.33203125" style="3" customWidth="1"/>
    <col min="16" max="17" width="6.33203125" customWidth="1"/>
    <col min="18" max="103" width="6.83203125" customWidth="1"/>
  </cols>
  <sheetData>
    <row r="2" spans="1:103" x14ac:dyDescent="0.2">
      <c r="D2" s="14" t="s">
        <v>68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14" t="s">
        <v>74</v>
      </c>
      <c r="K2" s="14" t="s">
        <v>75</v>
      </c>
      <c r="L2" s="14" t="s">
        <v>76</v>
      </c>
      <c r="M2" s="14" t="s">
        <v>77</v>
      </c>
      <c r="N2" s="14" t="s">
        <v>78</v>
      </c>
      <c r="O2" s="14" t="s">
        <v>79</v>
      </c>
      <c r="P2" s="14" t="s">
        <v>80</v>
      </c>
      <c r="Q2" s="14" t="s">
        <v>81</v>
      </c>
      <c r="R2" s="14" t="s">
        <v>82</v>
      </c>
      <c r="S2" s="14" t="s">
        <v>83</v>
      </c>
      <c r="T2" s="14" t="s">
        <v>84</v>
      </c>
      <c r="U2" s="14" t="s">
        <v>85</v>
      </c>
      <c r="V2" s="14" t="s">
        <v>86</v>
      </c>
      <c r="W2" s="14" t="s">
        <v>87</v>
      </c>
      <c r="X2" s="14" t="s">
        <v>88</v>
      </c>
      <c r="Y2" s="14" t="s">
        <v>89</v>
      </c>
      <c r="Z2" s="14" t="s">
        <v>90</v>
      </c>
      <c r="AA2" s="14" t="s">
        <v>91</v>
      </c>
      <c r="AB2" s="14" t="s">
        <v>92</v>
      </c>
      <c r="AC2" s="14" t="s">
        <v>93</v>
      </c>
      <c r="AD2" s="14" t="s">
        <v>94</v>
      </c>
      <c r="AE2" s="14" t="s">
        <v>95</v>
      </c>
      <c r="AF2" s="14" t="s">
        <v>96</v>
      </c>
      <c r="AG2" s="14" t="s">
        <v>97</v>
      </c>
      <c r="AH2" s="14" t="s">
        <v>98</v>
      </c>
      <c r="AI2" s="14" t="s">
        <v>99</v>
      </c>
      <c r="AJ2" s="14" t="s">
        <v>100</v>
      </c>
      <c r="AK2" s="14" t="s">
        <v>101</v>
      </c>
      <c r="AL2" s="14" t="s">
        <v>102</v>
      </c>
      <c r="AM2" s="14" t="s">
        <v>103</v>
      </c>
      <c r="AN2" s="14" t="s">
        <v>104</v>
      </c>
      <c r="AO2" s="14" t="s">
        <v>105</v>
      </c>
      <c r="AP2" s="14" t="s">
        <v>106</v>
      </c>
      <c r="AQ2" s="14" t="s">
        <v>107</v>
      </c>
      <c r="AR2" s="14" t="s">
        <v>108</v>
      </c>
      <c r="AS2" s="14" t="s">
        <v>109</v>
      </c>
      <c r="AT2" s="14" t="s">
        <v>110</v>
      </c>
      <c r="AU2" s="14" t="s">
        <v>111</v>
      </c>
      <c r="AV2" s="14" t="s">
        <v>112</v>
      </c>
      <c r="AW2" s="14" t="s">
        <v>113</v>
      </c>
      <c r="AX2" s="14" t="s">
        <v>114</v>
      </c>
      <c r="AY2" s="14" t="s">
        <v>115</v>
      </c>
      <c r="AZ2" s="14" t="s">
        <v>116</v>
      </c>
      <c r="BA2" s="14" t="s">
        <v>117</v>
      </c>
      <c r="BB2" s="14" t="s">
        <v>118</v>
      </c>
      <c r="BC2" s="14" t="s">
        <v>119</v>
      </c>
      <c r="BD2" s="14" t="s">
        <v>120</v>
      </c>
      <c r="BE2" s="14" t="s">
        <v>121</v>
      </c>
      <c r="BF2" s="14" t="s">
        <v>122</v>
      </c>
      <c r="BG2" s="14" t="s">
        <v>123</v>
      </c>
      <c r="BH2" s="14" t="s">
        <v>124</v>
      </c>
      <c r="BI2" s="14" t="s">
        <v>125</v>
      </c>
      <c r="BJ2" s="14" t="s">
        <v>126</v>
      </c>
      <c r="BK2" s="14" t="s">
        <v>127</v>
      </c>
      <c r="BL2" s="14" t="s">
        <v>128</v>
      </c>
      <c r="BM2" s="14" t="s">
        <v>129</v>
      </c>
      <c r="BN2" s="14" t="s">
        <v>130</v>
      </c>
      <c r="BO2" s="14" t="s">
        <v>131</v>
      </c>
      <c r="BP2" s="14" t="s">
        <v>132</v>
      </c>
      <c r="BQ2" s="14" t="s">
        <v>133</v>
      </c>
      <c r="BR2" s="14" t="s">
        <v>134</v>
      </c>
      <c r="BS2" s="14" t="s">
        <v>135</v>
      </c>
      <c r="BT2" s="14" t="s">
        <v>136</v>
      </c>
      <c r="BU2" s="14" t="s">
        <v>137</v>
      </c>
      <c r="BV2" s="14" t="s">
        <v>138</v>
      </c>
      <c r="BW2" s="14" t="s">
        <v>139</v>
      </c>
      <c r="BX2" s="14" t="s">
        <v>140</v>
      </c>
      <c r="BY2" s="14" t="s">
        <v>141</v>
      </c>
      <c r="BZ2" s="14" t="s">
        <v>142</v>
      </c>
      <c r="CA2" s="14" t="s">
        <v>143</v>
      </c>
      <c r="CB2" s="14" t="s">
        <v>144</v>
      </c>
      <c r="CC2" s="14" t="s">
        <v>145</v>
      </c>
      <c r="CD2" s="14" t="s">
        <v>146</v>
      </c>
      <c r="CE2" s="14" t="s">
        <v>147</v>
      </c>
      <c r="CF2" s="14" t="s">
        <v>148</v>
      </c>
      <c r="CG2" s="14" t="s">
        <v>149</v>
      </c>
      <c r="CH2" s="14" t="s">
        <v>150</v>
      </c>
      <c r="CI2" s="14" t="s">
        <v>151</v>
      </c>
      <c r="CJ2" s="14" t="s">
        <v>152</v>
      </c>
      <c r="CK2" s="14" t="s">
        <v>153</v>
      </c>
      <c r="CL2" s="14" t="s">
        <v>154</v>
      </c>
      <c r="CM2" s="14" t="s">
        <v>155</v>
      </c>
      <c r="CN2" s="14" t="s">
        <v>156</v>
      </c>
      <c r="CO2" s="14" t="s">
        <v>157</v>
      </c>
      <c r="CP2" s="14" t="s">
        <v>158</v>
      </c>
      <c r="CQ2" s="14" t="s">
        <v>159</v>
      </c>
      <c r="CR2" s="14" t="s">
        <v>160</v>
      </c>
      <c r="CS2" s="14" t="s">
        <v>161</v>
      </c>
      <c r="CT2" s="14" t="s">
        <v>162</v>
      </c>
      <c r="CU2" s="14" t="s">
        <v>163</v>
      </c>
      <c r="CV2" s="14" t="s">
        <v>164</v>
      </c>
      <c r="CW2" s="14" t="s">
        <v>165</v>
      </c>
      <c r="CX2" s="14" t="s">
        <v>166</v>
      </c>
      <c r="CY2" s="14" t="s">
        <v>167</v>
      </c>
    </row>
    <row r="3" spans="1:103" x14ac:dyDescent="0.2">
      <c r="A3" s="8" t="s">
        <v>47</v>
      </c>
      <c r="B3" s="7" t="s">
        <v>43</v>
      </c>
      <c r="C3" s="4" t="s">
        <v>0</v>
      </c>
      <c r="D3" s="17">
        <v>0.25</v>
      </c>
      <c r="E3" s="9">
        <f>D3+D4</f>
        <v>0.26500000000000001</v>
      </c>
      <c r="F3" s="10">
        <f>E3+E4</f>
        <v>0.28037354721098989</v>
      </c>
      <c r="G3" s="10">
        <f t="shared" ref="G3:N3" si="0">F3+F4</f>
        <v>0.29608522226060047</v>
      </c>
      <c r="H3" s="10">
        <f t="shared" si="0"/>
        <v>0.31209559255684777</v>
      </c>
      <c r="I3" s="10">
        <f t="shared" si="0"/>
        <v>0.32836151862060742</v>
      </c>
      <c r="J3" s="10">
        <f t="shared" si="0"/>
        <v>0.34483654960628851</v>
      </c>
      <c r="K3" s="10">
        <f t="shared" si="0"/>
        <v>0.3614714038688393</v>
      </c>
      <c r="L3" s="10">
        <f t="shared" si="0"/>
        <v>0.37821452697270502</v>
      </c>
      <c r="M3" s="10">
        <f t="shared" si="0"/>
        <v>0.39501271600746302</v>
      </c>
      <c r="N3" s="10">
        <f t="shared" si="0"/>
        <v>0.4118117958368207</v>
      </c>
      <c r="O3" s="10">
        <f t="shared" ref="O3:Q3" si="1">N3+N4</f>
        <v>0.42855733022780884</v>
      </c>
      <c r="P3" s="10">
        <f t="shared" si="1"/>
        <v>0.44519534888516926</v>
      </c>
      <c r="Q3" s="10">
        <f t="shared" si="1"/>
        <v>0.46167307039280048</v>
      </c>
      <c r="R3" s="9">
        <f>Q3+Q4</f>
        <v>0.47793960101761779</v>
      </c>
      <c r="S3" s="10">
        <f>R3+R4</f>
        <v>0.49394659027184729</v>
      </c>
      <c r="T3" s="10">
        <f t="shared" ref="T3:V3" si="2">S3+S4</f>
        <v>0.50964882599994166</v>
      </c>
      <c r="U3" s="10">
        <f t="shared" si="2"/>
        <v>0.52500475443520422</v>
      </c>
      <c r="V3" s="10">
        <f t="shared" si="2"/>
        <v>0.53997691398627345</v>
      </c>
      <c r="W3" s="9">
        <f>V3+V4</f>
        <v>0.55453227525692717</v>
      </c>
      <c r="X3" s="10">
        <f>W3+W4</f>
        <v>0.56864248375071269</v>
      </c>
      <c r="Y3" s="9">
        <f t="shared" ref="Y3:AH3" si="3">X3+X4</f>
        <v>0.58228400564646687</v>
      </c>
      <c r="Z3" s="10">
        <f t="shared" si="3"/>
        <v>0.59543818075883337</v>
      </c>
      <c r="AA3" s="9">
        <f t="shared" si="3"/>
        <v>0.60809119016896829</v>
      </c>
      <c r="AB3" s="10">
        <f t="shared" si="3"/>
        <v>0.6202339489309886</v>
      </c>
      <c r="AC3" s="9">
        <f t="shared" si="3"/>
        <v>0.63186193670351876</v>
      </c>
      <c r="AD3" s="10">
        <f t="shared" si="3"/>
        <v>0.64297498117510887</v>
      </c>
      <c r="AE3" s="9">
        <f t="shared" si="3"/>
        <v>0.65357701089014575</v>
      </c>
      <c r="AF3" s="10">
        <f t="shared" si="3"/>
        <v>0.66367579579293401</v>
      </c>
      <c r="AG3" s="9">
        <f t="shared" si="3"/>
        <v>0.67328269589952749</v>
      </c>
      <c r="AH3" s="10">
        <f t="shared" si="3"/>
        <v>0.68241244161943493</v>
      </c>
      <c r="AI3" s="9">
        <f t="shared" ref="AI3:BE3" si="4">AH3+AH4</f>
        <v>0.6910829744067809</v>
      </c>
      <c r="AJ3" s="10">
        <f t="shared" si="4"/>
        <v>0.69931538532191584</v>
      </c>
      <c r="AK3" s="9">
        <f t="shared" si="4"/>
        <v>0.7071340046553013</v>
      </c>
      <c r="AL3" s="10">
        <f t="shared" si="4"/>
        <v>0.71456672319985448</v>
      </c>
      <c r="AM3" s="9">
        <f t="shared" si="4"/>
        <v>0.7216456744380213</v>
      </c>
      <c r="AN3" s="10">
        <f t="shared" si="4"/>
        <v>0.7284084936381191</v>
      </c>
      <c r="AO3" s="9">
        <f t="shared" si="4"/>
        <v>0.73490052265378192</v>
      </c>
      <c r="AP3" s="10">
        <f t="shared" si="4"/>
        <v>0.74117858254750002</v>
      </c>
      <c r="AQ3" s="9">
        <f t="shared" si="4"/>
        <v>0.74731726403092547</v>
      </c>
      <c r="AR3" s="10">
        <f t="shared" si="4"/>
        <v>0.75341862212526312</v>
      </c>
      <c r="AS3" s="9">
        <f t="shared" si="4"/>
        <v>0.75962325989186086</v>
      </c>
      <c r="AT3" s="9">
        <f t="shared" si="4"/>
        <v>0.76610787822873738</v>
      </c>
      <c r="AU3" s="10">
        <f t="shared" si="4"/>
        <v>0.77303491002994484</v>
      </c>
      <c r="AV3" s="9">
        <f t="shared" si="4"/>
        <v>0.78046868119345947</v>
      </c>
      <c r="AW3" s="10">
        <f t="shared" si="4"/>
        <v>0.78836656814642558</v>
      </c>
      <c r="AX3" s="9">
        <f t="shared" si="4"/>
        <v>0.79663657121414633</v>
      </c>
      <c r="AY3" s="10">
        <f t="shared" si="4"/>
        <v>0.8051773350032102</v>
      </c>
      <c r="AZ3" s="9">
        <f t="shared" si="4"/>
        <v>0.81389277258435355</v>
      </c>
      <c r="BA3" s="10">
        <f t="shared" si="4"/>
        <v>0.82269613777908945</v>
      </c>
      <c r="BB3" s="9">
        <f t="shared" si="4"/>
        <v>0.83151073713661006</v>
      </c>
      <c r="BC3" s="10">
        <f t="shared" si="4"/>
        <v>0.84026963341388117</v>
      </c>
      <c r="BD3" s="9">
        <f t="shared" si="4"/>
        <v>0.84891506040193743</v>
      </c>
      <c r="BE3" s="10">
        <f t="shared" si="4"/>
        <v>0.85739776901631171</v>
      </c>
      <c r="BF3" s="9">
        <f t="shared" ref="BF3:CY3" si="5">BE3+BE4</f>
        <v>0.86567637019036359</v>
      </c>
      <c r="BG3" s="10">
        <f t="shared" si="5"/>
        <v>0.87371669207894442</v>
      </c>
      <c r="BH3" s="9">
        <f t="shared" si="5"/>
        <v>0.88149115496679764</v>
      </c>
      <c r="BI3" s="10">
        <f t="shared" si="5"/>
        <v>0.88897816414260422</v>
      </c>
      <c r="BJ3" s="9">
        <f t="shared" si="5"/>
        <v>0.89616152121735548</v>
      </c>
      <c r="BK3" s="10">
        <f t="shared" si="5"/>
        <v>0.9030298553236259</v>
      </c>
      <c r="BL3" s="9">
        <f t="shared" si="5"/>
        <v>0.90957607645830851</v>
      </c>
      <c r="BM3" s="10">
        <f t="shared" si="5"/>
        <v>0.91579685368351926</v>
      </c>
      <c r="BN3" s="9">
        <f t="shared" si="5"/>
        <v>0.92169212096865327</v>
      </c>
      <c r="BO3" s="10">
        <f t="shared" si="5"/>
        <v>0.92726461321188669</v>
      </c>
      <c r="BP3" s="9">
        <f t="shared" si="5"/>
        <v>0.93251943451353236</v>
      </c>
      <c r="BQ3" s="9">
        <f t="shared" si="5"/>
        <v>0.93746366017483751</v>
      </c>
      <c r="BR3" s="10">
        <f t="shared" si="5"/>
        <v>0.94210597323919743</v>
      </c>
      <c r="BS3" s="9">
        <f t="shared" si="5"/>
        <v>0.94645633573747157</v>
      </c>
      <c r="BT3" s="10">
        <f t="shared" si="5"/>
        <v>0.95052569418841737</v>
      </c>
      <c r="BU3" s="9">
        <f t="shared" si="5"/>
        <v>0.95432571836844549</v>
      </c>
      <c r="BV3" s="10">
        <f t="shared" si="5"/>
        <v>0.9578685719197263</v>
      </c>
      <c r="BW3" s="9">
        <f t="shared" si="5"/>
        <v>0.96116671302132262</v>
      </c>
      <c r="BX3" s="10">
        <f t="shared" si="5"/>
        <v>0.96423272310817865</v>
      </c>
      <c r="BY3" s="9">
        <f t="shared" si="5"/>
        <v>0.96707916148858664</v>
      </c>
      <c r="BZ3" s="10">
        <f t="shared" si="5"/>
        <v>0.96971844368334204</v>
      </c>
      <c r="CA3" s="9">
        <f t="shared" si="5"/>
        <v>0.9721627413916073</v>
      </c>
      <c r="CB3" s="10">
        <f t="shared" si="5"/>
        <v>0.97442390218104902</v>
      </c>
      <c r="CC3" s="9">
        <f t="shared" si="5"/>
        <v>0.97651338729404369</v>
      </c>
      <c r="CD3" s="10">
        <f t="shared" si="5"/>
        <v>0.97844222631513977</v>
      </c>
      <c r="CE3" s="9">
        <f t="shared" si="5"/>
        <v>0.98022098774273603</v>
      </c>
      <c r="CF3" s="10">
        <f t="shared" si="5"/>
        <v>0.9818597645242978</v>
      </c>
      <c r="CG3" s="9">
        <f t="shared" si="5"/>
        <v>0.9833681730350784</v>
      </c>
      <c r="CH3" s="10">
        <f t="shared" si="5"/>
        <v>0.98475536259470842</v>
      </c>
      <c r="CI3" s="9">
        <f t="shared" si="5"/>
        <v>0.98603003071944373</v>
      </c>
      <c r="CJ3" s="10">
        <f t="shared" si="5"/>
        <v>0.98720043801326407</v>
      </c>
      <c r="CK3" s="9">
        <f t="shared" si="5"/>
        <v>0.98827441738352373</v>
      </c>
      <c r="CL3" s="10">
        <f t="shared" si="5"/>
        <v>0.98925937555698251</v>
      </c>
      <c r="CM3" s="9">
        <f t="shared" si="5"/>
        <v>0.99016228907107795</v>
      </c>
      <c r="CN3" s="9">
        <f t="shared" si="5"/>
        <v>0.99098969950167937</v>
      </c>
      <c r="CO3" s="10">
        <f t="shared" si="5"/>
        <v>0.99174771249446936</v>
      </c>
      <c r="CP3" s="9">
        <f t="shared" si="5"/>
        <v>0.99244200310744757</v>
      </c>
      <c r="CQ3" s="10">
        <f t="shared" si="5"/>
        <v>0.99307782771651099</v>
      </c>
      <c r="CR3" s="9">
        <f t="shared" si="5"/>
        <v>0.99366004129809193</v>
      </c>
      <c r="CS3" s="10">
        <f t="shared" si="5"/>
        <v>0.99419311839277746</v>
      </c>
      <c r="CT3" s="9">
        <f t="shared" si="5"/>
        <v>0.99468117614209905</v>
      </c>
      <c r="CU3" s="10">
        <f t="shared" si="5"/>
        <v>0.99512799812835595</v>
      </c>
      <c r="CV3" s="9">
        <f t="shared" si="5"/>
        <v>0.99553705811891335</v>
      </c>
      <c r="CW3" s="10">
        <f t="shared" si="5"/>
        <v>0.99591154312927022</v>
      </c>
      <c r="CX3" s="9">
        <f t="shared" si="5"/>
        <v>0.99625437545174056</v>
      </c>
      <c r="CY3" s="10">
        <f t="shared" si="5"/>
        <v>0.99656823345753121</v>
      </c>
    </row>
    <row r="4" spans="1:103" x14ac:dyDescent="0.2">
      <c r="A4" s="8" t="s">
        <v>65</v>
      </c>
      <c r="B4" s="7" t="s">
        <v>63</v>
      </c>
      <c r="C4" s="4" t="s">
        <v>66</v>
      </c>
      <c r="D4" s="18">
        <f>D6-D5</f>
        <v>1.5000000000000003E-2</v>
      </c>
      <c r="E4" s="11">
        <f>E6-E5</f>
        <v>1.5373547210989873E-2</v>
      </c>
      <c r="F4" s="11">
        <f t="shared" ref="F4:BQ4" si="6">F6-F5</f>
        <v>1.5711675049610584E-2</v>
      </c>
      <c r="G4" s="11">
        <f t="shared" si="6"/>
        <v>1.6010370296247314E-2</v>
      </c>
      <c r="H4" s="11">
        <f t="shared" si="6"/>
        <v>1.6265926063759671E-2</v>
      </c>
      <c r="I4" s="11">
        <f t="shared" si="6"/>
        <v>1.6475030985681115E-2</v>
      </c>
      <c r="J4" s="11">
        <f t="shared" si="6"/>
        <v>1.6634854262550805E-2</v>
      </c>
      <c r="K4" s="11">
        <f t="shared" si="6"/>
        <v>1.6743123103865738E-2</v>
      </c>
      <c r="L4" s="11">
        <f t="shared" si="6"/>
        <v>1.6798189034758014E-2</v>
      </c>
      <c r="M4" s="11">
        <f t="shared" si="6"/>
        <v>1.6799079829357706E-2</v>
      </c>
      <c r="N4" s="11">
        <f t="shared" si="6"/>
        <v>1.6745534390988165E-2</v>
      </c>
      <c r="O4" s="11">
        <f t="shared" si="6"/>
        <v>1.6638018657360414E-2</v>
      </c>
      <c r="P4" s="11">
        <f t="shared" si="6"/>
        <v>1.6477721507631226E-2</v>
      </c>
      <c r="Q4" s="11">
        <f t="shared" si="6"/>
        <v>1.6266530624817296E-2</v>
      </c>
      <c r="R4" s="11">
        <f t="shared" si="6"/>
        <v>1.6006989254229512E-2</v>
      </c>
      <c r="S4" s="11">
        <f t="shared" si="6"/>
        <v>1.570223572809433E-2</v>
      </c>
      <c r="T4" s="11">
        <f t="shared" si="6"/>
        <v>1.535592843526256E-2</v>
      </c>
      <c r="U4" s="11">
        <f t="shared" si="6"/>
        <v>1.4972159551069229E-2</v>
      </c>
      <c r="V4" s="11">
        <f t="shared" si="6"/>
        <v>1.4555361270653674E-2</v>
      </c>
      <c r="W4" s="11">
        <f t="shared" si="6"/>
        <v>1.411020849378552E-2</v>
      </c>
      <c r="X4" s="11">
        <f t="shared" si="6"/>
        <v>1.3641521895754224E-2</v>
      </c>
      <c r="Y4" s="11">
        <f t="shared" si="6"/>
        <v>1.3154175112366521E-2</v>
      </c>
      <c r="Z4" s="11">
        <f t="shared" si="6"/>
        <v>1.2653009410134867E-2</v>
      </c>
      <c r="AA4" s="11">
        <f t="shared" si="6"/>
        <v>1.2142758762020341E-2</v>
      </c>
      <c r="AB4" s="11">
        <f t="shared" si="6"/>
        <v>1.1627987772530208E-2</v>
      </c>
      <c r="AC4" s="11">
        <f t="shared" si="6"/>
        <v>1.1113044471590118E-2</v>
      </c>
      <c r="AD4" s="11">
        <f t="shared" si="6"/>
        <v>1.0602029715036831E-2</v>
      </c>
      <c r="AE4" s="11">
        <f t="shared" si="6"/>
        <v>1.0098784902788214E-2</v>
      </c>
      <c r="AF4" s="11">
        <f t="shared" si="6"/>
        <v>9.6069001065934492E-3</v>
      </c>
      <c r="AG4" s="11">
        <f t="shared" si="6"/>
        <v>9.1297457199074322E-3</v>
      </c>
      <c r="AH4" s="11">
        <f t="shared" si="6"/>
        <v>8.6705327873459279E-3</v>
      </c>
      <c r="AI4" s="11">
        <f t="shared" si="6"/>
        <v>8.2324109151349061E-3</v>
      </c>
      <c r="AJ4" s="11">
        <f t="shared" si="6"/>
        <v>7.818619333385424E-3</v>
      </c>
      <c r="AK4" s="11">
        <f t="shared" si="6"/>
        <v>7.4327185445531904E-3</v>
      </c>
      <c r="AL4" s="11">
        <f t="shared" si="6"/>
        <v>7.0789512381668491E-3</v>
      </c>
      <c r="AM4" s="11">
        <f t="shared" si="6"/>
        <v>6.7628192000977905E-3</v>
      </c>
      <c r="AN4" s="11">
        <f t="shared" si="6"/>
        <v>6.4920290156628251E-3</v>
      </c>
      <c r="AO4" s="11">
        <f t="shared" si="6"/>
        <v>6.278059893718128E-3</v>
      </c>
      <c r="AP4" s="11">
        <f t="shared" si="6"/>
        <v>6.1386814834254334E-3</v>
      </c>
      <c r="AQ4" s="11">
        <f t="shared" si="6"/>
        <v>6.1013580943376292E-3</v>
      </c>
      <c r="AR4" s="11">
        <f t="shared" si="6"/>
        <v>6.2046377665976871E-3</v>
      </c>
      <c r="AS4" s="11">
        <f t="shared" si="6"/>
        <v>6.4846183368765242E-3</v>
      </c>
      <c r="AT4" s="11">
        <f t="shared" si="6"/>
        <v>6.9270318012074773E-3</v>
      </c>
      <c r="AU4" s="11">
        <f t="shared" si="6"/>
        <v>7.4337711635146051E-3</v>
      </c>
      <c r="AV4" s="11">
        <f t="shared" si="6"/>
        <v>7.8978869529661416E-3</v>
      </c>
      <c r="AW4" s="11">
        <f t="shared" si="6"/>
        <v>8.2700030677207992E-3</v>
      </c>
      <c r="AX4" s="11">
        <f t="shared" si="6"/>
        <v>8.5407637890638419E-3</v>
      </c>
      <c r="AY4" s="11">
        <f t="shared" si="6"/>
        <v>8.7154375811433517E-3</v>
      </c>
      <c r="AZ4" s="11">
        <f t="shared" si="6"/>
        <v>8.8033651947359553E-3</v>
      </c>
      <c r="BA4" s="11">
        <f t="shared" si="6"/>
        <v>8.814599357520634E-3</v>
      </c>
      <c r="BB4" s="11">
        <f t="shared" si="6"/>
        <v>8.7588962772711387E-3</v>
      </c>
      <c r="BC4" s="11">
        <f t="shared" si="6"/>
        <v>8.6454269880563081E-3</v>
      </c>
      <c r="BD4" s="11">
        <f t="shared" si="6"/>
        <v>8.4827086143743069E-3</v>
      </c>
      <c r="BE4" s="11">
        <f t="shared" si="6"/>
        <v>8.2786011740519361E-3</v>
      </c>
      <c r="BF4" s="11">
        <f t="shared" si="6"/>
        <v>8.0403218885808786E-3</v>
      </c>
      <c r="BG4" s="11">
        <f t="shared" si="6"/>
        <v>7.7744628878532165E-3</v>
      </c>
      <c r="BH4" s="11">
        <f t="shared" si="6"/>
        <v>7.4870091758065613E-3</v>
      </c>
      <c r="BI4" s="11">
        <f t="shared" si="6"/>
        <v>7.1833570747513124E-3</v>
      </c>
      <c r="BJ4" s="11">
        <f t="shared" si="6"/>
        <v>6.8683341062703998E-3</v>
      </c>
      <c r="BK4" s="11">
        <f t="shared" si="6"/>
        <v>6.5462211346825842E-3</v>
      </c>
      <c r="BL4" s="11">
        <f t="shared" si="6"/>
        <v>6.2207772252106993E-3</v>
      </c>
      <c r="BM4" s="11">
        <f t="shared" si="6"/>
        <v>5.8952672851340622E-3</v>
      </c>
      <c r="BN4" s="11">
        <f t="shared" si="6"/>
        <v>5.5724922432334343E-3</v>
      </c>
      <c r="BO4" s="11">
        <f t="shared" si="6"/>
        <v>5.254821301645677E-3</v>
      </c>
      <c r="BP4" s="11">
        <f t="shared" si="6"/>
        <v>4.9442256613051704E-3</v>
      </c>
      <c r="BQ4" s="11">
        <f t="shared" si="6"/>
        <v>4.6423130643598797E-3</v>
      </c>
      <c r="BR4" s="11">
        <f t="shared" ref="BR4:CY4" si="7">BR6-BR5</f>
        <v>4.3503624982741936E-3</v>
      </c>
      <c r="BS4" s="11">
        <f t="shared" si="7"/>
        <v>4.069358450945762E-3</v>
      </c>
      <c r="BT4" s="11">
        <f t="shared" si="7"/>
        <v>3.80002418002809E-3</v>
      </c>
      <c r="BU4" s="11">
        <f t="shared" si="7"/>
        <v>3.5428535512807891E-3</v>
      </c>
      <c r="BV4" s="11">
        <f t="shared" si="7"/>
        <v>3.2981411015963009E-3</v>
      </c>
      <c r="BW4" s="11">
        <f t="shared" si="7"/>
        <v>3.0660100868560311E-3</v>
      </c>
      <c r="BX4" s="11">
        <f t="shared" si="7"/>
        <v>2.8464383804080078E-3</v>
      </c>
      <c r="BY4" s="11">
        <f t="shared" si="7"/>
        <v>2.639282194755403E-3</v>
      </c>
      <c r="BZ4" s="11">
        <f t="shared" si="7"/>
        <v>2.4442977082652292E-3</v>
      </c>
      <c r="CA4" s="11">
        <f t="shared" si="7"/>
        <v>2.2611607894417636E-3</v>
      </c>
      <c r="CB4" s="11">
        <f t="shared" si="7"/>
        <v>2.0894851129946166E-3</v>
      </c>
      <c r="CC4" s="11">
        <f t="shared" si="7"/>
        <v>1.9288390210960567E-3</v>
      </c>
      <c r="CD4" s="11">
        <f t="shared" si="7"/>
        <v>1.7787614275962108E-3</v>
      </c>
      <c r="CE4" s="11">
        <f t="shared" si="7"/>
        <v>1.6387767815617272E-3</v>
      </c>
      <c r="CF4" s="11">
        <f t="shared" si="7"/>
        <v>1.5084085107805705E-3</v>
      </c>
      <c r="CG4" s="11">
        <f t="shared" si="7"/>
        <v>1.3871895596299757E-3</v>
      </c>
      <c r="CH4" s="11">
        <f t="shared" si="7"/>
        <v>1.2746681247353614E-3</v>
      </c>
      <c r="CI4" s="11">
        <f t="shared" si="7"/>
        <v>1.1704072938202986E-3</v>
      </c>
      <c r="CJ4" s="11">
        <f t="shared" si="7"/>
        <v>1.0739793702596383E-3</v>
      </c>
      <c r="CK4" s="11">
        <f t="shared" si="7"/>
        <v>9.8495817345875189E-4</v>
      </c>
      <c r="CL4" s="11">
        <f t="shared" si="7"/>
        <v>9.0291351409545293E-4</v>
      </c>
      <c r="CM4" s="11">
        <f t="shared" si="7"/>
        <v>8.2741043060139926E-4</v>
      </c>
      <c r="CN4" s="11">
        <f t="shared" si="7"/>
        <v>7.5801299278993855E-4</v>
      </c>
      <c r="CO4" s="11">
        <f t="shared" si="7"/>
        <v>6.9429061297825168E-4</v>
      </c>
      <c r="CP4" s="11">
        <f t="shared" si="7"/>
        <v>6.3582460906340594E-4</v>
      </c>
      <c r="CQ4" s="11">
        <f t="shared" si="7"/>
        <v>5.8221358158099879E-4</v>
      </c>
      <c r="CR4" s="11">
        <f t="shared" si="7"/>
        <v>5.3307709468558421E-4</v>
      </c>
      <c r="CS4" s="11">
        <f t="shared" si="7"/>
        <v>4.8805774932154618E-4</v>
      </c>
      <c r="CT4" s="11">
        <f t="shared" si="7"/>
        <v>4.4682198625684857E-4</v>
      </c>
      <c r="CU4" s="11">
        <f t="shared" si="7"/>
        <v>4.0905999055744437E-4</v>
      </c>
      <c r="CV4" s="11">
        <f t="shared" si="7"/>
        <v>3.7448501035688742E-4</v>
      </c>
      <c r="CW4" s="11">
        <f t="shared" si="7"/>
        <v>3.4283232247030865E-4</v>
      </c>
      <c r="CX4" s="11">
        <f t="shared" si="7"/>
        <v>3.1385800579069879E-4</v>
      </c>
      <c r="CY4" s="11">
        <f t="shared" si="7"/>
        <v>2.8733762878747676E-4</v>
      </c>
    </row>
    <row r="5" spans="1:103" s="23" customFormat="1" x14ac:dyDescent="0.2">
      <c r="A5" s="21"/>
      <c r="B5" s="22"/>
      <c r="C5" s="25" t="s">
        <v>168</v>
      </c>
      <c r="D5" s="24">
        <f>($D23*D14*D3)</f>
        <v>3.7499999999999999E-3</v>
      </c>
      <c r="E5" s="24">
        <f t="shared" ref="E5:AI5" si="8">($D23*E14*E3)</f>
        <v>4.1039527890101299E-3</v>
      </c>
      <c r="F5" s="24">
        <f t="shared" si="8"/>
        <v>4.4647470739210904E-3</v>
      </c>
      <c r="G5" s="24">
        <f t="shared" si="8"/>
        <v>4.8315060457018114E-3</v>
      </c>
      <c r="H5" s="24">
        <f t="shared" si="8"/>
        <v>5.2032673025841098E-3</v>
      </c>
      <c r="I5" s="24">
        <f t="shared" si="8"/>
        <v>5.5789921852964731E-3</v>
      </c>
      <c r="J5" s="24">
        <f t="shared" si="8"/>
        <v>5.9575761036410203E-3</v>
      </c>
      <c r="K5" s="24">
        <f t="shared" si="8"/>
        <v>6.3378597015272368E-3</v>
      </c>
      <c r="L5" s="24">
        <f t="shared" si="8"/>
        <v>6.7186408211937845E-3</v>
      </c>
      <c r="M5" s="24">
        <f t="shared" si="8"/>
        <v>7.0986871906293337E-3</v>
      </c>
      <c r="N5" s="24">
        <f t="shared" si="8"/>
        <v>7.4767496736591783E-3</v>
      </c>
      <c r="O5" s="24">
        <f t="shared" si="8"/>
        <v>7.8515758362217546E-3</v>
      </c>
      <c r="P5" s="24">
        <f t="shared" si="8"/>
        <v>8.2219235139869458E-3</v>
      </c>
      <c r="Q5" s="24">
        <f t="shared" si="8"/>
        <v>8.5865740218711815E-3</v>
      </c>
      <c r="R5" s="24">
        <f t="shared" si="8"/>
        <v>8.9443446254443022E-3</v>
      </c>
      <c r="S5" s="24">
        <f t="shared" si="8"/>
        <v>9.2940998949719838E-3</v>
      </c>
      <c r="T5" s="24">
        <f t="shared" si="8"/>
        <v>9.6347615804197248E-3</v>
      </c>
      <c r="U5" s="24">
        <f t="shared" si="8"/>
        <v>9.9653166744942869E-3</v>
      </c>
      <c r="V5" s="24">
        <f t="shared" si="8"/>
        <v>1.0284823364159737E-2</v>
      </c>
      <c r="W5" s="24">
        <f t="shared" si="8"/>
        <v>1.0592414601744754E-2</v>
      </c>
      <c r="X5" s="24">
        <f t="shared" si="8"/>
        <v>1.0887299046699092E-2</v>
      </c>
      <c r="Y5" s="24">
        <f t="shared" si="8"/>
        <v>1.11687591291107E-2</v>
      </c>
      <c r="Z5" s="24">
        <f t="shared" si="8"/>
        <v>1.1436145955209559E-2</v>
      </c>
      <c r="AA5" s="24">
        <f t="shared" si="8"/>
        <v>1.1688870698765253E-2</v>
      </c>
      <c r="AB5" s="24">
        <f t="shared" si="8"/>
        <v>1.1926391979915836E-2</v>
      </c>
      <c r="AC5" s="24">
        <f t="shared" si="8"/>
        <v>1.2148198493289601E-2</v>
      </c>
      <c r="AD5" s="24">
        <f t="shared" si="8"/>
        <v>1.2353785760760894E-2</v>
      </c>
      <c r="AE5" s="24">
        <f t="shared" si="8"/>
        <v>1.2542625269816593E-2</v>
      </c>
      <c r="AF5" s="24">
        <f t="shared" si="8"/>
        <v>1.2714123280561528E-2</v>
      </c>
      <c r="AG5" s="24">
        <f t="shared" si="8"/>
        <v>1.2867565010271755E-2</v>
      </c>
      <c r="AH5" s="24">
        <f t="shared" si="8"/>
        <v>1.3002037326897696E-2</v>
      </c>
      <c r="AI5" s="24">
        <f t="shared" si="8"/>
        <v>1.3116318774050844E-2</v>
      </c>
      <c r="AJ5" s="24">
        <f t="shared" ref="AJ5:BO5" si="9">($D23*AJ14*AJ3)</f>
        <v>1.3208718384012197E-2</v>
      </c>
      <c r="AK5" s="24">
        <f t="shared" si="9"/>
        <v>1.3276831866992573E-2</v>
      </c>
      <c r="AL5" s="24">
        <f t="shared" si="9"/>
        <v>1.3317160891360856E-2</v>
      </c>
      <c r="AM5" s="24">
        <f t="shared" si="9"/>
        <v>1.3324500300193677E-2</v>
      </c>
      <c r="AN5" s="24">
        <f t="shared" si="9"/>
        <v>1.3290926987733705E-2</v>
      </c>
      <c r="AO5" s="24">
        <f t="shared" si="9"/>
        <v>1.320411455197988E-2</v>
      </c>
      <c r="AP5" s="24">
        <f t="shared" si="9"/>
        <v>1.304460764861244E-2</v>
      </c>
      <c r="AQ5" s="24">
        <f t="shared" si="9"/>
        <v>1.278205899688812E-2</v>
      </c>
      <c r="AR5" s="24">
        <f t="shared" si="9"/>
        <v>1.2373262429415624E-2</v>
      </c>
      <c r="AS5" s="24">
        <f t="shared" si="9"/>
        <v>1.1774957955435806E-2</v>
      </c>
      <c r="AT5" s="24">
        <f t="shared" si="9"/>
        <v>1.0991627913252472E-2</v>
      </c>
      <c r="AU5" s="24">
        <f t="shared" si="9"/>
        <v>1.0111422626979389E-2</v>
      </c>
      <c r="AV5" s="24">
        <f t="shared" si="9"/>
        <v>9.2358449339940193E-3</v>
      </c>
      <c r="AW5" s="24">
        <f t="shared" si="9"/>
        <v>8.4144691698244921E-3</v>
      </c>
      <c r="AX5" s="24">
        <f t="shared" si="9"/>
        <v>7.6599106727676279E-3</v>
      </c>
      <c r="AY5" s="24">
        <f t="shared" si="9"/>
        <v>6.9712418388904922E-3</v>
      </c>
      <c r="AZ5" s="24">
        <f t="shared" si="9"/>
        <v>6.3437675371947767E-3</v>
      </c>
      <c r="BA5" s="24">
        <f t="shared" si="9"/>
        <v>5.7721209087252577E-3</v>
      </c>
      <c r="BB5" s="24">
        <f t="shared" si="9"/>
        <v>5.2511668390430059E-3</v>
      </c>
      <c r="BC5" s="24">
        <f t="shared" si="9"/>
        <v>4.7762306695819856E-3</v>
      </c>
      <c r="BD5" s="24">
        <f t="shared" si="9"/>
        <v>4.3431194480969288E-3</v>
      </c>
      <c r="BE5" s="24">
        <f t="shared" si="9"/>
        <v>3.9480822961643755E-3</v>
      </c>
      <c r="BF5" s="24">
        <f t="shared" si="9"/>
        <v>3.5877573398591374E-3</v>
      </c>
      <c r="BG5" s="24">
        <f t="shared" si="9"/>
        <v>3.2591205183039292E-3</v>
      </c>
      <c r="BH5" s="24">
        <f t="shared" si="9"/>
        <v>2.9594406924033177E-3</v>
      </c>
      <c r="BI5" s="24">
        <f t="shared" si="9"/>
        <v>2.6862417072736114E-3</v>
      </c>
      <c r="BJ5" s="24">
        <f t="shared" si="9"/>
        <v>2.4372708044046809E-3</v>
      </c>
      <c r="BK5" s="24">
        <f t="shared" si="9"/>
        <v>2.2104724370991349E-3</v>
      </c>
      <c r="BL5" s="24">
        <f t="shared" si="9"/>
        <v>2.0039665340910832E-3</v>
      </c>
      <c r="BM5" s="24">
        <f t="shared" si="9"/>
        <v>1.8160303615545449E-3</v>
      </c>
      <c r="BN5" s="24">
        <f t="shared" si="9"/>
        <v>1.6450832680624354E-3</v>
      </c>
      <c r="BO5" s="24">
        <f t="shared" si="9"/>
        <v>1.4896737280440094E-3</v>
      </c>
      <c r="BP5" s="24">
        <f t="shared" ref="BP5:CY5" si="10">($D23*BP14*BP3)</f>
        <v>1.3484682155042481E-3</v>
      </c>
      <c r="BQ5" s="24">
        <f t="shared" si="10"/>
        <v>1.2202415382835494E-3</v>
      </c>
      <c r="BR5" s="24">
        <f t="shared" si="10"/>
        <v>1.1038683443480119E-3</v>
      </c>
      <c r="BS5" s="24">
        <f t="shared" si="10"/>
        <v>9.9831557704124557E-4</v>
      </c>
      <c r="BT5" s="24">
        <f t="shared" si="10"/>
        <v>9.0263570757637352E-4</v>
      </c>
      <c r="BU5" s="24">
        <f t="shared" si="10"/>
        <v>8.1596061161880748E-4</v>
      </c>
      <c r="BV5" s="24">
        <f t="shared" si="10"/>
        <v>7.3749598322274228E-4</v>
      </c>
      <c r="BW5" s="24">
        <f t="shared" si="10"/>
        <v>6.6651619325487589E-4</v>
      </c>
      <c r="BX5" s="24">
        <f t="shared" si="10"/>
        <v>6.0235949914850618E-4</v>
      </c>
      <c r="BY5" s="24">
        <f t="shared" si="10"/>
        <v>5.4442349555647773E-4</v>
      </c>
      <c r="BZ5" s="24">
        <f t="shared" si="10"/>
        <v>4.9216065810467476E-4</v>
      </c>
      <c r="CA5" s="24">
        <f t="shared" si="10"/>
        <v>4.4507377471445316E-4</v>
      </c>
      <c r="CB5" s="24">
        <f t="shared" si="10"/>
        <v>4.0271099093602673E-4</v>
      </c>
      <c r="CC5" s="24">
        <f t="shared" si="10"/>
        <v>3.6466015185961586E-4</v>
      </c>
      <c r="CD5" s="24">
        <f t="shared" si="10"/>
        <v>3.3054218026504689E-4</v>
      </c>
      <c r="CE5" s="24">
        <f t="shared" si="10"/>
        <v>3.0000351157737022E-4</v>
      </c>
      <c r="CF5" s="24">
        <f t="shared" si="10"/>
        <v>2.7270822247825731E-4</v>
      </c>
      <c r="CG5" s="24">
        <f t="shared" si="10"/>
        <v>2.4833137004307546E-4</v>
      </c>
      <c r="CH5" s="24">
        <f t="shared" si="10"/>
        <v>2.2655571883191554E-4</v>
      </c>
      <c r="CI5" s="24">
        <f t="shared" si="10"/>
        <v>2.070736300653601E-4</v>
      </c>
      <c r="CJ5" s="24">
        <f t="shared" si="10"/>
        <v>1.8959394970872521E-4</v>
      </c>
      <c r="CK5" s="24">
        <f t="shared" si="10"/>
        <v>1.738511594192941E-4</v>
      </c>
      <c r="CL5" s="24">
        <f t="shared" si="10"/>
        <v>1.596128288637015E-4</v>
      </c>
      <c r="CM5" s="24">
        <f t="shared" si="10"/>
        <v>1.4668260665870266E-4</v>
      </c>
      <c r="CN5" s="24">
        <f t="shared" si="10"/>
        <v>1.3489850553512114E-4</v>
      </c>
      <c r="CO5" s="24">
        <f t="shared" si="10"/>
        <v>1.2412811266741895E-4</v>
      </c>
      <c r="CP5" s="24">
        <f t="shared" si="10"/>
        <v>1.1426274848905409E-4</v>
      </c>
      <c r="CQ5" s="24">
        <f t="shared" si="10"/>
        <v>1.0521199985567232E-4</v>
      </c>
      <c r="CR5" s="24">
        <f t="shared" si="10"/>
        <v>9.6899267871032412E-5</v>
      </c>
      <c r="CS5" s="24">
        <f t="shared" si="10"/>
        <v>8.9258424000677523E-5</v>
      </c>
      <c r="CT5" s="24">
        <f t="shared" si="10"/>
        <v>8.223141081010839E-5</v>
      </c>
      <c r="CU5" s="24">
        <f t="shared" si="10"/>
        <v>7.5766556383230293E-5</v>
      </c>
      <c r="CV5" s="24">
        <f t="shared" si="10"/>
        <v>6.9817392728381526E-5</v>
      </c>
      <c r="CW5" s="24">
        <f t="shared" si="10"/>
        <v>6.4341816644288054E-5</v>
      </c>
      <c r="CX5" s="24">
        <f t="shared" si="10"/>
        <v>5.9301478709592895E-5</v>
      </c>
      <c r="CY5" s="24">
        <f t="shared" si="10"/>
        <v>5.4661323299201941E-5</v>
      </c>
    </row>
    <row r="6" spans="1:103" s="23" customFormat="1" x14ac:dyDescent="0.2">
      <c r="A6" s="21"/>
      <c r="B6" s="22"/>
      <c r="C6" s="25" t="s">
        <v>169</v>
      </c>
      <c r="D6" s="24">
        <f>($D22*D3*D13)</f>
        <v>1.8750000000000003E-2</v>
      </c>
      <c r="E6" s="24">
        <f>($D22*E3*E13)</f>
        <v>1.9477500000000002E-2</v>
      </c>
      <c r="F6" s="24">
        <f t="shared" ref="F6:AI6" si="11">($D22*F3*F13)</f>
        <v>2.0176422123531674E-2</v>
      </c>
      <c r="G6" s="24">
        <f t="shared" si="11"/>
        <v>2.0841876341949127E-2</v>
      </c>
      <c r="H6" s="24">
        <f t="shared" si="11"/>
        <v>2.1469193366343783E-2</v>
      </c>
      <c r="I6" s="24">
        <f t="shared" si="11"/>
        <v>2.2054023170977589E-2</v>
      </c>
      <c r="J6" s="24">
        <f t="shared" si="11"/>
        <v>2.2592430366191824E-2</v>
      </c>
      <c r="K6" s="24">
        <f t="shared" si="11"/>
        <v>2.3080982805392974E-2</v>
      </c>
      <c r="L6" s="24">
        <f t="shared" si="11"/>
        <v>2.3516829855951799E-2</v>
      </c>
      <c r="M6" s="24">
        <f t="shared" si="11"/>
        <v>2.389776701998704E-2</v>
      </c>
      <c r="N6" s="24">
        <f t="shared" si="11"/>
        <v>2.4222284064647343E-2</v>
      </c>
      <c r="O6" s="24">
        <f t="shared" si="11"/>
        <v>2.4489594493582168E-2</v>
      </c>
      <c r="P6" s="24">
        <f t="shared" si="11"/>
        <v>2.4699645021618172E-2</v>
      </c>
      <c r="Q6" s="24">
        <f t="shared" si="11"/>
        <v>2.4853104646688478E-2</v>
      </c>
      <c r="R6" s="24">
        <f t="shared" si="11"/>
        <v>2.4951333879673812E-2</v>
      </c>
      <c r="S6" s="24">
        <f t="shared" si="11"/>
        <v>2.4996335623066312E-2</v>
      </c>
      <c r="T6" s="24">
        <f t="shared" si="11"/>
        <v>2.4990690015682285E-2</v>
      </c>
      <c r="U6" s="24">
        <f t="shared" si="11"/>
        <v>2.4937476225563516E-2</v>
      </c>
      <c r="V6" s="24">
        <f t="shared" si="11"/>
        <v>2.4840184634813411E-2</v>
      </c>
      <c r="W6" s="24">
        <f t="shared" si="11"/>
        <v>2.4702623095530275E-2</v>
      </c>
      <c r="X6" s="24">
        <f t="shared" si="11"/>
        <v>2.4528820942453317E-2</v>
      </c>
      <c r="Y6" s="24">
        <f t="shared" si="11"/>
        <v>2.4322934241477221E-2</v>
      </c>
      <c r="Z6" s="24">
        <f t="shared" si="11"/>
        <v>2.4089155365344426E-2</v>
      </c>
      <c r="AA6" s="24">
        <f t="shared" si="11"/>
        <v>2.3831629460785594E-2</v>
      </c>
      <c r="AB6" s="24">
        <f t="shared" si="11"/>
        <v>2.3554379752446043E-2</v>
      </c>
      <c r="AC6" s="24">
        <f t="shared" si="11"/>
        <v>2.3261242964879719E-2</v>
      </c>
      <c r="AD6" s="24">
        <f t="shared" si="11"/>
        <v>2.2955815475797725E-2</v>
      </c>
      <c r="AE6" s="24">
        <f t="shared" si="11"/>
        <v>2.2641410172604806E-2</v>
      </c>
      <c r="AF6" s="24">
        <f t="shared" si="11"/>
        <v>2.2321023387154977E-2</v>
      </c>
      <c r="AG6" s="24">
        <f t="shared" si="11"/>
        <v>2.1997310730179187E-2</v>
      </c>
      <c r="AH6" s="24">
        <f t="shared" si="11"/>
        <v>2.1672570114243624E-2</v>
      </c>
      <c r="AI6" s="24">
        <f t="shared" si="11"/>
        <v>2.134872968918575E-2</v>
      </c>
      <c r="AJ6" s="24">
        <f t="shared" ref="AJ6:BO6" si="12">($D22*AJ3*AJ13)</f>
        <v>2.1027337717397621E-2</v>
      </c>
      <c r="AK6" s="24">
        <f t="shared" si="12"/>
        <v>2.0709550411545763E-2</v>
      </c>
      <c r="AL6" s="24">
        <f t="shared" si="12"/>
        <v>2.0396112129527705E-2</v>
      </c>
      <c r="AM6" s="24">
        <f t="shared" si="12"/>
        <v>2.0087319500291467E-2</v>
      </c>
      <c r="AN6" s="24">
        <f t="shared" si="12"/>
        <v>1.978295600339653E-2</v>
      </c>
      <c r="AO6" s="24">
        <f t="shared" si="12"/>
        <v>1.9482174445698008E-2</v>
      </c>
      <c r="AP6" s="24">
        <f t="shared" si="12"/>
        <v>1.9183289132037873E-2</v>
      </c>
      <c r="AQ6" s="24">
        <f t="shared" si="12"/>
        <v>1.8883417091225749E-2</v>
      </c>
      <c r="AR6" s="24">
        <f t="shared" si="12"/>
        <v>1.8577900196013311E-2</v>
      </c>
      <c r="AS6" s="24">
        <f t="shared" si="12"/>
        <v>1.825957629231233E-2</v>
      </c>
      <c r="AT6" s="24">
        <f t="shared" si="12"/>
        <v>1.791865971445995E-2</v>
      </c>
      <c r="AU6" s="24">
        <f t="shared" si="12"/>
        <v>1.7545193790493994E-2</v>
      </c>
      <c r="AV6" s="24">
        <f t="shared" si="12"/>
        <v>1.7133731886960161E-2</v>
      </c>
      <c r="AW6" s="24">
        <f t="shared" si="12"/>
        <v>1.6684472237545291E-2</v>
      </c>
      <c r="AX6" s="24">
        <f t="shared" si="12"/>
        <v>1.6200674461831471E-2</v>
      </c>
      <c r="AY6" s="24">
        <f t="shared" si="12"/>
        <v>1.5686679420033843E-2</v>
      </c>
      <c r="AZ6" s="24">
        <f t="shared" si="12"/>
        <v>1.5147132731930732E-2</v>
      </c>
      <c r="BA6" s="24">
        <f t="shared" si="12"/>
        <v>1.4586720266245893E-2</v>
      </c>
      <c r="BB6" s="24">
        <f t="shared" si="12"/>
        <v>1.4010063116314144E-2</v>
      </c>
      <c r="BC6" s="24">
        <f t="shared" si="12"/>
        <v>1.3421657657638293E-2</v>
      </c>
      <c r="BD6" s="24">
        <f t="shared" si="12"/>
        <v>1.2825828062471236E-2</v>
      </c>
      <c r="BE6" s="24">
        <f t="shared" si="12"/>
        <v>1.2226683470216311E-2</v>
      </c>
      <c r="BF6" s="24">
        <f t="shared" si="12"/>
        <v>1.1628079228440016E-2</v>
      </c>
      <c r="BG6" s="24">
        <f t="shared" si="12"/>
        <v>1.1033583406157146E-2</v>
      </c>
      <c r="BH6" s="24">
        <f t="shared" si="12"/>
        <v>1.0446449868209879E-2</v>
      </c>
      <c r="BI6" s="24">
        <f t="shared" si="12"/>
        <v>9.8695987820249242E-3</v>
      </c>
      <c r="BJ6" s="24">
        <f t="shared" si="12"/>
        <v>9.3056049106750808E-3</v>
      </c>
      <c r="BK6" s="24">
        <f t="shared" si="12"/>
        <v>8.7566935717817186E-3</v>
      </c>
      <c r="BL6" s="24">
        <f t="shared" si="12"/>
        <v>8.2247437593017825E-3</v>
      </c>
      <c r="BM6" s="24">
        <f t="shared" si="12"/>
        <v>7.7112976466886069E-3</v>
      </c>
      <c r="BN6" s="24">
        <f t="shared" si="12"/>
        <v>7.2175755112958697E-3</v>
      </c>
      <c r="BO6" s="24">
        <f t="shared" si="12"/>
        <v>6.7444950296896861E-3</v>
      </c>
      <c r="BP6" s="24">
        <f t="shared" ref="BP6:CY6" si="13">($D22*BP3*BP13)</f>
        <v>6.2926938768094187E-3</v>
      </c>
      <c r="BQ6" s="24">
        <f t="shared" si="13"/>
        <v>5.8625546026434289E-3</v>
      </c>
      <c r="BR6" s="24">
        <f t="shared" si="13"/>
        <v>5.4542308426222055E-3</v>
      </c>
      <c r="BS6" s="24">
        <f t="shared" si="13"/>
        <v>5.067674027987008E-3</v>
      </c>
      <c r="BT6" s="24">
        <f t="shared" si="13"/>
        <v>4.7026598876044635E-3</v>
      </c>
      <c r="BU6" s="24">
        <f t="shared" si="13"/>
        <v>4.3588141628995965E-3</v>
      </c>
      <c r="BV6" s="24">
        <f t="shared" si="13"/>
        <v>4.0356370848190432E-3</v>
      </c>
      <c r="BW6" s="24">
        <f t="shared" si="13"/>
        <v>3.732526280110907E-3</v>
      </c>
      <c r="BX6" s="24">
        <f t="shared" si="13"/>
        <v>3.448797879556514E-3</v>
      </c>
      <c r="BY6" s="24">
        <f t="shared" si="13"/>
        <v>3.1837056903118808E-3</v>
      </c>
      <c r="BZ6" s="24">
        <f t="shared" si="13"/>
        <v>2.9364583663699039E-3</v>
      </c>
      <c r="CA6" s="24">
        <f t="shared" si="13"/>
        <v>2.7062345641562166E-3</v>
      </c>
      <c r="CB6" s="24">
        <f t="shared" si="13"/>
        <v>2.4921961039306435E-3</v>
      </c>
      <c r="CC6" s="24">
        <f t="shared" si="13"/>
        <v>2.2934991729556724E-3</v>
      </c>
      <c r="CD6" s="24">
        <f t="shared" si="13"/>
        <v>2.1093036078612577E-3</v>
      </c>
      <c r="CE6" s="24">
        <f t="shared" si="13"/>
        <v>1.9387802931390974E-3</v>
      </c>
      <c r="CF6" s="24">
        <f t="shared" si="13"/>
        <v>1.7811167332588279E-3</v>
      </c>
      <c r="CG6" s="24">
        <f t="shared" si="13"/>
        <v>1.6355209296730511E-3</v>
      </c>
      <c r="CH6" s="24">
        <f t="shared" si="13"/>
        <v>1.5012238435672769E-3</v>
      </c>
      <c r="CI6" s="24">
        <f t="shared" si="13"/>
        <v>1.3774809238856587E-3</v>
      </c>
      <c r="CJ6" s="24">
        <f t="shared" si="13"/>
        <v>1.2635733199683635E-3</v>
      </c>
      <c r="CK6" s="24">
        <f t="shared" si="13"/>
        <v>1.1588093328780461E-3</v>
      </c>
      <c r="CL6" s="24">
        <f t="shared" si="13"/>
        <v>1.0625263429591544E-3</v>
      </c>
      <c r="CM6" s="24">
        <f t="shared" si="13"/>
        <v>9.7409303726010189E-4</v>
      </c>
      <c r="CN6" s="24">
        <f t="shared" si="13"/>
        <v>8.9291149832505963E-4</v>
      </c>
      <c r="CO6" s="24">
        <f t="shared" si="13"/>
        <v>8.1841872564567062E-4</v>
      </c>
      <c r="CP6" s="24">
        <f t="shared" si="13"/>
        <v>7.5008735755246005E-4</v>
      </c>
      <c r="CQ6" s="24">
        <f t="shared" si="13"/>
        <v>6.8742558143667113E-4</v>
      </c>
      <c r="CR6" s="24">
        <f t="shared" si="13"/>
        <v>6.2997636255661665E-4</v>
      </c>
      <c r="CS6" s="24">
        <f t="shared" si="13"/>
        <v>5.7731617332222368E-4</v>
      </c>
      <c r="CT6" s="24">
        <f t="shared" si="13"/>
        <v>5.2905339706695693E-4</v>
      </c>
      <c r="CU6" s="24">
        <f t="shared" si="13"/>
        <v>4.8482654694067466E-4</v>
      </c>
      <c r="CV6" s="24">
        <f t="shared" si="13"/>
        <v>4.4430240308526893E-4</v>
      </c>
      <c r="CW6" s="24">
        <f t="shared" si="13"/>
        <v>4.0717413911459669E-4</v>
      </c>
      <c r="CX6" s="24">
        <f t="shared" si="13"/>
        <v>3.7315948450029169E-4</v>
      </c>
      <c r="CY6" s="24">
        <f t="shared" si="13"/>
        <v>3.4199895208667869E-4</v>
      </c>
    </row>
    <row r="7" spans="1:103" x14ac:dyDescent="0.2">
      <c r="A7" s="8" t="s">
        <v>47</v>
      </c>
      <c r="B7" s="7" t="s">
        <v>49</v>
      </c>
      <c r="C7" s="4" t="s">
        <v>15</v>
      </c>
      <c r="D7" s="17">
        <v>0.25</v>
      </c>
      <c r="E7" s="9">
        <f>D7+D8</f>
        <v>0.22566928509242848</v>
      </c>
      <c r="F7" s="10">
        <f>E7+E8</f>
        <v>0.20378596370198429</v>
      </c>
      <c r="G7" s="10">
        <f t="shared" ref="G7:N7" si="14">F7+F8</f>
        <v>0.1841021296481079</v>
      </c>
      <c r="H7" s="10">
        <f t="shared" si="14"/>
        <v>0.1663984646568917</v>
      </c>
      <c r="I7" s="10">
        <f t="shared" si="14"/>
        <v>0.15048020719161931</v>
      </c>
      <c r="J7" s="10">
        <f t="shared" si="14"/>
        <v>0.136173919144739</v>
      </c>
      <c r="K7" s="10">
        <f t="shared" si="14"/>
        <v>0.12332488356023009</v>
      </c>
      <c r="L7" s="10">
        <f t="shared" si="14"/>
        <v>0.11179498114853552</v>
      </c>
      <c r="M7" s="10">
        <f t="shared" si="14"/>
        <v>0.10146092733692946</v>
      </c>
      <c r="N7" s="10">
        <f t="shared" si="14"/>
        <v>9.2212783941014134E-2</v>
      </c>
      <c r="O7" s="10">
        <f t="shared" ref="O7:Q7" si="15">N7+N8</f>
        <v>8.3952684691207896E-2</v>
      </c>
      <c r="P7" s="10">
        <f t="shared" si="15"/>
        <v>7.6593731877952126E-2</v>
      </c>
      <c r="Q7" s="10">
        <f t="shared" si="15"/>
        <v>7.0059033921389874E-2</v>
      </c>
      <c r="R7" s="9">
        <f>Q7+Q8</f>
        <v>6.4280862435314751E-2</v>
      </c>
      <c r="S7" s="10">
        <f>R7+R8</f>
        <v>5.919991371365628E-2</v>
      </c>
      <c r="T7" s="10">
        <f t="shared" ref="T7:V7" si="16">S7+S8</f>
        <v>5.4764664520111341E-2</v>
      </c>
      <c r="U7" s="10">
        <f t="shared" si="16"/>
        <v>5.0930816310902703E-2</v>
      </c>
      <c r="V7" s="10">
        <f t="shared" si="16"/>
        <v>4.7660826068095227E-2</v>
      </c>
      <c r="W7" s="9">
        <f>V7+V8</f>
        <v>4.4923526152102364E-2</v>
      </c>
      <c r="X7" s="10">
        <f>W7+W8</f>
        <v>4.2693840346971226E-2</v>
      </c>
      <c r="Y7" s="9">
        <f t="shared" ref="Y7:AH7" si="17">X7+X8</f>
        <v>4.0952608966920566E-2</v>
      </c>
      <c r="Z7" s="10">
        <f t="shared" si="17"/>
        <v>3.9686543056812316E-2</v>
      </c>
      <c r="AA7" s="9">
        <f t="shared" si="17"/>
        <v>3.8888337165573328E-2</v>
      </c>
      <c r="AB7" s="10">
        <f t="shared" si="17"/>
        <v>3.8556983177742365E-2</v>
      </c>
      <c r="AC7" s="9">
        <f t="shared" si="17"/>
        <v>3.8698346297938238E-2</v>
      </c>
      <c r="AD7" s="10">
        <f t="shared" si="17"/>
        <v>3.9326091803528279E-2</v>
      </c>
      <c r="AE7" s="9">
        <f t="shared" si="17"/>
        <v>4.0463093038260303E-2</v>
      </c>
      <c r="AF7" s="10">
        <f t="shared" si="17"/>
        <v>4.214351637073134E-2</v>
      </c>
      <c r="AG7" s="9">
        <f t="shared" si="17"/>
        <v>4.4415882909312504E-2</v>
      </c>
      <c r="AH7" s="10">
        <f t="shared" si="17"/>
        <v>4.7347576485964701E-2</v>
      </c>
      <c r="AI7" s="9">
        <f t="shared" ref="AI7:BE7" si="18">AH7+AH8</f>
        <v>5.103155049436961E-2</v>
      </c>
      <c r="AJ7" s="10">
        <f t="shared" si="18"/>
        <v>5.5596468971447918E-2</v>
      </c>
      <c r="AK7" s="9">
        <f t="shared" si="18"/>
        <v>6.1222358167849641E-2</v>
      </c>
      <c r="AL7" s="10">
        <f t="shared" si="18"/>
        <v>6.8165332991847807E-2</v>
      </c>
      <c r="AM7" s="9">
        <f t="shared" si="18"/>
        <v>7.6797604962429905E-2</v>
      </c>
      <c r="AN7" s="10">
        <f t="shared" si="18"/>
        <v>8.7673530456059245E-2</v>
      </c>
      <c r="AO7" s="9">
        <f t="shared" si="18"/>
        <v>0.10163932770799974</v>
      </c>
      <c r="AP7" s="10">
        <f t="shared" si="18"/>
        <v>0.12000913438587883</v>
      </c>
      <c r="AQ7" s="9">
        <f t="shared" si="18"/>
        <v>0.14480371241904208</v>
      </c>
      <c r="AR7" s="10">
        <f t="shared" si="18"/>
        <v>0.17885873364048266</v>
      </c>
      <c r="AS7" s="9">
        <f t="shared" si="18"/>
        <v>0.22494751167097776</v>
      </c>
      <c r="AT7" s="9">
        <f t="shared" si="18"/>
        <v>0.28263184431248639</v>
      </c>
      <c r="AU7" s="10">
        <f t="shared" si="18"/>
        <v>0.34599185005838196</v>
      </c>
      <c r="AV7" s="9">
        <f t="shared" si="18"/>
        <v>0.40831418629950922</v>
      </c>
      <c r="AW7" s="10">
        <f t="shared" si="18"/>
        <v>0.46633523605597343</v>
      </c>
      <c r="AX7" s="9">
        <f t="shared" si="18"/>
        <v>0.51923430648600344</v>
      </c>
      <c r="AY7" s="10">
        <f t="shared" si="18"/>
        <v>0.56709897709287249</v>
      </c>
      <c r="AZ7" s="9">
        <f t="shared" si="18"/>
        <v>0.61028235224086014</v>
      </c>
      <c r="BA7" s="10">
        <f t="shared" si="18"/>
        <v>0.64919484584506526</v>
      </c>
      <c r="BB7" s="9">
        <f t="shared" si="18"/>
        <v>0.68423938474168589</v>
      </c>
      <c r="BC7" s="10">
        <f t="shared" si="18"/>
        <v>0.71579178399099563</v>
      </c>
      <c r="BD7" s="9">
        <f t="shared" si="18"/>
        <v>0.74419587714461188</v>
      </c>
      <c r="BE7" s="10">
        <f t="shared" si="18"/>
        <v>0.7697636710266933</v>
      </c>
      <c r="BF7" s="9">
        <f t="shared" ref="BF7:CY7" si="19">BE7+BE8</f>
        <v>0.79277721655552502</v>
      </c>
      <c r="BG7" s="10">
        <f t="shared" si="19"/>
        <v>0.81349100069559777</v>
      </c>
      <c r="BH7" s="9">
        <f t="shared" si="19"/>
        <v>0.83213440794452509</v>
      </c>
      <c r="BI7" s="10">
        <f t="shared" si="19"/>
        <v>0.84891407822910814</v>
      </c>
      <c r="BJ7" s="9">
        <f t="shared" si="19"/>
        <v>0.86401609828695469</v>
      </c>
      <c r="BK7" s="10">
        <f t="shared" si="19"/>
        <v>0.87760800907811898</v>
      </c>
      <c r="BL7" s="9">
        <f t="shared" si="19"/>
        <v>0.88984063092918553</v>
      </c>
      <c r="BM7" s="10">
        <f t="shared" si="19"/>
        <v>0.90084971605601694</v>
      </c>
      <c r="BN7" s="9">
        <f t="shared" si="19"/>
        <v>0.91075744108924717</v>
      </c>
      <c r="BO7" s="10">
        <f t="shared" si="19"/>
        <v>0.91967375294933162</v>
      </c>
      <c r="BP7" s="9">
        <f t="shared" si="19"/>
        <v>0.92769758111219935</v>
      </c>
      <c r="BQ7" s="9">
        <f t="shared" si="19"/>
        <v>0.93491792854903977</v>
      </c>
      <c r="BR7" s="10">
        <f t="shared" si="19"/>
        <v>0.94141485269684499</v>
      </c>
      <c r="BS7" s="9">
        <f t="shared" si="19"/>
        <v>0.947260346867277</v>
      </c>
      <c r="BT7" s="10">
        <f t="shared" si="19"/>
        <v>0.95251913161868462</v>
      </c>
      <c r="BU7" s="9">
        <f t="shared" si="19"/>
        <v>0.95724936487021395</v>
      </c>
      <c r="BV7" s="10">
        <f t="shared" si="19"/>
        <v>0.96150327900702082</v>
      </c>
      <c r="BW7" s="9">
        <f t="shared" si="19"/>
        <v>0.96532775302008977</v>
      </c>
      <c r="BX7" s="10">
        <f t="shared" si="19"/>
        <v>0.96876482799677155</v>
      </c>
      <c r="BY7" s="9">
        <f t="shared" si="19"/>
        <v>0.97185217522842349</v>
      </c>
      <c r="BZ7" s="10">
        <f t="shared" si="19"/>
        <v>0.97462352802967889</v>
      </c>
      <c r="CA7" s="9">
        <f t="shared" si="19"/>
        <v>0.97710909111383193</v>
      </c>
      <c r="CB7" s="10">
        <f t="shared" si="19"/>
        <v>0.97933594454966466</v>
      </c>
      <c r="CC7" s="9">
        <f t="shared" si="19"/>
        <v>0.9813284612067581</v>
      </c>
      <c r="CD7" s="10">
        <f t="shared" si="19"/>
        <v>0.98310875331342329</v>
      </c>
      <c r="CE7" s="9">
        <f t="shared" si="19"/>
        <v>0.98469714914652962</v>
      </c>
      <c r="CF7" s="10">
        <f t="shared" si="19"/>
        <v>0.98611266942940767</v>
      </c>
      <c r="CG7" s="9">
        <f t="shared" si="19"/>
        <v>0.98737342854626753</v>
      </c>
      <c r="CH7" s="10">
        <f t="shared" si="19"/>
        <v>0.98849685274955146</v>
      </c>
      <c r="CI7" s="9">
        <f t="shared" si="19"/>
        <v>0.9894996286312765</v>
      </c>
      <c r="CJ7" s="10">
        <f t="shared" si="19"/>
        <v>0.9903973933555843</v>
      </c>
      <c r="CK7" s="9">
        <f t="shared" si="19"/>
        <v>0.9912043074088891</v>
      </c>
      <c r="CL7" s="10">
        <f t="shared" si="19"/>
        <v>0.99193271083360546</v>
      </c>
      <c r="CM7" s="9">
        <f t="shared" si="19"/>
        <v>0.99259300175952403</v>
      </c>
      <c r="CN7" s="9">
        <f t="shared" si="19"/>
        <v>0.9931937483506158</v>
      </c>
      <c r="CO7" s="10">
        <f t="shared" si="19"/>
        <v>0.99374195114828101</v>
      </c>
      <c r="CP7" s="9">
        <f t="shared" si="19"/>
        <v>0.9942433538619242</v>
      </c>
      <c r="CQ7" s="10">
        <f t="shared" si="19"/>
        <v>0.99470273140134458</v>
      </c>
      <c r="CR7" s="9">
        <f t="shared" si="19"/>
        <v>0.995124123752403</v>
      </c>
      <c r="CS7" s="10">
        <f t="shared" si="19"/>
        <v>0.99551101177681789</v>
      </c>
      <c r="CT7" s="9">
        <f t="shared" si="19"/>
        <v>0.9958664438021716</v>
      </c>
      <c r="CU7" s="10">
        <f t="shared" si="19"/>
        <v>0.99619312507909874</v>
      </c>
      <c r="CV7" s="9">
        <f t="shared" si="19"/>
        <v>0.99649348097295831</v>
      </c>
      <c r="CW7" s="10">
        <f t="shared" si="19"/>
        <v>0.99676970223469252</v>
      </c>
      <c r="CX7" s="9">
        <f t="shared" si="19"/>
        <v>0.99702377825529231</v>
      </c>
      <c r="CY7" s="10">
        <f t="shared" si="19"/>
        <v>0.99725752229179743</v>
      </c>
    </row>
    <row r="8" spans="1:103" x14ac:dyDescent="0.2">
      <c r="A8" s="8" t="s">
        <v>65</v>
      </c>
      <c r="B8" s="7" t="s">
        <v>64</v>
      </c>
      <c r="C8" s="4" t="s">
        <v>67</v>
      </c>
      <c r="D8" s="29">
        <f t="shared" ref="D8:AI8" si="20">$D20*D12</f>
        <v>-2.4330714907571518E-2</v>
      </c>
      <c r="E8" s="11">
        <f>$D20*E12</f>
        <v>-2.1883321390444181E-2</v>
      </c>
      <c r="F8" s="11">
        <f t="shared" si="20"/>
        <v>-1.9683834053876373E-2</v>
      </c>
      <c r="G8" s="11">
        <f t="shared" si="20"/>
        <v>-1.7703664991216207E-2</v>
      </c>
      <c r="H8" s="11">
        <f t="shared" si="20"/>
        <v>-1.5918257465272392E-2</v>
      </c>
      <c r="I8" s="11">
        <f t="shared" si="20"/>
        <v>-1.4306288046880295E-2</v>
      </c>
      <c r="J8" s="11">
        <f t="shared" si="20"/>
        <v>-1.2849035584508912E-2</v>
      </c>
      <c r="K8" s="11">
        <f t="shared" si="20"/>
        <v>-1.1529902411694571E-2</v>
      </c>
      <c r="L8" s="11">
        <f t="shared" si="20"/>
        <v>-1.0334053811606056E-2</v>
      </c>
      <c r="M8" s="11">
        <f t="shared" si="20"/>
        <v>-9.2481433959153304E-3</v>
      </c>
      <c r="N8" s="11">
        <f t="shared" si="20"/>
        <v>-8.2600992498062433E-3</v>
      </c>
      <c r="O8" s="11">
        <f t="shared" si="20"/>
        <v>-7.358952813255765E-3</v>
      </c>
      <c r="P8" s="11">
        <f t="shared" si="20"/>
        <v>-6.5346979565622486E-3</v>
      </c>
      <c r="Q8" s="11">
        <f t="shared" si="20"/>
        <v>-5.7781714860751189E-3</v>
      </c>
      <c r="R8" s="11">
        <f t="shared" si="20"/>
        <v>-5.08094872165847E-3</v>
      </c>
      <c r="S8" s="11">
        <f t="shared" si="20"/>
        <v>-4.4352491935449366E-3</v>
      </c>
      <c r="T8" s="11">
        <f t="shared" si="20"/>
        <v>-3.8338482092086347E-3</v>
      </c>
      <c r="U8" s="11">
        <f t="shared" si="20"/>
        <v>-3.2699902428074789E-3</v>
      </c>
      <c r="V8" s="11">
        <f t="shared" si="20"/>
        <v>-2.7372999159928644E-3</v>
      </c>
      <c r="W8" s="11">
        <f t="shared" si="20"/>
        <v>-2.2296858051311388E-3</v>
      </c>
      <c r="X8" s="11">
        <f t="shared" si="20"/>
        <v>-1.7412313800506613E-3</v>
      </c>
      <c r="Y8" s="11">
        <f t="shared" si="20"/>
        <v>-1.2660659101082481E-3</v>
      </c>
      <c r="Z8" s="11">
        <f t="shared" si="20"/>
        <v>-7.9820589123899002E-4</v>
      </c>
      <c r="AA8" s="11">
        <f t="shared" si="20"/>
        <v>-3.3135398783096308E-4</v>
      </c>
      <c r="AB8" s="11">
        <f t="shared" si="20"/>
        <v>1.4136312019587052E-4</v>
      </c>
      <c r="AC8" s="11">
        <f t="shared" si="20"/>
        <v>6.277455055900404E-4</v>
      </c>
      <c r="AD8" s="11">
        <f t="shared" si="20"/>
        <v>1.1370012347320228E-3</v>
      </c>
      <c r="AE8" s="11">
        <f t="shared" si="20"/>
        <v>1.6804233324710352E-3</v>
      </c>
      <c r="AF8" s="11">
        <f t="shared" si="20"/>
        <v>2.2723665385811637E-3</v>
      </c>
      <c r="AG8" s="11">
        <f t="shared" si="20"/>
        <v>2.9316935766522004E-3</v>
      </c>
      <c r="AH8" s="11">
        <f t="shared" si="20"/>
        <v>3.68397400840491E-3</v>
      </c>
      <c r="AI8" s="11">
        <f t="shared" si="20"/>
        <v>4.5649184770783103E-3</v>
      </c>
      <c r="AJ8" s="11">
        <f t="shared" ref="AJ8:BO8" si="21">$D20*AJ12</f>
        <v>5.6258891964017224E-3</v>
      </c>
      <c r="AK8" s="11">
        <f t="shared" si="21"/>
        <v>6.942974823998165E-3</v>
      </c>
      <c r="AL8" s="11">
        <f t="shared" si="21"/>
        <v>8.6322719705820943E-3</v>
      </c>
      <c r="AM8" s="11">
        <f t="shared" si="21"/>
        <v>1.0875925493629344E-2</v>
      </c>
      <c r="AN8" s="11">
        <f t="shared" si="21"/>
        <v>1.3965797251940497E-2</v>
      </c>
      <c r="AO8" s="11">
        <f t="shared" si="21"/>
        <v>1.8369806677879085E-2</v>
      </c>
      <c r="AP8" s="11">
        <f t="shared" si="21"/>
        <v>2.4794578033163248E-2</v>
      </c>
      <c r="AQ8" s="11">
        <f t="shared" si="21"/>
        <v>3.4055021221440586E-2</v>
      </c>
      <c r="AR8" s="11">
        <f t="shared" si="21"/>
        <v>4.6088778030495117E-2</v>
      </c>
      <c r="AS8" s="11">
        <f t="shared" si="21"/>
        <v>5.7684332641508629E-2</v>
      </c>
      <c r="AT8" s="11">
        <f t="shared" si="21"/>
        <v>6.3360005745895537E-2</v>
      </c>
      <c r="AU8" s="11">
        <f t="shared" si="21"/>
        <v>6.2322336241127242E-2</v>
      </c>
      <c r="AV8" s="11">
        <f t="shared" si="21"/>
        <v>5.802104975646423E-2</v>
      </c>
      <c r="AW8" s="11">
        <f t="shared" si="21"/>
        <v>5.289907043003006E-2</v>
      </c>
      <c r="AX8" s="11">
        <f t="shared" si="21"/>
        <v>4.7864670606869102E-2</v>
      </c>
      <c r="AY8" s="11">
        <f t="shared" si="21"/>
        <v>4.3183375147987674E-2</v>
      </c>
      <c r="AZ8" s="11">
        <f t="shared" si="21"/>
        <v>3.8912493604205137E-2</v>
      </c>
      <c r="BA8" s="11">
        <f t="shared" si="21"/>
        <v>3.5044538896620646E-2</v>
      </c>
      <c r="BB8" s="11">
        <f t="shared" si="21"/>
        <v>3.1552399249309783E-2</v>
      </c>
      <c r="BC8" s="11">
        <f t="shared" si="21"/>
        <v>2.840409315361625E-2</v>
      </c>
      <c r="BD8" s="11">
        <f t="shared" si="21"/>
        <v>2.5567793882081448E-2</v>
      </c>
      <c r="BE8" s="11">
        <f t="shared" si="21"/>
        <v>2.3013545528831714E-2</v>
      </c>
      <c r="BF8" s="11">
        <f t="shared" si="21"/>
        <v>2.0713784140072713E-2</v>
      </c>
      <c r="BG8" s="11">
        <f t="shared" si="21"/>
        <v>1.8643407248927359E-2</v>
      </c>
      <c r="BH8" s="11">
        <f t="shared" si="21"/>
        <v>1.6779670284583048E-2</v>
      </c>
      <c r="BI8" s="11">
        <f t="shared" si="21"/>
        <v>1.5102020057846555E-2</v>
      </c>
      <c r="BJ8" s="11">
        <f t="shared" si="21"/>
        <v>1.3591910791164275E-2</v>
      </c>
      <c r="BK8" s="11">
        <f t="shared" si="21"/>
        <v>1.2232621851066539E-2</v>
      </c>
      <c r="BL8" s="11">
        <f t="shared" si="21"/>
        <v>1.1009085126831375E-2</v>
      </c>
      <c r="BM8" s="11">
        <f t="shared" si="21"/>
        <v>9.9077250332301747E-3</v>
      </c>
      <c r="BN8" s="11">
        <f t="shared" si="21"/>
        <v>8.9163118600844356E-3</v>
      </c>
      <c r="BO8" s="11">
        <f t="shared" si="21"/>
        <v>8.0238281628677195E-3</v>
      </c>
      <c r="BP8" s="11">
        <f t="shared" ref="BP8:CY8" si="22">$D20*BP12</f>
        <v>7.2203474368404026E-3</v>
      </c>
      <c r="BQ8" s="11">
        <f t="shared" si="22"/>
        <v>6.4969241478052726E-3</v>
      </c>
      <c r="BR8" s="11">
        <f t="shared" si="22"/>
        <v>5.8454941704319981E-3</v>
      </c>
      <c r="BS8" s="11">
        <f t="shared" si="22"/>
        <v>5.2587847514076304E-3</v>
      </c>
      <c r="BT8" s="11">
        <f t="shared" si="22"/>
        <v>4.7302332515292813E-3</v>
      </c>
      <c r="BU8" s="11">
        <f t="shared" si="22"/>
        <v>4.2539141368069244E-3</v>
      </c>
      <c r="BV8" s="11">
        <f t="shared" si="22"/>
        <v>3.8244740130689348E-3</v>
      </c>
      <c r="BW8" s="11">
        <f t="shared" si="22"/>
        <v>3.4370749766817646E-3</v>
      </c>
      <c r="BX8" s="11">
        <f t="shared" si="22"/>
        <v>3.0873472316518824E-3</v>
      </c>
      <c r="BY8" s="11">
        <f t="shared" si="22"/>
        <v>2.7713528012553671E-3</v>
      </c>
      <c r="BZ8" s="11">
        <f t="shared" si="22"/>
        <v>2.4855630841530752E-3</v>
      </c>
      <c r="CA8" s="11">
        <f t="shared" si="22"/>
        <v>2.2268534358327319E-3</v>
      </c>
      <c r="CB8" s="11">
        <f t="shared" si="22"/>
        <v>1.9925166570934462E-3</v>
      </c>
      <c r="CC8" s="11">
        <f t="shared" si="22"/>
        <v>1.7802921066651712E-3</v>
      </c>
      <c r="CD8" s="11">
        <f t="shared" si="22"/>
        <v>1.5883958331063264E-3</v>
      </c>
      <c r="CE8" s="11">
        <f t="shared" si="22"/>
        <v>1.4155202828780801E-3</v>
      </c>
      <c r="CF8" s="11">
        <f t="shared" si="22"/>
        <v>1.2607591168598111E-3</v>
      </c>
      <c r="CG8" s="11">
        <f t="shared" si="22"/>
        <v>1.1234242032839403E-3</v>
      </c>
      <c r="CH8" s="11">
        <f t="shared" si="22"/>
        <v>1.0027758817250931E-3</v>
      </c>
      <c r="CI8" s="11">
        <f t="shared" si="22"/>
        <v>8.9776472430780352E-4</v>
      </c>
      <c r="CJ8" s="11">
        <f t="shared" si="22"/>
        <v>8.0691405330481916E-4</v>
      </c>
      <c r="CK8" s="11">
        <f t="shared" si="22"/>
        <v>7.2840342471633965E-4</v>
      </c>
      <c r="CL8" s="11">
        <f t="shared" si="22"/>
        <v>6.6029092591852751E-4</v>
      </c>
      <c r="CM8" s="11">
        <f t="shared" si="22"/>
        <v>6.0074659109172763E-4</v>
      </c>
      <c r="CN8" s="11">
        <f t="shared" si="22"/>
        <v>5.4820279766515378E-4</v>
      </c>
      <c r="CO8" s="11">
        <f t="shared" si="22"/>
        <v>5.0140271364318423E-4</v>
      </c>
      <c r="CP8" s="11">
        <f t="shared" si="22"/>
        <v>4.5937753942033589E-4</v>
      </c>
      <c r="CQ8" s="11">
        <f t="shared" si="22"/>
        <v>4.2139235105838059E-4</v>
      </c>
      <c r="CR8" s="11">
        <f t="shared" si="22"/>
        <v>3.8688802441493313E-4</v>
      </c>
      <c r="CS8" s="11">
        <f t="shared" si="22"/>
        <v>3.554320253537635E-4</v>
      </c>
      <c r="CT8" s="11">
        <f t="shared" si="22"/>
        <v>3.2668127692718767E-4</v>
      </c>
      <c r="CU8" s="11">
        <f t="shared" si="22"/>
        <v>3.0035589385953856E-4</v>
      </c>
      <c r="CV8" s="11">
        <f t="shared" si="22"/>
        <v>2.762212617342552E-4</v>
      </c>
      <c r="CW8" s="11">
        <f t="shared" si="22"/>
        <v>2.5407602059975833E-4</v>
      </c>
      <c r="CX8" s="11">
        <f t="shared" si="22"/>
        <v>2.3374403650513467E-4</v>
      </c>
      <c r="CY8" s="11">
        <f t="shared" si="22"/>
        <v>2.1506899540227887E-4</v>
      </c>
    </row>
    <row r="9" spans="1:103" s="28" customFormat="1" x14ac:dyDescent="0.2">
      <c r="A9" s="21" t="s">
        <v>170</v>
      </c>
      <c r="B9" s="22"/>
      <c r="C9" s="25" t="s">
        <v>27</v>
      </c>
      <c r="D9" s="24">
        <f>(D15-(D16))/$D21</f>
        <v>5</v>
      </c>
      <c r="E9" s="24">
        <f>(E15-(E16))/$D21</f>
        <v>4.978682555933684</v>
      </c>
      <c r="F9" s="24">
        <f>(F15-(F16))/$D21</f>
        <v>4.9623837985323798</v>
      </c>
      <c r="G9" s="24">
        <f>(G15-(G16))/$D21</f>
        <v>4.9454438035375041</v>
      </c>
      <c r="H9" s="24">
        <f t="shared" ref="H9:BS9" si="23">(H15-(H16))/$D21</f>
        <v>4.9242276892011256</v>
      </c>
      <c r="I9" s="24">
        <f t="shared" si="23"/>
        <v>4.8964915947855445</v>
      </c>
      <c r="J9" s="24">
        <f t="shared" si="23"/>
        <v>4.8609586341612934</v>
      </c>
      <c r="K9" s="24">
        <f t="shared" si="23"/>
        <v>4.8170282799398016</v>
      </c>
      <c r="L9" s="24">
        <f t="shared" si="23"/>
        <v>4.7645727885826936</v>
      </c>
      <c r="M9" s="24">
        <f t="shared" si="23"/>
        <v>4.7037917629799271</v>
      </c>
      <c r="N9" s="24">
        <f t="shared" si="23"/>
        <v>4.6351063760531606</v>
      </c>
      <c r="O9" s="24">
        <f t="shared" si="23"/>
        <v>4.5590811734731984</v>
      </c>
      <c r="P9" s="24">
        <f t="shared" si="23"/>
        <v>4.4763654000914439</v>
      </c>
      <c r="Q9" s="24">
        <f t="shared" si="23"/>
        <v>4.387648389692786</v>
      </c>
      <c r="R9" s="24">
        <f t="shared" si="23"/>
        <v>4.2936252614031307</v>
      </c>
      <c r="S9" s="24">
        <f t="shared" si="23"/>
        <v>4.1949702983778057</v>
      </c>
      <c r="T9" s="24">
        <f t="shared" si="23"/>
        <v>4.0923161396992285</v>
      </c>
      <c r="U9" s="24">
        <f t="shared" si="23"/>
        <v>3.9862374160397711</v>
      </c>
      <c r="V9" s="24">
        <f t="shared" si="23"/>
        <v>3.8772377811156242</v>
      </c>
      <c r="W9" s="24">
        <f t="shared" si="23"/>
        <v>3.7657394846480439</v>
      </c>
      <c r="X9" s="24">
        <f t="shared" si="23"/>
        <v>3.6520747311310173</v>
      </c>
      <c r="Y9" s="24">
        <f t="shared" si="23"/>
        <v>3.5364780922529873</v>
      </c>
      <c r="Z9" s="24">
        <f t="shared" si="23"/>
        <v>3.4190791991220317</v>
      </c>
      <c r="AA9" s="24">
        <f t="shared" si="23"/>
        <v>3.29989483323468</v>
      </c>
      <c r="AB9" s="24">
        <f t="shared" si="23"/>
        <v>3.1788193503886579</v>
      </c>
      <c r="AC9" s="24">
        <f t="shared" si="23"/>
        <v>3.05561208161651</v>
      </c>
      <c r="AD9" s="24">
        <f t="shared" si="23"/>
        <v>2.9298799083585578</v>
      </c>
      <c r="AE9" s="24">
        <f t="shared" si="23"/>
        <v>2.8010525168939271</v>
      </c>
      <c r="AF9" s="24">
        <f t="shared" si="23"/>
        <v>2.668346748996977</v>
      </c>
      <c r="AG9" s="24">
        <f t="shared" si="23"/>
        <v>2.5307147248045418</v>
      </c>
      <c r="AH9" s="24">
        <f t="shared" si="23"/>
        <v>2.3867675743489492</v>
      </c>
      <c r="AI9" s="24">
        <f t="shared" si="23"/>
        <v>2.2346618900414814</v>
      </c>
      <c r="AJ9" s="24">
        <f t="shared" si="23"/>
        <v>2.0719279950834792</v>
      </c>
      <c r="AK9" s="24">
        <f t="shared" si="23"/>
        <v>1.8952052686409766</v>
      </c>
      <c r="AL9" s="24">
        <f t="shared" si="23"/>
        <v>1.6998255341668151</v>
      </c>
      <c r="AM9" s="24">
        <f t="shared" si="23"/>
        <v>1.4791432585862456</v>
      </c>
      <c r="AN9" s="24">
        <f t="shared" si="23"/>
        <v>1.2234407863976327</v>
      </c>
      <c r="AO9" s="24">
        <f t="shared" si="23"/>
        <v>0.91813823053551125</v>
      </c>
      <c r="AP9" s="24">
        <f t="shared" si="23"/>
        <v>0.54100031276590765</v>
      </c>
      <c r="AQ9" s="24">
        <f t="shared" si="23"/>
        <v>5.8601065795543805E-2</v>
      </c>
      <c r="AR9" s="24">
        <f t="shared" si="23"/>
        <v>-0.57426411433849911</v>
      </c>
      <c r="AS9" s="24">
        <f t="shared" si="23"/>
        <v>-1.3975249270331396</v>
      </c>
      <c r="AT9" s="24">
        <f t="shared" si="23"/>
        <v>-2.3922172548945508</v>
      </c>
      <c r="AU9" s="24">
        <f t="shared" si="23"/>
        <v>-3.449466028109951</v>
      </c>
      <c r="AV9" s="24">
        <f t="shared" si="23"/>
        <v>-4.45601530779778</v>
      </c>
      <c r="AW9" s="24">
        <f t="shared" si="23"/>
        <v>-5.3610422649830243</v>
      </c>
      <c r="AX9" s="24">
        <f t="shared" si="23"/>
        <v>-6.1546956888581912</v>
      </c>
      <c r="AY9" s="24">
        <f t="shared" si="23"/>
        <v>-6.8415821140928568</v>
      </c>
      <c r="AZ9" s="24">
        <f t="shared" si="23"/>
        <v>-7.4302095329222393</v>
      </c>
      <c r="BA9" s="24">
        <f t="shared" si="23"/>
        <v>-7.9296991629366218</v>
      </c>
      <c r="BB9" s="24">
        <f t="shared" si="23"/>
        <v>-8.3488067421251593</v>
      </c>
      <c r="BC9" s="24">
        <f t="shared" si="23"/>
        <v>-8.69564746608234</v>
      </c>
      <c r="BD9" s="24">
        <f t="shared" si="23"/>
        <v>-8.9776429327885392</v>
      </c>
      <c r="BE9" s="24">
        <f t="shared" si="23"/>
        <v>-9.2015405887260151</v>
      </c>
      <c r="BF9" s="24">
        <f t="shared" si="23"/>
        <v>-9.3734564266389242</v>
      </c>
      <c r="BG9" s="24">
        <f t="shared" si="23"/>
        <v>-9.4989237894918137</v>
      </c>
      <c r="BH9" s="24">
        <f t="shared" si="23"/>
        <v>-9.5829421095608396</v>
      </c>
      <c r="BI9" s="24">
        <f t="shared" si="23"/>
        <v>-9.630023397567081</v>
      </c>
      <c r="BJ9" s="24">
        <f t="shared" si="23"/>
        <v>-9.6442358206477721</v>
      </c>
      <c r="BK9" s="24">
        <f t="shared" si="23"/>
        <v>-9.6292443154198697</v>
      </c>
      <c r="BL9" s="24">
        <f t="shared" si="23"/>
        <v>-9.5883484357901718</v>
      </c>
      <c r="BM9" s="24">
        <f t="shared" si="23"/>
        <v>-9.5245177525153526</v>
      </c>
      <c r="BN9" s="24">
        <f t="shared" si="23"/>
        <v>-9.4404251936045078</v>
      </c>
      <c r="BO9" s="24">
        <f t="shared" si="23"/>
        <v>-9.3384787833317873</v>
      </c>
      <c r="BP9" s="24">
        <f t="shared" si="23"/>
        <v>-9.2208523256375461</v>
      </c>
      <c r="BQ9" s="24">
        <f t="shared" si="23"/>
        <v>-9.0895157005930525</v>
      </c>
      <c r="BR9" s="24">
        <f t="shared" si="23"/>
        <v>-8.9462656132333631</v>
      </c>
      <c r="BS9" s="24">
        <f t="shared" si="23"/>
        <v>-8.7927578630632173</v>
      </c>
      <c r="BT9" s="24">
        <f t="shared" ref="BT9:CY9" si="24">(BT15-(BT16))/$D21</f>
        <v>-8.6305424950244536</v>
      </c>
      <c r="BU9" s="24">
        <f t="shared" si="24"/>
        <v>-8.4611035392115408</v>
      </c>
      <c r="BV9" s="24">
        <f t="shared" si="24"/>
        <v>-8.2859054040159617</v>
      </c>
      <c r="BW9" s="24">
        <f t="shared" si="24"/>
        <v>-8.1064482426411395</v>
      </c>
      <c r="BX9" s="24">
        <f t="shared" si="24"/>
        <v>-7.9243345200515254</v>
      </c>
      <c r="BY9" s="24">
        <f t="shared" si="24"/>
        <v>-7.7413480898888221</v>
      </c>
      <c r="BZ9" s="24">
        <f t="shared" si="24"/>
        <v>-7.5595445210426266</v>
      </c>
      <c r="CA9" s="24">
        <f t="shared" si="24"/>
        <v>-7.3813459433598849</v>
      </c>
      <c r="CB9" s="24">
        <f t="shared" si="24"/>
        <v>-7.2096238524993224</v>
      </c>
      <c r="CC9" s="24">
        <f t="shared" si="24"/>
        <v>-7.0477384346465062</v>
      </c>
      <c r="CD9" s="24">
        <f t="shared" si="24"/>
        <v>-6.8994855591689364</v>
      </c>
      <c r="CE9" s="24">
        <f t="shared" si="24"/>
        <v>-6.7688923197213358</v>
      </c>
      <c r="CF9" s="24">
        <f t="shared" si="24"/>
        <v>-6.6598182550025919</v>
      </c>
      <c r="CG9" s="24">
        <f t="shared" si="24"/>
        <v>-6.5753837925153258</v>
      </c>
      <c r="CH9" s="24">
        <f t="shared" si="24"/>
        <v>-6.517357501428287</v>
      </c>
      <c r="CI9" s="24">
        <f t="shared" si="24"/>
        <v>-6.4857304756035701</v>
      </c>
      <c r="CJ9" s="24">
        <f t="shared" si="24"/>
        <v>-6.478690030460232</v>
      </c>
      <c r="CK9" s="24">
        <f t="shared" si="24"/>
        <v>-6.4930351877038213</v>
      </c>
      <c r="CL9" s="24">
        <f t="shared" si="24"/>
        <v>-6.5248579444880024</v>
      </c>
      <c r="CM9" s="24">
        <f t="shared" si="24"/>
        <v>-6.570216635893706</v>
      </c>
      <c r="CN9" s="24">
        <f t="shared" si="24"/>
        <v>-6.6256037973945299</v>
      </c>
      <c r="CO9" s="24">
        <f t="shared" si="24"/>
        <v>-6.6881610326462155</v>
      </c>
      <c r="CP9" s="24">
        <f t="shared" si="24"/>
        <v>-6.7557000044839643</v>
      </c>
      <c r="CQ9" s="24">
        <f t="shared" si="24"/>
        <v>-6.8266177885092016</v>
      </c>
      <c r="CR9" s="24">
        <f t="shared" si="24"/>
        <v>-6.8997761306599781</v>
      </c>
      <c r="CS9" s="24">
        <f t="shared" si="24"/>
        <v>-6.9743840993786872</v>
      </c>
      <c r="CT9" s="24">
        <f t="shared" si="24"/>
        <v>-7.0499004358658635</v>
      </c>
      <c r="CU9" s="24">
        <f t="shared" si="24"/>
        <v>-7.1259587803569397</v>
      </c>
      <c r="CV9" s="24">
        <f t="shared" si="24"/>
        <v>-7.2023131833777265</v>
      </c>
      <c r="CW9" s="24">
        <f t="shared" si="24"/>
        <v>-7.2787996135590394</v>
      </c>
      <c r="CX9" s="24">
        <f t="shared" si="24"/>
        <v>-7.3553093055020158</v>
      </c>
      <c r="CY9" s="24">
        <f t="shared" si="24"/>
        <v>-7.4317705477802471</v>
      </c>
    </row>
    <row r="10" spans="1:103" s="28" customFormat="1" x14ac:dyDescent="0.2">
      <c r="A10" s="21" t="s">
        <v>171</v>
      </c>
      <c r="B10" s="22"/>
      <c r="C10" s="25" t="s">
        <v>28</v>
      </c>
      <c r="D10" s="27">
        <f>1+EXP(D9)</f>
        <v>149.4131591025766</v>
      </c>
      <c r="E10" s="27">
        <f>1+EXP(E9)</f>
        <v>146.28285348422688</v>
      </c>
      <c r="F10" s="27">
        <f t="shared" ref="E10:BP10" si="25">1+EXP(F9)</f>
        <v>143.93411624479188</v>
      </c>
      <c r="G10" s="27">
        <f t="shared" si="25"/>
        <v>141.53320614769731</v>
      </c>
      <c r="H10" s="27">
        <f t="shared" si="25"/>
        <v>138.58304373021443</v>
      </c>
      <c r="I10" s="27">
        <f t="shared" si="25"/>
        <v>134.81946223616004</v>
      </c>
      <c r="J10" s="27">
        <f t="shared" si="25"/>
        <v>130.1479484193963</v>
      </c>
      <c r="K10" s="27">
        <f t="shared" si="25"/>
        <v>124.59724806627985</v>
      </c>
      <c r="L10" s="27">
        <f t="shared" si="25"/>
        <v>118.28100280040083</v>
      </c>
      <c r="M10" s="27">
        <f t="shared" si="25"/>
        <v>111.36485745119595</v>
      </c>
      <c r="N10" s="27">
        <f t="shared" si="25"/>
        <v>104.03887828145663</v>
      </c>
      <c r="O10" s="27">
        <f t="shared" si="25"/>
        <v>96.495695528722706</v>
      </c>
      <c r="P10" s="27">
        <f t="shared" si="25"/>
        <v>88.91455704094372</v>
      </c>
      <c r="Q10" s="27">
        <f t="shared" si="25"/>
        <v>81.451006938967524</v>
      </c>
      <c r="R10" s="27">
        <f t="shared" si="25"/>
        <v>74.231471083192801</v>
      </c>
      <c r="S10" s="27">
        <f t="shared" si="25"/>
        <v>67.351760793096247</v>
      </c>
      <c r="T10" s="27">
        <f t="shared" si="25"/>
        <v>60.878418000148507</v>
      </c>
      <c r="U10" s="27">
        <f t="shared" si="25"/>
        <v>54.851885452759518</v>
      </c>
      <c r="V10" s="27">
        <f t="shared" si="25"/>
        <v>49.290641354864071</v>
      </c>
      <c r="W10" s="27">
        <f t="shared" si="25"/>
        <v>44.195636562373146</v>
      </c>
      <c r="X10" s="27">
        <f t="shared" si="25"/>
        <v>39.554573501015135</v>
      </c>
      <c r="Y10" s="27">
        <f t="shared" si="25"/>
        <v>35.345743391390577</v>
      </c>
      <c r="Z10" s="27">
        <f t="shared" si="25"/>
        <v>31.541279632393078</v>
      </c>
      <c r="AA10" s="27">
        <f t="shared" si="25"/>
        <v>28.10978772205161</v>
      </c>
      <c r="AB10" s="27">
        <f t="shared" si="25"/>
        <v>25.018379515023074</v>
      </c>
      <c r="AC10" s="27">
        <f t="shared" si="25"/>
        <v>22.234178600458687</v>
      </c>
      <c r="AD10" s="27">
        <f t="shared" si="25"/>
        <v>19.725381599825809</v>
      </c>
      <c r="AE10" s="27">
        <f t="shared" si="25"/>
        <v>17.461964151457316</v>
      </c>
      <c r="AF10" s="27">
        <f t="shared" si="25"/>
        <v>15.416116022323303</v>
      </c>
      <c r="AG10" s="27">
        <f t="shared" si="25"/>
        <v>13.562481646015577</v>
      </c>
      <c r="AH10" s="27">
        <f t="shared" si="25"/>
        <v>11.878273839128212</v>
      </c>
      <c r="AI10" s="27">
        <f t="shared" si="25"/>
        <v>10.34332224778225</v>
      </c>
      <c r="AJ10" s="27">
        <f t="shared" si="25"/>
        <v>8.9401168762662095</v>
      </c>
      <c r="AK10" s="27">
        <f t="shared" si="25"/>
        <v>7.653914104365791</v>
      </c>
      <c r="AL10" s="27">
        <f t="shared" si="25"/>
        <v>6.4729924582387479</v>
      </c>
      <c r="AM10" s="27">
        <f t="shared" si="25"/>
        <v>5.389183674189133</v>
      </c>
      <c r="AN10" s="27">
        <f t="shared" si="25"/>
        <v>4.3988623965941471</v>
      </c>
      <c r="AO10" s="27">
        <f t="shared" si="25"/>
        <v>3.5046230158462248</v>
      </c>
      <c r="AP10" s="27">
        <f t="shared" si="25"/>
        <v>2.7177242645820519</v>
      </c>
      <c r="AQ10" s="27">
        <f t="shared" si="25"/>
        <v>2.0603521456125575</v>
      </c>
      <c r="AR10" s="27">
        <f t="shared" si="25"/>
        <v>1.563119107649086</v>
      </c>
      <c r="AS10" s="27">
        <f t="shared" si="25"/>
        <v>1.2472080653691133</v>
      </c>
      <c r="AT10" s="27">
        <f t="shared" si="25"/>
        <v>1.0914267425818738</v>
      </c>
      <c r="AU10" s="27">
        <f t="shared" si="25"/>
        <v>1.0317625921820841</v>
      </c>
      <c r="AV10" s="27">
        <f t="shared" si="25"/>
        <v>1.0116085276606259</v>
      </c>
      <c r="AW10" s="27">
        <f t="shared" si="25"/>
        <v>1.0046960090702075</v>
      </c>
      <c r="AX10" s="27">
        <f t="shared" si="25"/>
        <v>1.0021234870877849</v>
      </c>
      <c r="AY10" s="27">
        <f t="shared" si="25"/>
        <v>1.0010684117125441</v>
      </c>
      <c r="AZ10" s="27">
        <f t="shared" si="25"/>
        <v>1.0005930632326154</v>
      </c>
      <c r="BA10" s="27">
        <f t="shared" si="25"/>
        <v>1.0003598946663008</v>
      </c>
      <c r="BB10" s="27">
        <f t="shared" si="25"/>
        <v>1.0002366787688011</v>
      </c>
      <c r="BC10" s="27">
        <f t="shared" si="25"/>
        <v>1.0001673124616188</v>
      </c>
      <c r="BD10" s="27">
        <f t="shared" si="25"/>
        <v>1.0001261999589937</v>
      </c>
      <c r="BE10" s="27">
        <f t="shared" si="25"/>
        <v>1.0001008838615164</v>
      </c>
      <c r="BF10" s="27">
        <f t="shared" si="25"/>
        <v>1.0000849492595116</v>
      </c>
      <c r="BG10" s="27">
        <f t="shared" si="25"/>
        <v>1.000074932429577</v>
      </c>
      <c r="BH10" s="27">
        <f t="shared" si="25"/>
        <v>1.0000688939556945</v>
      </c>
      <c r="BI10" s="27">
        <f t="shared" si="25"/>
        <v>1.0000657255119854</v>
      </c>
      <c r="BJ10" s="27">
        <f t="shared" si="25"/>
        <v>1.0000647979999113</v>
      </c>
      <c r="BK10" s="27">
        <f t="shared" si="25"/>
        <v>1.0000657767375103</v>
      </c>
      <c r="BL10" s="27">
        <f t="shared" si="25"/>
        <v>1.0000685224975117</v>
      </c>
      <c r="BM10" s="27">
        <f t="shared" si="25"/>
        <v>1.0000730389459793</v>
      </c>
      <c r="BN10" s="27">
        <f t="shared" si="25"/>
        <v>1.0000794466211727</v>
      </c>
      <c r="BO10" s="27">
        <f t="shared" si="25"/>
        <v>1.0000879731605874</v>
      </c>
      <c r="BP10" s="27">
        <f t="shared" si="25"/>
        <v>1.0000989543103833</v>
      </c>
      <c r="BQ10" s="27">
        <f t="shared" ref="BQ10:CY10" si="26">1+EXP(BQ9)</f>
        <v>1.0001128427049468</v>
      </c>
      <c r="BR10" s="27">
        <f t="shared" si="26"/>
        <v>1.0001302225545408</v>
      </c>
      <c r="BS10" s="27">
        <f t="shared" si="26"/>
        <v>1.0001518286670914</v>
      </c>
      <c r="BT10" s="27">
        <f t="shared" si="26"/>
        <v>1.0001785677467698</v>
      </c>
      <c r="BU10" s="27">
        <f t="shared" si="26"/>
        <v>1.0002115385007901</v>
      </c>
      <c r="BV10" s="27">
        <f t="shared" si="26"/>
        <v>1.0002520443726481</v>
      </c>
      <c r="BW10" s="27">
        <f t="shared" si="26"/>
        <v>1.0003015881410766</v>
      </c>
      <c r="BX10" s="27">
        <f t="shared" si="26"/>
        <v>1.00036183056071</v>
      </c>
      <c r="BY10" s="27">
        <f t="shared" si="26"/>
        <v>1.0004344854546476</v>
      </c>
      <c r="BZ10" s="27">
        <f t="shared" si="26"/>
        <v>1.0005211125456368</v>
      </c>
      <c r="CA10" s="27">
        <f t="shared" si="26"/>
        <v>1.0006227621191206</v>
      </c>
      <c r="CB10" s="27">
        <f t="shared" si="26"/>
        <v>1.0007394352398766</v>
      </c>
      <c r="CC10" s="27">
        <f t="shared" si="26"/>
        <v>1.0008693728792841</v>
      </c>
      <c r="CD10" s="27">
        <f t="shared" si="26"/>
        <v>1.0010083040083999</v>
      </c>
      <c r="CE10" s="27">
        <f t="shared" si="26"/>
        <v>1.0011489666339775</v>
      </c>
      <c r="CF10" s="27">
        <f t="shared" si="26"/>
        <v>1.0012813792334883</v>
      </c>
      <c r="CG10" s="27">
        <f t="shared" si="26"/>
        <v>1.0013942707050163</v>
      </c>
      <c r="CH10" s="27">
        <f t="shared" si="26"/>
        <v>1.0014775684205546</v>
      </c>
      <c r="CI10" s="27">
        <f t="shared" si="26"/>
        <v>1.0015250463505161</v>
      </c>
      <c r="CJ10" s="27">
        <f t="shared" si="26"/>
        <v>1.001535821241194</v>
      </c>
      <c r="CK10" s="27">
        <f t="shared" si="26"/>
        <v>1.001513946914433</v>
      </c>
      <c r="CL10" s="27">
        <f t="shared" si="26"/>
        <v>1.0014665274605559</v>
      </c>
      <c r="CM10" s="27">
        <f t="shared" si="26"/>
        <v>1.001401493765393</v>
      </c>
      <c r="CN10" s="27">
        <f t="shared" si="26"/>
        <v>1.0013259795662639</v>
      </c>
      <c r="CO10" s="27">
        <f t="shared" si="26"/>
        <v>1.0012455712329489</v>
      </c>
      <c r="CP10" s="27">
        <f t="shared" si="26"/>
        <v>1.0011642245865835</v>
      </c>
      <c r="CQ10" s="27">
        <f t="shared" si="26"/>
        <v>1.0010845199974838</v>
      </c>
      <c r="CR10" s="27">
        <f t="shared" si="26"/>
        <v>1.0010080110665631</v>
      </c>
      <c r="CS10" s="27">
        <f t="shared" si="26"/>
        <v>1.0009355423911517</v>
      </c>
      <c r="CT10" s="27">
        <f t="shared" si="26"/>
        <v>1.0008674953244283</v>
      </c>
      <c r="CU10" s="27">
        <f t="shared" si="26"/>
        <v>1.0008039618176832</v>
      </c>
      <c r="CV10" s="27">
        <f t="shared" si="26"/>
        <v>1.0007448608143776</v>
      </c>
      <c r="CW10" s="27">
        <f t="shared" si="26"/>
        <v>1.0006900133494308</v>
      </c>
      <c r="CX10" s="27">
        <f t="shared" si="26"/>
        <v>1.0006391896821234</v>
      </c>
      <c r="CY10" s="27">
        <f t="shared" si="26"/>
        <v>1.0005921381743001</v>
      </c>
    </row>
    <row r="11" spans="1:103" s="28" customFormat="1" x14ac:dyDescent="0.2">
      <c r="A11" s="21" t="s">
        <v>173</v>
      </c>
      <c r="B11" s="22"/>
      <c r="C11" s="25"/>
      <c r="D11" s="27">
        <f>$D19-D10</f>
        <v>-148.4131591025766</v>
      </c>
      <c r="E11" s="27">
        <f t="shared" ref="E11:BP11" si="27">$D19-E10</f>
        <v>-145.28285348422688</v>
      </c>
      <c r="F11" s="27">
        <f t="shared" si="27"/>
        <v>-142.93411624479188</v>
      </c>
      <c r="G11" s="27">
        <f t="shared" si="27"/>
        <v>-140.53320614769731</v>
      </c>
      <c r="H11" s="27">
        <f t="shared" si="27"/>
        <v>-137.58304373021443</v>
      </c>
      <c r="I11" s="27">
        <f t="shared" si="27"/>
        <v>-133.81946223616004</v>
      </c>
      <c r="J11" s="27">
        <f t="shared" si="27"/>
        <v>-129.1479484193963</v>
      </c>
      <c r="K11" s="27">
        <f t="shared" si="27"/>
        <v>-123.59724806627985</v>
      </c>
      <c r="L11" s="27">
        <f t="shared" si="27"/>
        <v>-117.28100280040083</v>
      </c>
      <c r="M11" s="27">
        <f t="shared" si="27"/>
        <v>-110.36485745119595</v>
      </c>
      <c r="N11" s="27">
        <f t="shared" si="27"/>
        <v>-103.03887828145663</v>
      </c>
      <c r="O11" s="27">
        <f t="shared" si="27"/>
        <v>-95.495695528722706</v>
      </c>
      <c r="P11" s="27">
        <f t="shared" si="27"/>
        <v>-87.91455704094372</v>
      </c>
      <c r="Q11" s="27">
        <f t="shared" si="27"/>
        <v>-80.451006938967524</v>
      </c>
      <c r="R11" s="27">
        <f t="shared" si="27"/>
        <v>-73.231471083192801</v>
      </c>
      <c r="S11" s="27">
        <f t="shared" si="27"/>
        <v>-66.351760793096247</v>
      </c>
      <c r="T11" s="27">
        <f t="shared" si="27"/>
        <v>-59.878418000148507</v>
      </c>
      <c r="U11" s="27">
        <f t="shared" si="27"/>
        <v>-53.851885452759518</v>
      </c>
      <c r="V11" s="27">
        <f t="shared" si="27"/>
        <v>-48.290641354864071</v>
      </c>
      <c r="W11" s="27">
        <f t="shared" si="27"/>
        <v>-43.195636562373146</v>
      </c>
      <c r="X11" s="27">
        <f t="shared" si="27"/>
        <v>-38.554573501015135</v>
      </c>
      <c r="Y11" s="27">
        <f t="shared" si="27"/>
        <v>-34.345743391390577</v>
      </c>
      <c r="Z11" s="27">
        <f t="shared" si="27"/>
        <v>-30.541279632393078</v>
      </c>
      <c r="AA11" s="27">
        <f t="shared" si="27"/>
        <v>-27.10978772205161</v>
      </c>
      <c r="AB11" s="27">
        <f t="shared" si="27"/>
        <v>-24.018379515023074</v>
      </c>
      <c r="AC11" s="27">
        <f t="shared" si="27"/>
        <v>-21.234178600458687</v>
      </c>
      <c r="AD11" s="27">
        <f t="shared" si="27"/>
        <v>-18.725381599825809</v>
      </c>
      <c r="AE11" s="27">
        <f t="shared" si="27"/>
        <v>-16.461964151457316</v>
      </c>
      <c r="AF11" s="27">
        <f t="shared" si="27"/>
        <v>-14.416116022323303</v>
      </c>
      <c r="AG11" s="27">
        <f t="shared" si="27"/>
        <v>-12.562481646015577</v>
      </c>
      <c r="AH11" s="27">
        <f t="shared" si="27"/>
        <v>-10.878273839128212</v>
      </c>
      <c r="AI11" s="27">
        <f t="shared" si="27"/>
        <v>-9.3433222477822504</v>
      </c>
      <c r="AJ11" s="27">
        <f t="shared" si="27"/>
        <v>-7.9401168762662095</v>
      </c>
      <c r="AK11" s="27">
        <f t="shared" si="27"/>
        <v>-6.653914104365791</v>
      </c>
      <c r="AL11" s="27">
        <f t="shared" si="27"/>
        <v>-5.4729924582387479</v>
      </c>
      <c r="AM11" s="27">
        <f t="shared" si="27"/>
        <v>-4.389183674189133</v>
      </c>
      <c r="AN11" s="27">
        <f t="shared" si="27"/>
        <v>-3.3988623965941471</v>
      </c>
      <c r="AO11" s="27">
        <f t="shared" si="27"/>
        <v>-2.5046230158462248</v>
      </c>
      <c r="AP11" s="27">
        <f t="shared" si="27"/>
        <v>-1.7177242645820519</v>
      </c>
      <c r="AQ11" s="27">
        <f t="shared" si="27"/>
        <v>-1.0603521456125575</v>
      </c>
      <c r="AR11" s="27">
        <f t="shared" si="27"/>
        <v>-0.56311910764908601</v>
      </c>
      <c r="AS11" s="27">
        <f t="shared" si="27"/>
        <v>-0.24720806536911333</v>
      </c>
      <c r="AT11" s="27">
        <f t="shared" si="27"/>
        <v>-9.1426742581873777E-2</v>
      </c>
      <c r="AU11" s="27">
        <f t="shared" si="27"/>
        <v>-3.1762592182084104E-2</v>
      </c>
      <c r="AV11" s="27">
        <f t="shared" si="27"/>
        <v>-1.1608527660625922E-2</v>
      </c>
      <c r="AW11" s="27">
        <f t="shared" si="27"/>
        <v>-4.6960090702075075E-3</v>
      </c>
      <c r="AX11" s="27">
        <f t="shared" si="27"/>
        <v>-2.1234870877848699E-3</v>
      </c>
      <c r="AY11" s="27">
        <f t="shared" si="27"/>
        <v>-1.0684117125441261E-3</v>
      </c>
      <c r="AZ11" s="27">
        <f t="shared" si="27"/>
        <v>-5.930632326154317E-4</v>
      </c>
      <c r="BA11" s="27">
        <f t="shared" si="27"/>
        <v>-3.5989466630081957E-4</v>
      </c>
      <c r="BB11" s="27">
        <f t="shared" si="27"/>
        <v>-2.3667876880106853E-4</v>
      </c>
      <c r="BC11" s="27">
        <f t="shared" si="27"/>
        <v>-1.6731246161882929E-4</v>
      </c>
      <c r="BD11" s="27">
        <f t="shared" si="27"/>
        <v>-1.2619995899365577E-4</v>
      </c>
      <c r="BE11" s="27">
        <f t="shared" si="27"/>
        <v>-1.0088386151640982E-4</v>
      </c>
      <c r="BF11" s="27">
        <f t="shared" si="27"/>
        <v>-8.4949259511635233E-5</v>
      </c>
      <c r="BG11" s="27">
        <f t="shared" si="27"/>
        <v>-7.4932429577012627E-5</v>
      </c>
      <c r="BH11" s="27">
        <f t="shared" si="27"/>
        <v>-6.8893955694537823E-5</v>
      </c>
      <c r="BI11" s="27">
        <f t="shared" si="27"/>
        <v>-6.5725511985359475E-5</v>
      </c>
      <c r="BJ11" s="27">
        <f t="shared" si="27"/>
        <v>-6.4797999911325732E-5</v>
      </c>
      <c r="BK11" s="27">
        <f t="shared" si="27"/>
        <v>-6.5776737510292449E-5</v>
      </c>
      <c r="BL11" s="27">
        <f t="shared" si="27"/>
        <v>-6.8522497511658287E-5</v>
      </c>
      <c r="BM11" s="27">
        <f t="shared" si="27"/>
        <v>-7.3038945979320147E-5</v>
      </c>
      <c r="BN11" s="27">
        <f t="shared" si="27"/>
        <v>-7.9446621172651888E-5</v>
      </c>
      <c r="BO11" s="27">
        <f t="shared" si="27"/>
        <v>-8.7973160587395682E-5</v>
      </c>
      <c r="BP11" s="27">
        <f t="shared" si="27"/>
        <v>-9.8954310383314592E-5</v>
      </c>
      <c r="BQ11" s="27">
        <f t="shared" ref="BQ11:CY11" si="28">$D19-BQ10</f>
        <v>-1.1284270494682502E-4</v>
      </c>
      <c r="BR11" s="27">
        <f t="shared" si="28"/>
        <v>-1.3022255454075982E-4</v>
      </c>
      <c r="BS11" s="27">
        <f t="shared" si="28"/>
        <v>-1.5182866709140264E-4</v>
      </c>
      <c r="BT11" s="27">
        <f t="shared" si="28"/>
        <v>-1.78567746769831E-4</v>
      </c>
      <c r="BU11" s="27">
        <f t="shared" si="28"/>
        <v>-2.1153850079014269E-4</v>
      </c>
      <c r="BV11" s="27">
        <f t="shared" si="28"/>
        <v>-2.5204437264814139E-4</v>
      </c>
      <c r="BW11" s="27">
        <f t="shared" si="28"/>
        <v>-3.0158814107661414E-4</v>
      </c>
      <c r="BX11" s="27">
        <f t="shared" si="28"/>
        <v>-3.6183056071004138E-4</v>
      </c>
      <c r="BY11" s="27">
        <f t="shared" si="28"/>
        <v>-4.3448545464763733E-4</v>
      </c>
      <c r="BZ11" s="27">
        <f t="shared" si="28"/>
        <v>-5.2111254563680376E-4</v>
      </c>
      <c r="CA11" s="27">
        <f t="shared" si="28"/>
        <v>-6.227621191206012E-4</v>
      </c>
      <c r="CB11" s="27">
        <f t="shared" si="28"/>
        <v>-7.3943523987662907E-4</v>
      </c>
      <c r="CC11" s="27">
        <f t="shared" si="28"/>
        <v>-8.6937287928412488E-4</v>
      </c>
      <c r="CD11" s="27">
        <f t="shared" si="28"/>
        <v>-1.0083040083999073E-3</v>
      </c>
      <c r="CE11" s="27">
        <f t="shared" si="28"/>
        <v>-1.1489666339774551E-3</v>
      </c>
      <c r="CF11" s="27">
        <f t="shared" si="28"/>
        <v>-1.2813792334882557E-3</v>
      </c>
      <c r="CG11" s="27">
        <f t="shared" si="28"/>
        <v>-1.3942707050162984E-3</v>
      </c>
      <c r="CH11" s="27">
        <f t="shared" si="28"/>
        <v>-1.4775684205545758E-3</v>
      </c>
      <c r="CI11" s="27">
        <f t="shared" si="28"/>
        <v>-1.5250463505160905E-3</v>
      </c>
      <c r="CJ11" s="27">
        <f t="shared" si="28"/>
        <v>-1.535821241194002E-3</v>
      </c>
      <c r="CK11" s="27">
        <f t="shared" si="28"/>
        <v>-1.513946914432962E-3</v>
      </c>
      <c r="CL11" s="27">
        <f t="shared" si="28"/>
        <v>-1.4665274605558665E-3</v>
      </c>
      <c r="CM11" s="27">
        <f t="shared" si="28"/>
        <v>-1.4014937653930026E-3</v>
      </c>
      <c r="CN11" s="27">
        <f t="shared" si="28"/>
        <v>-1.3259795662639018E-3</v>
      </c>
      <c r="CO11" s="27">
        <f t="shared" si="28"/>
        <v>-1.2455712329488833E-3</v>
      </c>
      <c r="CP11" s="27">
        <f t="shared" si="28"/>
        <v>-1.1642245865834955E-3</v>
      </c>
      <c r="CQ11" s="27">
        <f t="shared" si="28"/>
        <v>-1.0845199974838238E-3</v>
      </c>
      <c r="CR11" s="27">
        <f t="shared" si="28"/>
        <v>-1.0080110665631192E-3</v>
      </c>
      <c r="CS11" s="27">
        <f t="shared" si="28"/>
        <v>-9.3554239115167803E-4</v>
      </c>
      <c r="CT11" s="27">
        <f t="shared" si="28"/>
        <v>-8.6749532442831345E-4</v>
      </c>
      <c r="CU11" s="27">
        <f t="shared" si="28"/>
        <v>-8.039618176831631E-4</v>
      </c>
      <c r="CV11" s="27">
        <f t="shared" si="28"/>
        <v>-7.4486081437763474E-4</v>
      </c>
      <c r="CW11" s="27">
        <f t="shared" si="28"/>
        <v>-6.9001334943075143E-4</v>
      </c>
      <c r="CX11" s="27">
        <f t="shared" si="28"/>
        <v>-6.3918968212339777E-4</v>
      </c>
      <c r="CY11" s="27">
        <f t="shared" si="28"/>
        <v>-5.921381743001497E-4</v>
      </c>
    </row>
    <row r="12" spans="1:103" s="28" customFormat="1" x14ac:dyDescent="0.2">
      <c r="A12" s="21" t="s">
        <v>172</v>
      </c>
      <c r="B12" s="22"/>
      <c r="C12" s="25"/>
      <c r="D12" s="27">
        <f t="shared" ref="D12:AI12" si="29">($D19/D10)-D7</f>
        <v>-0.24330714907571516</v>
      </c>
      <c r="E12" s="27">
        <f>($D19/E10)-E7</f>
        <v>-0.2188332139044418</v>
      </c>
      <c r="F12" s="27">
        <f t="shared" si="29"/>
        <v>-0.1968383405387637</v>
      </c>
      <c r="G12" s="27">
        <f t="shared" si="29"/>
        <v>-0.17703664991216206</v>
      </c>
      <c r="H12" s="27">
        <f t="shared" si="29"/>
        <v>-0.15918257465272392</v>
      </c>
      <c r="I12" s="27">
        <f t="shared" si="29"/>
        <v>-0.14306288046880294</v>
      </c>
      <c r="J12" s="27">
        <f t="shared" si="29"/>
        <v>-0.12849035584508911</v>
      </c>
      <c r="K12" s="27">
        <f t="shared" si="29"/>
        <v>-0.1152990241169457</v>
      </c>
      <c r="L12" s="27">
        <f t="shared" si="29"/>
        <v>-0.10334053811606056</v>
      </c>
      <c r="M12" s="27">
        <f t="shared" si="29"/>
        <v>-9.24814339591533E-2</v>
      </c>
      <c r="N12" s="27">
        <f t="shared" si="29"/>
        <v>-8.2600992498062423E-2</v>
      </c>
      <c r="O12" s="27">
        <f t="shared" si="29"/>
        <v>-7.3589528132557647E-2</v>
      </c>
      <c r="P12" s="27">
        <f t="shared" si="29"/>
        <v>-6.5346979565622479E-2</v>
      </c>
      <c r="Q12" s="27">
        <f t="shared" si="29"/>
        <v>-5.7781714860751184E-2</v>
      </c>
      <c r="R12" s="27">
        <f t="shared" si="29"/>
        <v>-5.0809487216584695E-2</v>
      </c>
      <c r="S12" s="27">
        <f t="shared" si="29"/>
        <v>-4.4352491935449365E-2</v>
      </c>
      <c r="T12" s="27">
        <f t="shared" si="29"/>
        <v>-3.8338482092086346E-2</v>
      </c>
      <c r="U12" s="27">
        <f t="shared" si="29"/>
        <v>-3.2699902428074787E-2</v>
      </c>
      <c r="V12" s="27">
        <f t="shared" si="29"/>
        <v>-2.7372999159928642E-2</v>
      </c>
      <c r="W12" s="27">
        <f t="shared" si="29"/>
        <v>-2.2296858051311385E-2</v>
      </c>
      <c r="X12" s="27">
        <f t="shared" si="29"/>
        <v>-1.7412313800506611E-2</v>
      </c>
      <c r="Y12" s="27">
        <f t="shared" si="29"/>
        <v>-1.266065910108248E-2</v>
      </c>
      <c r="Z12" s="27">
        <f t="shared" si="29"/>
        <v>-7.9820589123899E-3</v>
      </c>
      <c r="AA12" s="27">
        <f t="shared" si="29"/>
        <v>-3.3135398783096306E-3</v>
      </c>
      <c r="AB12" s="27">
        <f t="shared" si="29"/>
        <v>1.4136312019587052E-3</v>
      </c>
      <c r="AC12" s="27">
        <f t="shared" si="29"/>
        <v>6.2774550559004036E-3</v>
      </c>
      <c r="AD12" s="27">
        <f t="shared" si="29"/>
        <v>1.1370012347320227E-2</v>
      </c>
      <c r="AE12" s="27">
        <f t="shared" si="29"/>
        <v>1.6804233324710351E-2</v>
      </c>
      <c r="AF12" s="27">
        <f t="shared" si="29"/>
        <v>2.2723665385811637E-2</v>
      </c>
      <c r="AG12" s="27">
        <f t="shared" si="29"/>
        <v>2.9316935766522001E-2</v>
      </c>
      <c r="AH12" s="27">
        <f t="shared" si="29"/>
        <v>3.6839740084049097E-2</v>
      </c>
      <c r="AI12" s="27">
        <f t="shared" si="29"/>
        <v>4.5649184770783099E-2</v>
      </c>
      <c r="AJ12" s="27">
        <f t="shared" ref="AJ12:BO12" si="30">($D19/AJ10)-AJ7</f>
        <v>5.6258891964017219E-2</v>
      </c>
      <c r="AK12" s="27">
        <f t="shared" si="30"/>
        <v>6.9429748239981645E-2</v>
      </c>
      <c r="AL12" s="27">
        <f t="shared" si="30"/>
        <v>8.6322719705820936E-2</v>
      </c>
      <c r="AM12" s="27">
        <f t="shared" si="30"/>
        <v>0.10875925493629343</v>
      </c>
      <c r="AN12" s="27">
        <f t="shared" si="30"/>
        <v>0.13965797251940495</v>
      </c>
      <c r="AO12" s="27">
        <f t="shared" si="30"/>
        <v>0.18369806677879083</v>
      </c>
      <c r="AP12" s="27">
        <f t="shared" si="30"/>
        <v>0.24794578033163245</v>
      </c>
      <c r="AQ12" s="27">
        <f t="shared" si="30"/>
        <v>0.34055021221440585</v>
      </c>
      <c r="AR12" s="27">
        <f t="shared" si="30"/>
        <v>0.46088778030495114</v>
      </c>
      <c r="AS12" s="27">
        <f t="shared" si="30"/>
        <v>0.57684332641508629</v>
      </c>
      <c r="AT12" s="27">
        <f t="shared" si="30"/>
        <v>0.63360005745895531</v>
      </c>
      <c r="AU12" s="27">
        <f t="shared" si="30"/>
        <v>0.62322336241127241</v>
      </c>
      <c r="AV12" s="27">
        <f t="shared" si="30"/>
        <v>0.58021049756464227</v>
      </c>
      <c r="AW12" s="27">
        <f t="shared" si="30"/>
        <v>0.5289907043003006</v>
      </c>
      <c r="AX12" s="27">
        <f t="shared" si="30"/>
        <v>0.47864670606869097</v>
      </c>
      <c r="AY12" s="27">
        <f t="shared" si="30"/>
        <v>0.43183375147987668</v>
      </c>
      <c r="AZ12" s="27">
        <f t="shared" si="30"/>
        <v>0.38912493604205134</v>
      </c>
      <c r="BA12" s="27">
        <f t="shared" si="30"/>
        <v>0.35044538896620647</v>
      </c>
      <c r="BB12" s="27">
        <f t="shared" si="30"/>
        <v>0.31552399249309782</v>
      </c>
      <c r="BC12" s="27">
        <f t="shared" si="30"/>
        <v>0.2840409315361625</v>
      </c>
      <c r="BD12" s="27">
        <f t="shared" si="30"/>
        <v>0.25567793882081447</v>
      </c>
      <c r="BE12" s="27">
        <f t="shared" si="30"/>
        <v>0.23013545528831714</v>
      </c>
      <c r="BF12" s="27">
        <f t="shared" si="30"/>
        <v>0.20713784140072711</v>
      </c>
      <c r="BG12" s="27">
        <f t="shared" si="30"/>
        <v>0.18643407248927357</v>
      </c>
      <c r="BH12" s="27">
        <f t="shared" si="30"/>
        <v>0.16779670284583048</v>
      </c>
      <c r="BI12" s="27">
        <f t="shared" si="30"/>
        <v>0.15102020057846555</v>
      </c>
      <c r="BJ12" s="27">
        <f t="shared" si="30"/>
        <v>0.13591910791164274</v>
      </c>
      <c r="BK12" s="27">
        <f t="shared" si="30"/>
        <v>0.12232621851066539</v>
      </c>
      <c r="BL12" s="27">
        <f t="shared" si="30"/>
        <v>0.11009085126831375</v>
      </c>
      <c r="BM12" s="27">
        <f t="shared" si="30"/>
        <v>9.9077250332301747E-2</v>
      </c>
      <c r="BN12" s="27">
        <f t="shared" si="30"/>
        <v>8.916311860084436E-2</v>
      </c>
      <c r="BO12" s="27">
        <f t="shared" si="30"/>
        <v>8.0238281628677188E-2</v>
      </c>
      <c r="BP12" s="27">
        <f t="shared" ref="BP12:CU12" si="31">($D19/BP10)-BP7</f>
        <v>7.2203474368404019E-2</v>
      </c>
      <c r="BQ12" s="27">
        <f t="shared" si="31"/>
        <v>6.4969241478052719E-2</v>
      </c>
      <c r="BR12" s="27">
        <f t="shared" si="31"/>
        <v>5.8454941704319974E-2</v>
      </c>
      <c r="BS12" s="27">
        <f t="shared" si="31"/>
        <v>5.2587847514076302E-2</v>
      </c>
      <c r="BT12" s="27">
        <f t="shared" si="31"/>
        <v>4.7302332515292811E-2</v>
      </c>
      <c r="BU12" s="27">
        <f t="shared" si="31"/>
        <v>4.2539141368069244E-2</v>
      </c>
      <c r="BV12" s="27">
        <f t="shared" si="31"/>
        <v>3.8244740130689348E-2</v>
      </c>
      <c r="BW12" s="27">
        <f t="shared" si="31"/>
        <v>3.4370749766817643E-2</v>
      </c>
      <c r="BX12" s="27">
        <f t="shared" si="31"/>
        <v>3.0873472316518824E-2</v>
      </c>
      <c r="BY12" s="27">
        <f t="shared" si="31"/>
        <v>2.7713528012553668E-2</v>
      </c>
      <c r="BZ12" s="27">
        <f t="shared" si="31"/>
        <v>2.4855630841530751E-2</v>
      </c>
      <c r="CA12" s="27">
        <f t="shared" si="31"/>
        <v>2.2268534358327319E-2</v>
      </c>
      <c r="CB12" s="27">
        <f t="shared" si="31"/>
        <v>1.9925166570934461E-2</v>
      </c>
      <c r="CC12" s="27">
        <f t="shared" si="31"/>
        <v>1.7802921066651711E-2</v>
      </c>
      <c r="CD12" s="27">
        <f t="shared" si="31"/>
        <v>1.5883958331063264E-2</v>
      </c>
      <c r="CE12" s="27">
        <f t="shared" si="31"/>
        <v>1.41552028287808E-2</v>
      </c>
      <c r="CF12" s="27">
        <f t="shared" si="31"/>
        <v>1.2607591168598109E-2</v>
      </c>
      <c r="CG12" s="27">
        <f t="shared" si="31"/>
        <v>1.1234242032839403E-2</v>
      </c>
      <c r="CH12" s="27">
        <f t="shared" si="31"/>
        <v>1.0027758817250931E-2</v>
      </c>
      <c r="CI12" s="27">
        <f t="shared" si="31"/>
        <v>8.9776472430780352E-3</v>
      </c>
      <c r="CJ12" s="27">
        <f t="shared" si="31"/>
        <v>8.0691405330481913E-3</v>
      </c>
      <c r="CK12" s="27">
        <f t="shared" si="31"/>
        <v>7.2840342471633956E-3</v>
      </c>
      <c r="CL12" s="27">
        <f t="shared" si="31"/>
        <v>6.6029092591852745E-3</v>
      </c>
      <c r="CM12" s="27">
        <f t="shared" si="31"/>
        <v>6.0074659109172757E-3</v>
      </c>
      <c r="CN12" s="27">
        <f t="shared" si="31"/>
        <v>5.4820279766515378E-3</v>
      </c>
      <c r="CO12" s="27">
        <f t="shared" si="31"/>
        <v>5.0140271364318423E-3</v>
      </c>
      <c r="CP12" s="27">
        <f t="shared" si="31"/>
        <v>4.5937753942033588E-3</v>
      </c>
      <c r="CQ12" s="27">
        <f t="shared" si="31"/>
        <v>4.2139235105838058E-3</v>
      </c>
      <c r="CR12" s="27">
        <f t="shared" si="31"/>
        <v>3.8688802441493308E-3</v>
      </c>
      <c r="CS12" s="27">
        <f t="shared" si="31"/>
        <v>3.554320253537635E-3</v>
      </c>
      <c r="CT12" s="27">
        <f t="shared" si="31"/>
        <v>3.2668127692718762E-3</v>
      </c>
      <c r="CU12" s="27">
        <f t="shared" si="31"/>
        <v>3.0035589385953854E-3</v>
      </c>
      <c r="CV12" s="27">
        <f t="shared" ref="CV12:CY12" si="32">($D19/CV10)-CV7</f>
        <v>2.7622126173425521E-3</v>
      </c>
      <c r="CW12" s="27">
        <f t="shared" si="32"/>
        <v>2.5407602059975831E-3</v>
      </c>
      <c r="CX12" s="27">
        <f t="shared" si="32"/>
        <v>2.3374403650513464E-3</v>
      </c>
      <c r="CY12" s="27">
        <f t="shared" si="32"/>
        <v>2.1506899540227886E-3</v>
      </c>
    </row>
    <row r="13" spans="1:103" x14ac:dyDescent="0.2">
      <c r="A13" s="8" t="s">
        <v>10</v>
      </c>
      <c r="C13" s="4"/>
      <c r="D13" s="26">
        <f>1-(D3/$D18)</f>
        <v>0.75</v>
      </c>
      <c r="E13" s="12">
        <f t="shared" ref="E13:AI13" si="33">1-(E3/$D18)</f>
        <v>0.73499999999999999</v>
      </c>
      <c r="F13" s="13">
        <f t="shared" si="33"/>
        <v>0.71962645278901016</v>
      </c>
      <c r="G13" s="13">
        <f t="shared" si="33"/>
        <v>0.70391477773939948</v>
      </c>
      <c r="H13" s="13">
        <f t="shared" si="33"/>
        <v>0.68790440744315218</v>
      </c>
      <c r="I13" s="13">
        <f t="shared" si="33"/>
        <v>0.67163848137939253</v>
      </c>
      <c r="J13" s="13">
        <f t="shared" si="33"/>
        <v>0.65516345039371149</v>
      </c>
      <c r="K13" s="13">
        <f t="shared" si="33"/>
        <v>0.63852859613116064</v>
      </c>
      <c r="L13" s="13">
        <f t="shared" si="33"/>
        <v>0.62178547302729492</v>
      </c>
      <c r="M13" s="13">
        <f t="shared" si="33"/>
        <v>0.60498728399253698</v>
      </c>
      <c r="N13" s="13">
        <f t="shared" si="33"/>
        <v>0.5881882041631793</v>
      </c>
      <c r="O13" s="13">
        <f t="shared" si="33"/>
        <v>0.57144266977219116</v>
      </c>
      <c r="P13" s="13">
        <f t="shared" si="33"/>
        <v>0.55480465111483079</v>
      </c>
      <c r="Q13" s="13">
        <f t="shared" si="33"/>
        <v>0.53832692960719952</v>
      </c>
      <c r="R13" s="12">
        <f t="shared" si="33"/>
        <v>0.52206039898238221</v>
      </c>
      <c r="S13" s="13">
        <f t="shared" si="33"/>
        <v>0.50605340972815271</v>
      </c>
      <c r="T13" s="13">
        <f t="shared" si="33"/>
        <v>0.49035117400005834</v>
      </c>
      <c r="U13" s="13">
        <f t="shared" si="33"/>
        <v>0.47499524556479578</v>
      </c>
      <c r="V13" s="13">
        <f t="shared" si="33"/>
        <v>0.46002308601372655</v>
      </c>
      <c r="W13" s="12">
        <f t="shared" si="33"/>
        <v>0.44546772474307283</v>
      </c>
      <c r="X13" s="13">
        <f t="shared" si="33"/>
        <v>0.43135751624928731</v>
      </c>
      <c r="Y13" s="12">
        <f t="shared" si="33"/>
        <v>0.41771599435353313</v>
      </c>
      <c r="Z13" s="13">
        <f t="shared" si="33"/>
        <v>0.40456181924116663</v>
      </c>
      <c r="AA13" s="12">
        <f t="shared" si="33"/>
        <v>0.39190880983103171</v>
      </c>
      <c r="AB13" s="13">
        <f t="shared" si="33"/>
        <v>0.3797660510690114</v>
      </c>
      <c r="AC13" s="12">
        <f t="shared" si="33"/>
        <v>0.36813806329648124</v>
      </c>
      <c r="AD13" s="13">
        <f t="shared" si="33"/>
        <v>0.35702501882489113</v>
      </c>
      <c r="AE13" s="12">
        <f t="shared" si="33"/>
        <v>0.34642298910985425</v>
      </c>
      <c r="AF13" s="13">
        <f t="shared" si="33"/>
        <v>0.33632420420706599</v>
      </c>
      <c r="AG13" s="12">
        <f t="shared" si="33"/>
        <v>0.32671730410047251</v>
      </c>
      <c r="AH13" s="13">
        <f t="shared" si="33"/>
        <v>0.31758755838056507</v>
      </c>
      <c r="AI13" s="12">
        <f t="shared" si="33"/>
        <v>0.3089170255932191</v>
      </c>
      <c r="AJ13" s="13">
        <f t="shared" ref="AJ13:BO13" si="34">1-(AJ3/$D18)</f>
        <v>0.30068461467808416</v>
      </c>
      <c r="AK13" s="12">
        <f t="shared" si="34"/>
        <v>0.2928659953446987</v>
      </c>
      <c r="AL13" s="13">
        <f t="shared" si="34"/>
        <v>0.28543327680014552</v>
      </c>
      <c r="AM13" s="12">
        <f t="shared" si="34"/>
        <v>0.2783543255619787</v>
      </c>
      <c r="AN13" s="13">
        <f t="shared" si="34"/>
        <v>0.2715915063618809</v>
      </c>
      <c r="AO13" s="12">
        <f t="shared" si="34"/>
        <v>0.26509947734621808</v>
      </c>
      <c r="AP13" s="13">
        <f t="shared" si="34"/>
        <v>0.25882141745249998</v>
      </c>
      <c r="AQ13" s="12">
        <f t="shared" si="34"/>
        <v>0.25268273596907453</v>
      </c>
      <c r="AR13" s="13">
        <f t="shared" si="34"/>
        <v>0.24658137787473688</v>
      </c>
      <c r="AS13" s="12">
        <f t="shared" si="34"/>
        <v>0.24037674010813914</v>
      </c>
      <c r="AT13" s="12">
        <f t="shared" si="34"/>
        <v>0.23389212177126262</v>
      </c>
      <c r="AU13" s="13">
        <f t="shared" si="34"/>
        <v>0.22696508997005516</v>
      </c>
      <c r="AV13" s="12">
        <f t="shared" si="34"/>
        <v>0.21953131880654053</v>
      </c>
      <c r="AW13" s="13">
        <f t="shared" si="34"/>
        <v>0.21163343185357442</v>
      </c>
      <c r="AX13" s="12">
        <f t="shared" si="34"/>
        <v>0.20336342878585367</v>
      </c>
      <c r="AY13" s="13">
        <f t="shared" si="34"/>
        <v>0.1948226649967898</v>
      </c>
      <c r="AZ13" s="12">
        <f t="shared" si="34"/>
        <v>0.18610722741564645</v>
      </c>
      <c r="BA13" s="13">
        <f t="shared" si="34"/>
        <v>0.17730386222091055</v>
      </c>
      <c r="BB13" s="12">
        <f t="shared" si="34"/>
        <v>0.16848926286338994</v>
      </c>
      <c r="BC13" s="13">
        <f t="shared" si="34"/>
        <v>0.15973036658611883</v>
      </c>
      <c r="BD13" s="12">
        <f t="shared" si="34"/>
        <v>0.15108493959806257</v>
      </c>
      <c r="BE13" s="13">
        <f t="shared" si="34"/>
        <v>0.14260223098368829</v>
      </c>
      <c r="BF13" s="12">
        <f t="shared" si="34"/>
        <v>0.13432362980963641</v>
      </c>
      <c r="BG13" s="13">
        <f t="shared" si="34"/>
        <v>0.12628330792105558</v>
      </c>
      <c r="BH13" s="12">
        <f t="shared" si="34"/>
        <v>0.11850884503320236</v>
      </c>
      <c r="BI13" s="13">
        <f t="shared" si="34"/>
        <v>0.11102183585739578</v>
      </c>
      <c r="BJ13" s="12">
        <f t="shared" si="34"/>
        <v>0.10383847878264452</v>
      </c>
      <c r="BK13" s="13">
        <f t="shared" si="34"/>
        <v>9.6970144676374104E-2</v>
      </c>
      <c r="BL13" s="12">
        <f t="shared" si="34"/>
        <v>9.0423923541691487E-2</v>
      </c>
      <c r="BM13" s="13">
        <f t="shared" si="34"/>
        <v>8.4203146316480737E-2</v>
      </c>
      <c r="BN13" s="12">
        <f t="shared" si="34"/>
        <v>7.8307879031346728E-2</v>
      </c>
      <c r="BO13" s="13">
        <f t="shared" si="34"/>
        <v>7.273538678811331E-2</v>
      </c>
      <c r="BP13" s="12">
        <f t="shared" ref="BP13:CY13" si="35">1-(BP3/$D18)</f>
        <v>6.7480565486467636E-2</v>
      </c>
      <c r="BQ13" s="12">
        <f t="shared" si="35"/>
        <v>6.253633982516249E-2</v>
      </c>
      <c r="BR13" s="13">
        <f t="shared" si="35"/>
        <v>5.7894026760802575E-2</v>
      </c>
      <c r="BS13" s="12">
        <f t="shared" si="35"/>
        <v>5.3543664262528434E-2</v>
      </c>
      <c r="BT13" s="13">
        <f t="shared" si="35"/>
        <v>4.9474305811582631E-2</v>
      </c>
      <c r="BU13" s="12">
        <f t="shared" si="35"/>
        <v>4.5674281631554514E-2</v>
      </c>
      <c r="BV13" s="13">
        <f t="shared" si="35"/>
        <v>4.2131428080273703E-2</v>
      </c>
      <c r="BW13" s="12">
        <f t="shared" si="35"/>
        <v>3.8833286978677384E-2</v>
      </c>
      <c r="BX13" s="13">
        <f t="shared" si="35"/>
        <v>3.5767276891821354E-2</v>
      </c>
      <c r="BY13" s="12">
        <f t="shared" si="35"/>
        <v>3.2920838511413364E-2</v>
      </c>
      <c r="BZ13" s="13">
        <f t="shared" si="35"/>
        <v>3.0281556316657965E-2</v>
      </c>
      <c r="CA13" s="12">
        <f t="shared" si="35"/>
        <v>2.7837258608392701E-2</v>
      </c>
      <c r="CB13" s="13">
        <f t="shared" si="35"/>
        <v>2.5576097818950982E-2</v>
      </c>
      <c r="CC13" s="12">
        <f t="shared" si="35"/>
        <v>2.3486612705956311E-2</v>
      </c>
      <c r="CD13" s="13">
        <f t="shared" si="35"/>
        <v>2.1557773684860226E-2</v>
      </c>
      <c r="CE13" s="12">
        <f t="shared" si="35"/>
        <v>1.9779012257263973E-2</v>
      </c>
      <c r="CF13" s="13">
        <f t="shared" si="35"/>
        <v>1.8140235475702204E-2</v>
      </c>
      <c r="CG13" s="12">
        <f t="shared" si="35"/>
        <v>1.6631826964921603E-2</v>
      </c>
      <c r="CH13" s="13">
        <f t="shared" si="35"/>
        <v>1.5244637405291583E-2</v>
      </c>
      <c r="CI13" s="12">
        <f t="shared" si="35"/>
        <v>1.3969969280556271E-2</v>
      </c>
      <c r="CJ13" s="13">
        <f t="shared" si="35"/>
        <v>1.279956198673593E-2</v>
      </c>
      <c r="CK13" s="12">
        <f t="shared" si="35"/>
        <v>1.1725582616476271E-2</v>
      </c>
      <c r="CL13" s="13">
        <f t="shared" si="35"/>
        <v>1.0740624443017488E-2</v>
      </c>
      <c r="CM13" s="12">
        <f t="shared" si="35"/>
        <v>9.8377109289220499E-3</v>
      </c>
      <c r="CN13" s="12">
        <f t="shared" si="35"/>
        <v>9.0103004983206336E-3</v>
      </c>
      <c r="CO13" s="13">
        <f t="shared" si="35"/>
        <v>8.2522875055306422E-3</v>
      </c>
      <c r="CP13" s="12">
        <f t="shared" si="35"/>
        <v>7.5579968925524321E-3</v>
      </c>
      <c r="CQ13" s="13">
        <f t="shared" si="35"/>
        <v>6.9221722834890143E-3</v>
      </c>
      <c r="CR13" s="12">
        <f t="shared" si="35"/>
        <v>6.3399587019080661E-3</v>
      </c>
      <c r="CS13" s="13">
        <f t="shared" si="35"/>
        <v>5.806881607222536E-3</v>
      </c>
      <c r="CT13" s="12">
        <f t="shared" si="35"/>
        <v>5.318823857900945E-3</v>
      </c>
      <c r="CU13" s="13">
        <f t="shared" si="35"/>
        <v>4.8720018716440494E-3</v>
      </c>
      <c r="CV13" s="12">
        <f t="shared" si="35"/>
        <v>4.4629418810866461E-3</v>
      </c>
      <c r="CW13" s="13">
        <f t="shared" si="35"/>
        <v>4.0884568707297841E-3</v>
      </c>
      <c r="CX13" s="12">
        <f t="shared" si="35"/>
        <v>3.7456245482594408E-3</v>
      </c>
      <c r="CY13" s="13">
        <f t="shared" si="35"/>
        <v>3.4317665424687949E-3</v>
      </c>
    </row>
    <row r="14" spans="1:103" x14ac:dyDescent="0.2">
      <c r="A14" s="8" t="s">
        <v>48</v>
      </c>
      <c r="B14" s="7" t="s">
        <v>13</v>
      </c>
      <c r="C14" s="4" t="s">
        <v>12</v>
      </c>
      <c r="D14" s="19">
        <f>$D19-D7</f>
        <v>0.75</v>
      </c>
      <c r="E14" s="12">
        <f t="shared" ref="E14:AI14" si="36">$D19-E7</f>
        <v>0.77433071490757155</v>
      </c>
      <c r="F14" s="13">
        <f t="shared" si="36"/>
        <v>0.79621403629801568</v>
      </c>
      <c r="G14" s="13">
        <f t="shared" si="36"/>
        <v>0.8158978703518921</v>
      </c>
      <c r="H14" s="13">
        <f t="shared" si="36"/>
        <v>0.83360153534310832</v>
      </c>
      <c r="I14" s="13">
        <f t="shared" si="36"/>
        <v>0.84951979280838064</v>
      </c>
      <c r="J14" s="13">
        <f t="shared" si="36"/>
        <v>0.86382608085526102</v>
      </c>
      <c r="K14" s="13">
        <f t="shared" si="36"/>
        <v>0.87667511643976992</v>
      </c>
      <c r="L14" s="13">
        <f t="shared" si="36"/>
        <v>0.88820501885146452</v>
      </c>
      <c r="M14" s="13">
        <f t="shared" si="36"/>
        <v>0.89853907266307054</v>
      </c>
      <c r="N14" s="13">
        <f t="shared" si="36"/>
        <v>0.90778721605898582</v>
      </c>
      <c r="O14" s="13">
        <f t="shared" si="36"/>
        <v>0.91604731530879213</v>
      </c>
      <c r="P14" s="13">
        <f t="shared" si="36"/>
        <v>0.92340626812204785</v>
      </c>
      <c r="Q14" s="13">
        <f t="shared" si="36"/>
        <v>0.9299409660786101</v>
      </c>
      <c r="R14" s="12">
        <f t="shared" si="36"/>
        <v>0.93571913756468528</v>
      </c>
      <c r="S14" s="13">
        <f t="shared" si="36"/>
        <v>0.94080008628634371</v>
      </c>
      <c r="T14" s="13">
        <f t="shared" si="36"/>
        <v>0.94523533547988869</v>
      </c>
      <c r="U14" s="13">
        <f t="shared" si="36"/>
        <v>0.94906918368909732</v>
      </c>
      <c r="V14" s="13">
        <f t="shared" si="36"/>
        <v>0.95233917393190481</v>
      </c>
      <c r="W14" s="12">
        <f t="shared" si="36"/>
        <v>0.95507647384789762</v>
      </c>
      <c r="X14" s="13">
        <f t="shared" si="36"/>
        <v>0.95730615965302879</v>
      </c>
      <c r="Y14" s="12">
        <f t="shared" si="36"/>
        <v>0.95904739103307945</v>
      </c>
      <c r="Z14" s="13">
        <f t="shared" si="36"/>
        <v>0.9603134569431877</v>
      </c>
      <c r="AA14" s="12">
        <f t="shared" si="36"/>
        <v>0.96111166283442673</v>
      </c>
      <c r="AB14" s="13">
        <f t="shared" si="36"/>
        <v>0.96144301682225763</v>
      </c>
      <c r="AC14" s="12">
        <f t="shared" si="36"/>
        <v>0.96130165370206178</v>
      </c>
      <c r="AD14" s="13">
        <f t="shared" si="36"/>
        <v>0.96067390819647169</v>
      </c>
      <c r="AE14" s="12">
        <f t="shared" si="36"/>
        <v>0.95953690696173966</v>
      </c>
      <c r="AF14" s="13">
        <f t="shared" si="36"/>
        <v>0.95785648362926867</v>
      </c>
      <c r="AG14" s="12">
        <f t="shared" si="36"/>
        <v>0.95558411709068747</v>
      </c>
      <c r="AH14" s="13">
        <f t="shared" si="36"/>
        <v>0.95265242351403534</v>
      </c>
      <c r="AI14" s="12">
        <f t="shared" si="36"/>
        <v>0.94896844950563042</v>
      </c>
      <c r="AJ14" s="13">
        <f t="shared" ref="AJ14:BO14" si="37">$D19-AJ7</f>
        <v>0.94440353102855212</v>
      </c>
      <c r="AK14" s="12">
        <f t="shared" si="37"/>
        <v>0.9387776418321504</v>
      </c>
      <c r="AL14" s="13">
        <f t="shared" si="37"/>
        <v>0.93183466700815221</v>
      </c>
      <c r="AM14" s="12">
        <f t="shared" si="37"/>
        <v>0.92320239503757007</v>
      </c>
      <c r="AN14" s="13">
        <f t="shared" si="37"/>
        <v>0.91232646954394081</v>
      </c>
      <c r="AO14" s="12">
        <f t="shared" si="37"/>
        <v>0.89836067229200023</v>
      </c>
      <c r="AP14" s="13">
        <f t="shared" si="37"/>
        <v>0.87999086561412121</v>
      </c>
      <c r="AQ14" s="12">
        <f t="shared" si="37"/>
        <v>0.85519628758095789</v>
      </c>
      <c r="AR14" s="13">
        <f t="shared" si="37"/>
        <v>0.82114126635951734</v>
      </c>
      <c r="AS14" s="12">
        <f t="shared" si="37"/>
        <v>0.77505248832902218</v>
      </c>
      <c r="AT14" s="12">
        <f t="shared" si="37"/>
        <v>0.71736815568751355</v>
      </c>
      <c r="AU14" s="13">
        <f t="shared" si="37"/>
        <v>0.65400814994161804</v>
      </c>
      <c r="AV14" s="12">
        <f t="shared" si="37"/>
        <v>0.59168581370049078</v>
      </c>
      <c r="AW14" s="13">
        <f t="shared" si="37"/>
        <v>0.53366476394402662</v>
      </c>
      <c r="AX14" s="12">
        <f t="shared" si="37"/>
        <v>0.48076569351399656</v>
      </c>
      <c r="AY14" s="13">
        <f t="shared" si="37"/>
        <v>0.43290102290712751</v>
      </c>
      <c r="AZ14" s="12">
        <f t="shared" si="37"/>
        <v>0.38971764775913986</v>
      </c>
      <c r="BA14" s="13">
        <f t="shared" si="37"/>
        <v>0.35080515415493474</v>
      </c>
      <c r="BB14" s="12">
        <f t="shared" si="37"/>
        <v>0.31576061525831411</v>
      </c>
      <c r="BC14" s="13">
        <f t="shared" si="37"/>
        <v>0.28420821600900437</v>
      </c>
      <c r="BD14" s="12">
        <f t="shared" si="37"/>
        <v>0.25580412285538812</v>
      </c>
      <c r="BE14" s="13">
        <f t="shared" si="37"/>
        <v>0.2302363289733067</v>
      </c>
      <c r="BF14" s="12">
        <f t="shared" si="37"/>
        <v>0.20722278344447498</v>
      </c>
      <c r="BG14" s="13">
        <f t="shared" si="37"/>
        <v>0.18650899930440223</v>
      </c>
      <c r="BH14" s="12">
        <f t="shared" si="37"/>
        <v>0.16786559205547491</v>
      </c>
      <c r="BI14" s="13">
        <f t="shared" si="37"/>
        <v>0.15108592177089186</v>
      </c>
      <c r="BJ14" s="12">
        <f t="shared" si="37"/>
        <v>0.13598390171304531</v>
      </c>
      <c r="BK14" s="13">
        <f t="shared" si="37"/>
        <v>0.12239199092188102</v>
      </c>
      <c r="BL14" s="12">
        <f t="shared" si="37"/>
        <v>0.11015936907081447</v>
      </c>
      <c r="BM14" s="13">
        <f t="shared" si="37"/>
        <v>9.9150283943983064E-2</v>
      </c>
      <c r="BN14" s="12">
        <f t="shared" si="37"/>
        <v>8.9242558910752834E-2</v>
      </c>
      <c r="BO14" s="13">
        <f t="shared" si="37"/>
        <v>8.0326247050668376E-2</v>
      </c>
      <c r="BP14" s="12">
        <f t="shared" ref="BP14:CY14" si="38">$D19-BP7</f>
        <v>7.2302418887800646E-2</v>
      </c>
      <c r="BQ14" s="12">
        <f t="shared" si="38"/>
        <v>6.5082071450960233E-2</v>
      </c>
      <c r="BR14" s="13">
        <f t="shared" si="38"/>
        <v>5.8585147303155005E-2</v>
      </c>
      <c r="BS14" s="12">
        <f t="shared" si="38"/>
        <v>5.2739653132722997E-2</v>
      </c>
      <c r="BT14" s="13">
        <f t="shared" si="38"/>
        <v>4.7480868381315378E-2</v>
      </c>
      <c r="BU14" s="12">
        <f t="shared" si="38"/>
        <v>4.2750635129786052E-2</v>
      </c>
      <c r="BV14" s="13">
        <f t="shared" si="38"/>
        <v>3.8496720992979183E-2</v>
      </c>
      <c r="BW14" s="12">
        <f t="shared" si="38"/>
        <v>3.4672246979910226E-2</v>
      </c>
      <c r="BX14" s="13">
        <f t="shared" si="38"/>
        <v>3.1235172003228451E-2</v>
      </c>
      <c r="BY14" s="12">
        <f t="shared" si="38"/>
        <v>2.8147824771576513E-2</v>
      </c>
      <c r="BZ14" s="13">
        <f t="shared" si="38"/>
        <v>2.5376471970321113E-2</v>
      </c>
      <c r="CA14" s="12">
        <f t="shared" si="38"/>
        <v>2.2890908886168071E-2</v>
      </c>
      <c r="CB14" s="13">
        <f t="shared" si="38"/>
        <v>2.0664055450335339E-2</v>
      </c>
      <c r="CC14" s="12">
        <f t="shared" si="38"/>
        <v>1.8671538793241904E-2</v>
      </c>
      <c r="CD14" s="13">
        <f t="shared" si="38"/>
        <v>1.6891246686576711E-2</v>
      </c>
      <c r="CE14" s="12">
        <f t="shared" si="38"/>
        <v>1.5302850853470384E-2</v>
      </c>
      <c r="CF14" s="13">
        <f t="shared" si="38"/>
        <v>1.3887330570592327E-2</v>
      </c>
      <c r="CG14" s="12">
        <f t="shared" si="38"/>
        <v>1.2626571453732471E-2</v>
      </c>
      <c r="CH14" s="13">
        <f t="shared" si="38"/>
        <v>1.1503147250448542E-2</v>
      </c>
      <c r="CI14" s="12">
        <f t="shared" si="38"/>
        <v>1.0500371368723505E-2</v>
      </c>
      <c r="CJ14" s="13">
        <f t="shared" si="38"/>
        <v>9.602606644415701E-3</v>
      </c>
      <c r="CK14" s="12">
        <f t="shared" si="38"/>
        <v>8.7956925911109041E-3</v>
      </c>
      <c r="CL14" s="13">
        <f t="shared" si="38"/>
        <v>8.0672891663945423E-3</v>
      </c>
      <c r="CM14" s="12">
        <f t="shared" si="38"/>
        <v>7.4069982404759704E-3</v>
      </c>
      <c r="CN14" s="12">
        <f t="shared" si="38"/>
        <v>6.8062516493841985E-3</v>
      </c>
      <c r="CO14" s="13">
        <f t="shared" si="38"/>
        <v>6.2580488517189892E-3</v>
      </c>
      <c r="CP14" s="12">
        <f t="shared" si="38"/>
        <v>5.7566461380758049E-3</v>
      </c>
      <c r="CQ14" s="13">
        <f t="shared" si="38"/>
        <v>5.2972685986554247E-3</v>
      </c>
      <c r="CR14" s="12">
        <f t="shared" si="38"/>
        <v>4.8758762475969997E-3</v>
      </c>
      <c r="CS14" s="13">
        <f t="shared" si="38"/>
        <v>4.488988223182111E-3</v>
      </c>
      <c r="CT14" s="12">
        <f t="shared" si="38"/>
        <v>4.133556197828403E-3</v>
      </c>
      <c r="CU14" s="13">
        <f t="shared" si="38"/>
        <v>3.8068749209012598E-3</v>
      </c>
      <c r="CV14" s="12">
        <f t="shared" si="38"/>
        <v>3.5065190270416879E-3</v>
      </c>
      <c r="CW14" s="13">
        <f t="shared" si="38"/>
        <v>3.2302977653074771E-3</v>
      </c>
      <c r="CX14" s="12">
        <f t="shared" si="38"/>
        <v>2.9762217447076855E-3</v>
      </c>
      <c r="CY14" s="13">
        <f t="shared" si="38"/>
        <v>2.7424777082025731E-3</v>
      </c>
    </row>
    <row r="15" spans="1:103" x14ac:dyDescent="0.2">
      <c r="A15" s="8" t="s">
        <v>174</v>
      </c>
      <c r="B15" s="7" t="s">
        <v>59</v>
      </c>
      <c r="C15" s="4" t="s">
        <v>52</v>
      </c>
      <c r="D15" s="19">
        <f>((D17*$D24)/D14)/(2*$D25)</f>
        <v>0.5</v>
      </c>
      <c r="E15" s="26">
        <f>((E17*$D24)/E14)/(2*$D25)</f>
        <v>0.47460341288911267</v>
      </c>
      <c r="F15" s="26">
        <f t="shared" ref="F15:X15" si="39">((F17*$D24)/F14)/(2*$D25)</f>
        <v>0.45190515362860328</v>
      </c>
      <c r="G15" s="26">
        <f t="shared" si="39"/>
        <v>0.43137431982498314</v>
      </c>
      <c r="H15" s="26">
        <f t="shared" si="39"/>
        <v>0.41260984911694798</v>
      </c>
      <c r="I15" s="26">
        <f t="shared" si="39"/>
        <v>0.39530478693089655</v>
      </c>
      <c r="J15" s="26">
        <f t="shared" si="39"/>
        <v>0.37922185085280369</v>
      </c>
      <c r="K15" s="26">
        <f t="shared" si="39"/>
        <v>0.3641762975572202</v>
      </c>
      <c r="L15" s="26">
        <f t="shared" si="39"/>
        <v>0.35002362057767022</v>
      </c>
      <c r="M15" s="26">
        <f t="shared" si="39"/>
        <v>0.33665051548592584</v>
      </c>
      <c r="N15" s="26">
        <f t="shared" si="39"/>
        <v>0.32396810274367216</v>
      </c>
      <c r="O15" s="26">
        <f t="shared" si="39"/>
        <v>0.31190674336486784</v>
      </c>
      <c r="P15" s="26">
        <f t="shared" si="39"/>
        <v>0.30041200188252432</v>
      </c>
      <c r="Q15" s="26">
        <f t="shared" si="39"/>
        <v>0.28944145340602917</v>
      </c>
      <c r="R15" s="26">
        <f t="shared" si="39"/>
        <v>0.27896212550547128</v>
      </c>
      <c r="S15" s="26">
        <f t="shared" si="39"/>
        <v>0.26894842863254659</v>
      </c>
      <c r="T15" s="26">
        <f t="shared" si="39"/>
        <v>0.25938047150507276</v>
      </c>
      <c r="U15" s="26">
        <f t="shared" si="39"/>
        <v>0.25024268711289127</v>
      </c>
      <c r="V15" s="26">
        <f t="shared" si="39"/>
        <v>0.24152271512387646</v>
      </c>
      <c r="W15" s="26">
        <f t="shared" si="39"/>
        <v>0.23321050038450458</v>
      </c>
      <c r="X15" s="26">
        <f t="shared" si="39"/>
        <v>0.22529757690352209</v>
      </c>
      <c r="Y15" s="26">
        <f t="shared" ref="Y15" si="40">((Y17*$D24)/Y14)/(2*$D25)</f>
        <v>0.21777651357956995</v>
      </c>
      <c r="Z15" s="26">
        <f t="shared" ref="Z15" si="41">((Z17*$D24)/Z14)/(2*$D25)</f>
        <v>0.21064050301291393</v>
      </c>
      <c r="AA15" s="26">
        <f t="shared" ref="AA15" si="42">((AA17*$D24)/AA14)/(2*$D25)</f>
        <v>0.20388307882730733</v>
      </c>
      <c r="AB15" s="26">
        <f t="shared" ref="AB15" si="43">((AB17*$D24)/AB14)/(2*$D25)</f>
        <v>0.19749795069717527</v>
      </c>
      <c r="AC15" s="26">
        <f t="shared" ref="AC15" si="44">((AC17*$D24)/AC14)/(2*$D25)</f>
        <v>0.19147895037876375</v>
      </c>
      <c r="AD15" s="26">
        <f t="shared" ref="AD15" si="45">((AD17*$D24)/AD14)/(2*$D25)</f>
        <v>0.18582008722145618</v>
      </c>
      <c r="AE15" s="26">
        <f t="shared" ref="AE15" si="46">((AE17*$D24)/AE14)/(2*$D25)</f>
        <v>0.18051571888295664</v>
      </c>
      <c r="AF15" s="26">
        <f t="shared" ref="AF15" si="47">((AF17*$D24)/AF14)/(2*$D25)</f>
        <v>0.17556085382058018</v>
      </c>
      <c r="AG15" s="26">
        <f t="shared" ref="AG15" si="48">((AG17*$D24)/AG14)/(2*$D25)</f>
        <v>0.1709516191495396</v>
      </c>
      <c r="AH15" s="26">
        <f t="shared" ref="AH15" si="49">((AH17*$D24)/AH14)/(2*$D25)</f>
        <v>0.16668595520341217</v>
      </c>
      <c r="AI15" s="26">
        <f t="shared" ref="AI15" si="50">((AI17*$D24)/AI14)/(2*$D25)</f>
        <v>0.16276464499644369</v>
      </c>
      <c r="AJ15" s="26">
        <f t="shared" ref="AJ15" si="51">((AJ17*$D24)/AJ14)/(2*$D25)</f>
        <v>0.15919286872562188</v>
      </c>
      <c r="AK15" s="26">
        <f t="shared" ref="AK15" si="52">((AK17*$D24)/AK14)/(2*$D25)</f>
        <v>0.15598262159989848</v>
      </c>
      <c r="AL15" s="26">
        <f t="shared" ref="AL15" si="53">((AL17*$D24)/AL14)/(2*$D25)</f>
        <v>0.15315660970018857</v>
      </c>
      <c r="AM15" s="26">
        <f t="shared" ref="AM15" si="54">((AM17*$D24)/AM14)/(2*$D25)</f>
        <v>0.15075476789174219</v>
      </c>
      <c r="AN15" s="26">
        <f t="shared" ref="AN15" si="55">((AN17*$D24)/AN14)/(2*$D25)</f>
        <v>0.14884556977594088</v>
      </c>
      <c r="AO15" s="26">
        <f t="shared" ref="AO15" si="56">((AO17*$D24)/AO14)/(2*$D25)</f>
        <v>0.14754623923477531</v>
      </c>
      <c r="AP15" s="26">
        <f t="shared" ref="AP15:AQ15" si="57">((AP17*$D24)/AP14)/(2*$D25)</f>
        <v>0.14705915002417422</v>
      </c>
      <c r="AQ15" s="26">
        <f t="shared" si="57"/>
        <v>0.14773376570881927</v>
      </c>
      <c r="AR15" s="26">
        <f t="shared" ref="AR15" si="58">((AR17*$D24)/AR14)/(2*$D25)</f>
        <v>0.1501455279235577</v>
      </c>
      <c r="AS15" s="26">
        <f t="shared" ref="AS15" si="59">((AS17*$D24)/AS14)/(2*$D25)</f>
        <v>0.15507126531932078</v>
      </c>
      <c r="AT15" s="26">
        <f t="shared" ref="AT15" si="60">((AT17*$D24)/AT14)/(2*$D25)</f>
        <v>0.16302098156775885</v>
      </c>
      <c r="AU15" s="26">
        <f t="shared" ref="AU15" si="61">((AU17*$D24)/AU14)/(2*$D25)</f>
        <v>0.17351854865288441</v>
      </c>
      <c r="AV15" s="26">
        <f t="shared" ref="AV15" si="62">((AV17*$D24)/AV14)/(2*$D25)</f>
        <v>0.1855134209096202</v>
      </c>
      <c r="AW15" s="26">
        <f t="shared" ref="AW15" si="63">((AW17*$D24)/AW14)/(2*$D25)</f>
        <v>0.1982831228068222</v>
      </c>
      <c r="AX15" s="26">
        <f t="shared" ref="AX15" si="64">((AX17*$D24)/AX14)/(2*$D25)</f>
        <v>0.21149952204309388</v>
      </c>
      <c r="AY15" s="26">
        <f t="shared" ref="AY15" si="65">((AY17*$D24)/AY14)/(2*$D25)</f>
        <v>0.22501987138822968</v>
      </c>
      <c r="AZ15" s="26">
        <f t="shared" ref="AZ15" si="66">((AZ17*$D24)/AZ14)/(2*$D25)</f>
        <v>0.23877187559474816</v>
      </c>
      <c r="BA15" s="26">
        <f t="shared" ref="BA15" si="67">((BA17*$D24)/BA14)/(2*$D25)</f>
        <v>0.25270988769823416</v>
      </c>
      <c r="BB15" s="26">
        <f t="shared" ref="BB15" si="68">((BB17*$D24)/BB14)/(2*$D25)</f>
        <v>0.26679904763542789</v>
      </c>
      <c r="BC15" s="26">
        <f t="shared" ref="BC15" si="69">((BC17*$D24)/BC14)/(2*$D25)</f>
        <v>0.28100941068687862</v>
      </c>
      <c r="BD15" s="26">
        <f t="shared" ref="BD15" si="70">((BD17*$D24)/BD14)/(2*$D25)</f>
        <v>0.29531373050518489</v>
      </c>
      <c r="BE15" s="26">
        <f t="shared" ref="BE15" si="71">((BE17*$D24)/BE14)/(2*$D25)</f>
        <v>0.30968664159039255</v>
      </c>
      <c r="BF15" s="26">
        <f t="shared" ref="BF15" si="72">((BF17*$D24)/BF14)/(2*$D25)</f>
        <v>0.32410439522357881</v>
      </c>
      <c r="BG15" s="26">
        <f t="shared" ref="BG15" si="73">((BG17*$D24)/BG14)/(2*$D25)</f>
        <v>0.33854481122100705</v>
      </c>
      <c r="BH15" s="26">
        <f t="shared" ref="BH15" si="74">((BH17*$D24)/BH14)/(2*$D25)</f>
        <v>0.35298730246648308</v>
      </c>
      <c r="BI15" s="26">
        <f t="shared" ref="BI15:BJ15" si="75">((BI17*$D24)/BI14)/(2*$D25)</f>
        <v>0.36741290835075407</v>
      </c>
      <c r="BJ15" s="26">
        <f t="shared" si="75"/>
        <v>0.38180430725456604</v>
      </c>
      <c r="BK15" s="26">
        <f t="shared" ref="BK15" si="76">((BK17*$D24)/BK14)/(2*$D25)</f>
        <v>0.39614579330712546</v>
      </c>
      <c r="BL15" s="26">
        <f t="shared" ref="BL15" si="77">((BL17*$D24)/BL14)/(2*$D25)</f>
        <v>0.41042320913967689</v>
      </c>
      <c r="BM15" s="26">
        <f t="shared" ref="BM15" si="78">((BM17*$D24)/BM14)/(2*$D25)</f>
        <v>0.42462382843024932</v>
      </c>
      <c r="BN15" s="26">
        <f t="shared" ref="BN15" si="79">((BN17*$D24)/BN14)/(2*$D25)</f>
        <v>0.43873618140902171</v>
      </c>
      <c r="BO15" s="26">
        <f t="shared" ref="BO15" si="80">((BO17*$D24)/BO14)/(2*$D25)</f>
        <v>0.45274981378274226</v>
      </c>
      <c r="BP15" s="26">
        <f t="shared" ref="BP15" si="81">((BP17*$D24)/BP14)/(2*$D25)</f>
        <v>0.46665496483032198</v>
      </c>
      <c r="BQ15" s="26">
        <f t="shared" ref="BQ15" si="82">((BQ17*$D24)/BQ14)/(2*$D25)</f>
        <v>0.48044214351938713</v>
      </c>
      <c r="BR15" s="26">
        <f t="shared" ref="BR15" si="83">((BR17*$D24)/BR14)/(2*$D25)</f>
        <v>0.49410157203517679</v>
      </c>
      <c r="BS15" s="26">
        <f t="shared" ref="BS15" si="84">((BS17*$D24)/BS14)/(2*$D25)</f>
        <v>0.50762245371411607</v>
      </c>
      <c r="BT15" s="26">
        <f t="shared" ref="BT15" si="85">((BT17*$D24)/BT14)/(2*$D25)</f>
        <v>0.52099200686746194</v>
      </c>
      <c r="BU15" s="26">
        <f t="shared" ref="BU15" si="86">((BU17*$D24)/BU14)/(2*$D25)</f>
        <v>0.53419418790963691</v>
      </c>
      <c r="BV15" s="26">
        <f t="shared" ref="BV15" si="87">((BV17*$D24)/BV14)/(2*$D25)</f>
        <v>0.54720800880622267</v>
      </c>
      <c r="BW15" s="26">
        <f t="shared" ref="BW15" si="88">((BW17*$D24)/BW14)/(2*$D25)</f>
        <v>0.56000534088803278</v>
      </c>
      <c r="BX15" s="26">
        <f t="shared" ref="BX15" si="89">((BX17*$D24)/BX14)/(2*$D25)</f>
        <v>0.57254810199419526</v>
      </c>
      <c r="BY15" s="26">
        <f t="shared" ref="BY15" si="90">((BY17*$D24)/BY14)/(2*$D25)</f>
        <v>0.58478477073398238</v>
      </c>
      <c r="BZ15" s="26">
        <f t="shared" ref="BZ15" si="91">((BZ17*$D24)/BZ14)/(2*$D25)</f>
        <v>0.59664630197754753</v>
      </c>
      <c r="CA15" s="26">
        <f t="shared" ref="CA15" si="92">((CA17*$D24)/CA14)/(2*$D25)</f>
        <v>0.60804179394583768</v>
      </c>
      <c r="CB15" s="26">
        <f t="shared" ref="CB15:CC15" si="93">((CB17*$D24)/CB14)/(2*$D25)</f>
        <v>0.61885475192469852</v>
      </c>
      <c r="CC15" s="26">
        <f t="shared" si="93"/>
        <v>0.62894153947443276</v>
      </c>
      <c r="CD15" s="26">
        <f t="shared" ref="CD15" si="94">((CD17*$D24)/CD14)/(2*$D25)</f>
        <v>0.63813447535497647</v>
      </c>
      <c r="CE15" s="26">
        <f t="shared" ref="CE15" si="95">((CE17*$D24)/CE14)/(2*$D25)</f>
        <v>0.64625253316046283</v>
      </c>
      <c r="CF15" s="26">
        <f t="shared" ref="CF15" si="96">((CF17*$D24)/CF14)/(2*$D25)</f>
        <v>0.65312175667927808</v>
      </c>
      <c r="CG15" s="26">
        <f t="shared" ref="CG15" si="97">((CG17*$D24)/CG14)/(2*$D25)</f>
        <v>0.65860423892050124</v>
      </c>
      <c r="CH15" s="26">
        <f t="shared" ref="CH15" si="98">((CH17*$D24)/CH14)/(2*$D25)</f>
        <v>0.66262897767813711</v>
      </c>
      <c r="CI15" s="26">
        <f t="shared" ref="CI15" si="99">((CI17*$D24)/CI14)/(2*$D25)</f>
        <v>0.66521310485109797</v>
      </c>
      <c r="CJ15" s="26">
        <f t="shared" ref="CJ15" si="100">((CJ17*$D24)/CJ14)/(2*$D25)</f>
        <v>0.66646289183257268</v>
      </c>
      <c r="CK15" s="26">
        <f t="shared" ref="CK15" si="101">((CK17*$D24)/CK14)/(2*$D25)</f>
        <v>0.66655254802369801</v>
      </c>
      <c r="CL15" s="26">
        <f t="shared" ref="CL15" si="102">((CL17*$D24)/CL14)/(2*$D25)</f>
        <v>0.66568981360920532</v>
      </c>
      <c r="CM15" s="26">
        <f t="shared" ref="CM15" si="103">((CM17*$D24)/CM14)/(2*$D25)</f>
        <v>0.66408216996483871</v>
      </c>
      <c r="CN15" s="26">
        <f t="shared" ref="CN15" si="104">((CN17*$D24)/CN14)/(2*$D25)</f>
        <v>0.66191355848088929</v>
      </c>
      <c r="CO15" s="26">
        <f t="shared" ref="CO15" si="105">((CO17*$D24)/CO14)/(2*$D25)</f>
        <v>0.65933389951597021</v>
      </c>
      <c r="CP15" s="26">
        <f t="shared" ref="CP15" si="106">((CP17*$D24)/CP14)/(2*$D25)</f>
        <v>0.65645835363772598</v>
      </c>
      <c r="CQ15" s="26">
        <f t="shared" ref="CQ15" si="107">((CQ17*$D24)/CQ14)/(2*$D25)</f>
        <v>0.65337184197588449</v>
      </c>
      <c r="CR15" s="26">
        <f t="shared" ref="CR15" si="108">((CR17*$D24)/CR14)/(2*$D25)</f>
        <v>0.6501353172194041</v>
      </c>
      <c r="CS15" s="26">
        <f t="shared" ref="CS15" si="109">((CS17*$D24)/CS14)/(2*$D25)</f>
        <v>0.64679180680788351</v>
      </c>
      <c r="CT15" s="26">
        <f t="shared" ref="CT15" si="110">((CT17*$D24)/CT14)/(2*$D25)</f>
        <v>0.64337142200887842</v>
      </c>
      <c r="CU15" s="26">
        <f t="shared" ref="CU15:CV15" si="111">((CU17*$D24)/CU14)/(2*$D25)</f>
        <v>0.63989518606125173</v>
      </c>
      <c r="CV15" s="26">
        <f t="shared" si="111"/>
        <v>0.63637782180407199</v>
      </c>
      <c r="CW15" s="26">
        <f t="shared" ref="CW15" si="112">((CW17*$D24)/CW14)/(2*$D25)</f>
        <v>0.63282972155674055</v>
      </c>
      <c r="CX15" s="26">
        <f t="shared" ref="CX15" si="113">((CX17*$D24)/CX14)/(2*$D25)</f>
        <v>0.62925831298019153</v>
      </c>
      <c r="CY15" s="26">
        <f t="shared" ref="CY15" si="114">((CY17*$D24)/CY14)/(2*$D25)</f>
        <v>0.62566899490278505</v>
      </c>
    </row>
    <row r="16" spans="1:103" x14ac:dyDescent="0.2">
      <c r="A16" s="8" t="s">
        <v>23</v>
      </c>
      <c r="C16" s="4"/>
      <c r="D16" s="26">
        <f>D7/D19</f>
        <v>0.25</v>
      </c>
      <c r="E16" s="26">
        <f>E7/$D19</f>
        <v>0.22566928509242848</v>
      </c>
      <c r="F16" s="26">
        <f>F7/$D19</f>
        <v>0.20378596370198429</v>
      </c>
      <c r="G16" s="26">
        <f t="shared" ref="F16:BQ16" si="115">G7/$D19</f>
        <v>0.1841021296481079</v>
      </c>
      <c r="H16" s="26">
        <f t="shared" si="115"/>
        <v>0.1663984646568917</v>
      </c>
      <c r="I16" s="26">
        <f t="shared" si="115"/>
        <v>0.15048020719161931</v>
      </c>
      <c r="J16" s="26">
        <f t="shared" si="115"/>
        <v>0.136173919144739</v>
      </c>
      <c r="K16" s="26">
        <f t="shared" si="115"/>
        <v>0.12332488356023009</v>
      </c>
      <c r="L16" s="26">
        <f t="shared" si="115"/>
        <v>0.11179498114853552</v>
      </c>
      <c r="M16" s="26">
        <f t="shared" si="115"/>
        <v>0.10146092733692946</v>
      </c>
      <c r="N16" s="26">
        <f t="shared" si="115"/>
        <v>9.2212783941014134E-2</v>
      </c>
      <c r="O16" s="26">
        <f t="shared" si="115"/>
        <v>8.3952684691207896E-2</v>
      </c>
      <c r="P16" s="26">
        <f t="shared" si="115"/>
        <v>7.6593731877952126E-2</v>
      </c>
      <c r="Q16" s="26">
        <f t="shared" si="115"/>
        <v>7.0059033921389874E-2</v>
      </c>
      <c r="R16" s="26">
        <f t="shared" si="115"/>
        <v>6.4280862435314751E-2</v>
      </c>
      <c r="S16" s="26">
        <f t="shared" si="115"/>
        <v>5.919991371365628E-2</v>
      </c>
      <c r="T16" s="26">
        <f t="shared" si="115"/>
        <v>5.4764664520111341E-2</v>
      </c>
      <c r="U16" s="26">
        <f t="shared" si="115"/>
        <v>5.0930816310902703E-2</v>
      </c>
      <c r="V16" s="26">
        <f t="shared" si="115"/>
        <v>4.7660826068095227E-2</v>
      </c>
      <c r="W16" s="26">
        <f t="shared" si="115"/>
        <v>4.4923526152102364E-2</v>
      </c>
      <c r="X16" s="26">
        <f t="shared" si="115"/>
        <v>4.2693840346971226E-2</v>
      </c>
      <c r="Y16" s="26">
        <f t="shared" si="115"/>
        <v>4.0952608966920566E-2</v>
      </c>
      <c r="Z16" s="26">
        <f t="shared" si="115"/>
        <v>3.9686543056812316E-2</v>
      </c>
      <c r="AA16" s="26">
        <f t="shared" si="115"/>
        <v>3.8888337165573328E-2</v>
      </c>
      <c r="AB16" s="26">
        <f t="shared" si="115"/>
        <v>3.8556983177742365E-2</v>
      </c>
      <c r="AC16" s="26">
        <f t="shared" si="115"/>
        <v>3.8698346297938238E-2</v>
      </c>
      <c r="AD16" s="26">
        <f t="shared" si="115"/>
        <v>3.9326091803528279E-2</v>
      </c>
      <c r="AE16" s="26">
        <f t="shared" si="115"/>
        <v>4.0463093038260303E-2</v>
      </c>
      <c r="AF16" s="26">
        <f t="shared" si="115"/>
        <v>4.214351637073134E-2</v>
      </c>
      <c r="AG16" s="26">
        <f t="shared" si="115"/>
        <v>4.4415882909312504E-2</v>
      </c>
      <c r="AH16" s="26">
        <f t="shared" si="115"/>
        <v>4.7347576485964701E-2</v>
      </c>
      <c r="AI16" s="26">
        <f t="shared" si="115"/>
        <v>5.103155049436961E-2</v>
      </c>
      <c r="AJ16" s="26">
        <f t="shared" si="115"/>
        <v>5.5596468971447918E-2</v>
      </c>
      <c r="AK16" s="26">
        <f t="shared" si="115"/>
        <v>6.1222358167849641E-2</v>
      </c>
      <c r="AL16" s="26">
        <f t="shared" si="115"/>
        <v>6.8165332991847807E-2</v>
      </c>
      <c r="AM16" s="26">
        <f t="shared" si="115"/>
        <v>7.6797604962429905E-2</v>
      </c>
      <c r="AN16" s="26">
        <f t="shared" si="115"/>
        <v>8.7673530456059245E-2</v>
      </c>
      <c r="AO16" s="26">
        <f t="shared" si="115"/>
        <v>0.10163932770799974</v>
      </c>
      <c r="AP16" s="26">
        <f t="shared" si="115"/>
        <v>0.12000913438587883</v>
      </c>
      <c r="AQ16" s="26">
        <f t="shared" si="115"/>
        <v>0.14480371241904208</v>
      </c>
      <c r="AR16" s="26">
        <f t="shared" si="115"/>
        <v>0.17885873364048266</v>
      </c>
      <c r="AS16" s="26">
        <f t="shared" si="115"/>
        <v>0.22494751167097776</v>
      </c>
      <c r="AT16" s="26">
        <f t="shared" si="115"/>
        <v>0.28263184431248639</v>
      </c>
      <c r="AU16" s="26">
        <f t="shared" si="115"/>
        <v>0.34599185005838196</v>
      </c>
      <c r="AV16" s="26">
        <f t="shared" si="115"/>
        <v>0.40831418629950922</v>
      </c>
      <c r="AW16" s="26">
        <f t="shared" si="115"/>
        <v>0.46633523605597343</v>
      </c>
      <c r="AX16" s="26">
        <f t="shared" si="115"/>
        <v>0.51923430648600344</v>
      </c>
      <c r="AY16" s="26">
        <f t="shared" si="115"/>
        <v>0.56709897709287249</v>
      </c>
      <c r="AZ16" s="26">
        <f t="shared" si="115"/>
        <v>0.61028235224086014</v>
      </c>
      <c r="BA16" s="26">
        <f t="shared" si="115"/>
        <v>0.64919484584506526</v>
      </c>
      <c r="BB16" s="26">
        <f t="shared" si="115"/>
        <v>0.68423938474168589</v>
      </c>
      <c r="BC16" s="26">
        <f t="shared" si="115"/>
        <v>0.71579178399099563</v>
      </c>
      <c r="BD16" s="26">
        <f t="shared" si="115"/>
        <v>0.74419587714461188</v>
      </c>
      <c r="BE16" s="26">
        <f t="shared" si="115"/>
        <v>0.7697636710266933</v>
      </c>
      <c r="BF16" s="26">
        <f t="shared" si="115"/>
        <v>0.79277721655552502</v>
      </c>
      <c r="BG16" s="26">
        <f t="shared" si="115"/>
        <v>0.81349100069559777</v>
      </c>
      <c r="BH16" s="26">
        <f t="shared" si="115"/>
        <v>0.83213440794452509</v>
      </c>
      <c r="BI16" s="26">
        <f t="shared" si="115"/>
        <v>0.84891407822910814</v>
      </c>
      <c r="BJ16" s="26">
        <f t="shared" si="115"/>
        <v>0.86401609828695469</v>
      </c>
      <c r="BK16" s="26">
        <f t="shared" si="115"/>
        <v>0.87760800907811898</v>
      </c>
      <c r="BL16" s="26">
        <f t="shared" si="115"/>
        <v>0.88984063092918553</v>
      </c>
      <c r="BM16" s="26">
        <f t="shared" si="115"/>
        <v>0.90084971605601694</v>
      </c>
      <c r="BN16" s="26">
        <f t="shared" si="115"/>
        <v>0.91075744108924717</v>
      </c>
      <c r="BO16" s="26">
        <f t="shared" si="115"/>
        <v>0.91967375294933162</v>
      </c>
      <c r="BP16" s="26">
        <f t="shared" si="115"/>
        <v>0.92769758111219935</v>
      </c>
      <c r="BQ16" s="26">
        <f t="shared" si="115"/>
        <v>0.93491792854903977</v>
      </c>
      <c r="BR16" s="26">
        <f t="shared" ref="BR16:CY16" si="116">BR7/$D19</f>
        <v>0.94141485269684499</v>
      </c>
      <c r="BS16" s="26">
        <f t="shared" si="116"/>
        <v>0.947260346867277</v>
      </c>
      <c r="BT16" s="26">
        <f t="shared" si="116"/>
        <v>0.95251913161868462</v>
      </c>
      <c r="BU16" s="26">
        <f t="shared" si="116"/>
        <v>0.95724936487021395</v>
      </c>
      <c r="BV16" s="26">
        <f t="shared" si="116"/>
        <v>0.96150327900702082</v>
      </c>
      <c r="BW16" s="26">
        <f t="shared" si="116"/>
        <v>0.96532775302008977</v>
      </c>
      <c r="BX16" s="26">
        <f t="shared" si="116"/>
        <v>0.96876482799677155</v>
      </c>
      <c r="BY16" s="26">
        <f t="shared" si="116"/>
        <v>0.97185217522842349</v>
      </c>
      <c r="BZ16" s="26">
        <f t="shared" si="116"/>
        <v>0.97462352802967889</v>
      </c>
      <c r="CA16" s="26">
        <f t="shared" si="116"/>
        <v>0.97710909111383193</v>
      </c>
      <c r="CB16" s="26">
        <f t="shared" si="116"/>
        <v>0.97933594454966466</v>
      </c>
      <c r="CC16" s="26">
        <f t="shared" si="116"/>
        <v>0.9813284612067581</v>
      </c>
      <c r="CD16" s="26">
        <f t="shared" si="116"/>
        <v>0.98310875331342329</v>
      </c>
      <c r="CE16" s="26">
        <f t="shared" si="116"/>
        <v>0.98469714914652962</v>
      </c>
      <c r="CF16" s="26">
        <f t="shared" si="116"/>
        <v>0.98611266942940767</v>
      </c>
      <c r="CG16" s="26">
        <f t="shared" si="116"/>
        <v>0.98737342854626753</v>
      </c>
      <c r="CH16" s="26">
        <f t="shared" si="116"/>
        <v>0.98849685274955146</v>
      </c>
      <c r="CI16" s="26">
        <f t="shared" si="116"/>
        <v>0.9894996286312765</v>
      </c>
      <c r="CJ16" s="26">
        <f t="shared" si="116"/>
        <v>0.9903973933555843</v>
      </c>
      <c r="CK16" s="26">
        <f t="shared" si="116"/>
        <v>0.9912043074088891</v>
      </c>
      <c r="CL16" s="26">
        <f t="shared" si="116"/>
        <v>0.99193271083360546</v>
      </c>
      <c r="CM16" s="26">
        <f t="shared" si="116"/>
        <v>0.99259300175952403</v>
      </c>
      <c r="CN16" s="26">
        <f t="shared" si="116"/>
        <v>0.9931937483506158</v>
      </c>
      <c r="CO16" s="26">
        <f t="shared" si="116"/>
        <v>0.99374195114828101</v>
      </c>
      <c r="CP16" s="26">
        <f t="shared" si="116"/>
        <v>0.9942433538619242</v>
      </c>
      <c r="CQ16" s="26">
        <f t="shared" si="116"/>
        <v>0.99470273140134458</v>
      </c>
      <c r="CR16" s="26">
        <f t="shared" si="116"/>
        <v>0.995124123752403</v>
      </c>
      <c r="CS16" s="26">
        <f t="shared" si="116"/>
        <v>0.99551101177681789</v>
      </c>
      <c r="CT16" s="26">
        <f t="shared" si="116"/>
        <v>0.9958664438021716</v>
      </c>
      <c r="CU16" s="26">
        <f t="shared" si="116"/>
        <v>0.99619312507909874</v>
      </c>
      <c r="CV16" s="26">
        <f t="shared" si="116"/>
        <v>0.99649348097295831</v>
      </c>
      <c r="CW16" s="26">
        <f t="shared" si="116"/>
        <v>0.99676970223469252</v>
      </c>
      <c r="CX16" s="26">
        <f t="shared" si="116"/>
        <v>0.99702377825529231</v>
      </c>
      <c r="CY16" s="26">
        <f t="shared" si="116"/>
        <v>0.99725752229179743</v>
      </c>
    </row>
    <row r="17" spans="1:103" x14ac:dyDescent="0.2">
      <c r="A17" s="8" t="s">
        <v>53</v>
      </c>
      <c r="B17" s="7" t="s">
        <v>56</v>
      </c>
      <c r="C17" s="4" t="s">
        <v>35</v>
      </c>
      <c r="D17" s="19">
        <f>$D18-D3</f>
        <v>0.75</v>
      </c>
      <c r="E17" s="12">
        <f t="shared" ref="E17:AI17" si="117">$D18-E3</f>
        <v>0.73499999999999999</v>
      </c>
      <c r="F17" s="13">
        <f t="shared" si="117"/>
        <v>0.71962645278901016</v>
      </c>
      <c r="G17" s="13">
        <f t="shared" si="117"/>
        <v>0.70391477773939948</v>
      </c>
      <c r="H17" s="13">
        <f t="shared" si="117"/>
        <v>0.68790440744315218</v>
      </c>
      <c r="I17" s="13">
        <f t="shared" si="117"/>
        <v>0.67163848137939253</v>
      </c>
      <c r="J17" s="13">
        <f t="shared" si="117"/>
        <v>0.65516345039371149</v>
      </c>
      <c r="K17" s="13">
        <f t="shared" si="117"/>
        <v>0.63852859613116064</v>
      </c>
      <c r="L17" s="13">
        <f t="shared" si="117"/>
        <v>0.62178547302729492</v>
      </c>
      <c r="M17" s="13">
        <f t="shared" si="117"/>
        <v>0.60498728399253698</v>
      </c>
      <c r="N17" s="13">
        <f t="shared" si="117"/>
        <v>0.5881882041631793</v>
      </c>
      <c r="O17" s="13">
        <f t="shared" si="117"/>
        <v>0.57144266977219116</v>
      </c>
      <c r="P17" s="13">
        <f t="shared" si="117"/>
        <v>0.55480465111483079</v>
      </c>
      <c r="Q17" s="13">
        <f t="shared" si="117"/>
        <v>0.53832692960719952</v>
      </c>
      <c r="R17" s="12">
        <f t="shared" si="117"/>
        <v>0.52206039898238221</v>
      </c>
      <c r="S17" s="13">
        <f t="shared" si="117"/>
        <v>0.50605340972815271</v>
      </c>
      <c r="T17" s="13">
        <f t="shared" si="117"/>
        <v>0.49035117400005834</v>
      </c>
      <c r="U17" s="13">
        <f t="shared" si="117"/>
        <v>0.47499524556479578</v>
      </c>
      <c r="V17" s="13">
        <f t="shared" si="117"/>
        <v>0.46002308601372655</v>
      </c>
      <c r="W17" s="12">
        <f t="shared" si="117"/>
        <v>0.44546772474307283</v>
      </c>
      <c r="X17" s="13">
        <f t="shared" si="117"/>
        <v>0.43135751624928731</v>
      </c>
      <c r="Y17" s="12">
        <f t="shared" si="117"/>
        <v>0.41771599435353313</v>
      </c>
      <c r="Z17" s="13">
        <f t="shared" si="117"/>
        <v>0.40456181924116663</v>
      </c>
      <c r="AA17" s="12">
        <f t="shared" si="117"/>
        <v>0.39190880983103171</v>
      </c>
      <c r="AB17" s="13">
        <f t="shared" si="117"/>
        <v>0.3797660510690114</v>
      </c>
      <c r="AC17" s="12">
        <f t="shared" si="117"/>
        <v>0.36813806329648124</v>
      </c>
      <c r="AD17" s="13">
        <f t="shared" si="117"/>
        <v>0.35702501882489113</v>
      </c>
      <c r="AE17" s="12">
        <f t="shared" si="117"/>
        <v>0.34642298910985425</v>
      </c>
      <c r="AF17" s="13">
        <f t="shared" si="117"/>
        <v>0.33632420420706599</v>
      </c>
      <c r="AG17" s="12">
        <f t="shared" si="117"/>
        <v>0.32671730410047251</v>
      </c>
      <c r="AH17" s="13">
        <f t="shared" si="117"/>
        <v>0.31758755838056507</v>
      </c>
      <c r="AI17" s="12">
        <f t="shared" si="117"/>
        <v>0.3089170255932191</v>
      </c>
      <c r="AJ17" s="13">
        <f t="shared" ref="AJ17:BO17" si="118">$D18-AJ3</f>
        <v>0.30068461467808416</v>
      </c>
      <c r="AK17" s="12">
        <f t="shared" si="118"/>
        <v>0.2928659953446987</v>
      </c>
      <c r="AL17" s="13">
        <f t="shared" si="118"/>
        <v>0.28543327680014552</v>
      </c>
      <c r="AM17" s="12">
        <f t="shared" si="118"/>
        <v>0.2783543255619787</v>
      </c>
      <c r="AN17" s="13">
        <f t="shared" si="118"/>
        <v>0.2715915063618809</v>
      </c>
      <c r="AO17" s="12">
        <f t="shared" si="118"/>
        <v>0.26509947734621808</v>
      </c>
      <c r="AP17" s="13">
        <f t="shared" si="118"/>
        <v>0.25882141745249998</v>
      </c>
      <c r="AQ17" s="12">
        <f t="shared" si="118"/>
        <v>0.25268273596907453</v>
      </c>
      <c r="AR17" s="13">
        <f t="shared" si="118"/>
        <v>0.24658137787473688</v>
      </c>
      <c r="AS17" s="12">
        <f t="shared" si="118"/>
        <v>0.24037674010813914</v>
      </c>
      <c r="AT17" s="12">
        <f t="shared" si="118"/>
        <v>0.23389212177126262</v>
      </c>
      <c r="AU17" s="13">
        <f t="shared" si="118"/>
        <v>0.22696508997005516</v>
      </c>
      <c r="AV17" s="12">
        <f t="shared" si="118"/>
        <v>0.21953131880654053</v>
      </c>
      <c r="AW17" s="13">
        <f t="shared" si="118"/>
        <v>0.21163343185357442</v>
      </c>
      <c r="AX17" s="12">
        <f t="shared" si="118"/>
        <v>0.20336342878585367</v>
      </c>
      <c r="AY17" s="13">
        <f t="shared" si="118"/>
        <v>0.1948226649967898</v>
      </c>
      <c r="AZ17" s="12">
        <f t="shared" si="118"/>
        <v>0.18610722741564645</v>
      </c>
      <c r="BA17" s="13">
        <f t="shared" si="118"/>
        <v>0.17730386222091055</v>
      </c>
      <c r="BB17" s="12">
        <f t="shared" si="118"/>
        <v>0.16848926286338994</v>
      </c>
      <c r="BC17" s="13">
        <f t="shared" si="118"/>
        <v>0.15973036658611883</v>
      </c>
      <c r="BD17" s="12">
        <f t="shared" si="118"/>
        <v>0.15108493959806257</v>
      </c>
      <c r="BE17" s="13">
        <f t="shared" si="118"/>
        <v>0.14260223098368829</v>
      </c>
      <c r="BF17" s="12">
        <f t="shared" si="118"/>
        <v>0.13432362980963641</v>
      </c>
      <c r="BG17" s="13">
        <f t="shared" si="118"/>
        <v>0.12628330792105558</v>
      </c>
      <c r="BH17" s="12">
        <f t="shared" si="118"/>
        <v>0.11850884503320236</v>
      </c>
      <c r="BI17" s="13">
        <f t="shared" si="118"/>
        <v>0.11102183585739578</v>
      </c>
      <c r="BJ17" s="12">
        <f t="shared" si="118"/>
        <v>0.10383847878264452</v>
      </c>
      <c r="BK17" s="13">
        <f t="shared" si="118"/>
        <v>9.6970144676374104E-2</v>
      </c>
      <c r="BL17" s="12">
        <f t="shared" si="118"/>
        <v>9.0423923541691487E-2</v>
      </c>
      <c r="BM17" s="13">
        <f t="shared" si="118"/>
        <v>8.4203146316480737E-2</v>
      </c>
      <c r="BN17" s="12">
        <f t="shared" si="118"/>
        <v>7.8307879031346728E-2</v>
      </c>
      <c r="BO17" s="13">
        <f t="shared" si="118"/>
        <v>7.273538678811331E-2</v>
      </c>
      <c r="BP17" s="12">
        <f t="shared" ref="BP17:CU17" si="119">$D18-BP3</f>
        <v>6.7480565486467636E-2</v>
      </c>
      <c r="BQ17" s="12">
        <f t="shared" si="119"/>
        <v>6.253633982516249E-2</v>
      </c>
      <c r="BR17" s="13">
        <f t="shared" si="119"/>
        <v>5.7894026760802575E-2</v>
      </c>
      <c r="BS17" s="12">
        <f t="shared" si="119"/>
        <v>5.3543664262528434E-2</v>
      </c>
      <c r="BT17" s="13">
        <f t="shared" si="119"/>
        <v>4.9474305811582631E-2</v>
      </c>
      <c r="BU17" s="12">
        <f t="shared" si="119"/>
        <v>4.5674281631554514E-2</v>
      </c>
      <c r="BV17" s="13">
        <f t="shared" si="119"/>
        <v>4.2131428080273703E-2</v>
      </c>
      <c r="BW17" s="12">
        <f t="shared" si="119"/>
        <v>3.8833286978677384E-2</v>
      </c>
      <c r="BX17" s="13">
        <f t="shared" si="119"/>
        <v>3.5767276891821354E-2</v>
      </c>
      <c r="BY17" s="12">
        <f t="shared" si="119"/>
        <v>3.2920838511413364E-2</v>
      </c>
      <c r="BZ17" s="13">
        <f t="shared" si="119"/>
        <v>3.0281556316657965E-2</v>
      </c>
      <c r="CA17" s="12">
        <f t="shared" si="119"/>
        <v>2.7837258608392701E-2</v>
      </c>
      <c r="CB17" s="13">
        <f t="shared" si="119"/>
        <v>2.5576097818950982E-2</v>
      </c>
      <c r="CC17" s="12">
        <f t="shared" si="119"/>
        <v>2.3486612705956311E-2</v>
      </c>
      <c r="CD17" s="13">
        <f t="shared" si="119"/>
        <v>2.1557773684860226E-2</v>
      </c>
      <c r="CE17" s="12">
        <f t="shared" si="119"/>
        <v>1.9779012257263973E-2</v>
      </c>
      <c r="CF17" s="13">
        <f t="shared" si="119"/>
        <v>1.8140235475702204E-2</v>
      </c>
      <c r="CG17" s="12">
        <f t="shared" si="119"/>
        <v>1.6631826964921603E-2</v>
      </c>
      <c r="CH17" s="13">
        <f t="shared" si="119"/>
        <v>1.5244637405291583E-2</v>
      </c>
      <c r="CI17" s="12">
        <f t="shared" si="119"/>
        <v>1.3969969280556271E-2</v>
      </c>
      <c r="CJ17" s="13">
        <f t="shared" si="119"/>
        <v>1.279956198673593E-2</v>
      </c>
      <c r="CK17" s="12">
        <f t="shared" si="119"/>
        <v>1.1725582616476271E-2</v>
      </c>
      <c r="CL17" s="13">
        <f t="shared" si="119"/>
        <v>1.0740624443017488E-2</v>
      </c>
      <c r="CM17" s="12">
        <f t="shared" si="119"/>
        <v>9.8377109289220499E-3</v>
      </c>
      <c r="CN17" s="12">
        <f t="shared" si="119"/>
        <v>9.0103004983206336E-3</v>
      </c>
      <c r="CO17" s="13">
        <f t="shared" si="119"/>
        <v>8.2522875055306422E-3</v>
      </c>
      <c r="CP17" s="12">
        <f t="shared" si="119"/>
        <v>7.5579968925524321E-3</v>
      </c>
      <c r="CQ17" s="13">
        <f t="shared" si="119"/>
        <v>6.9221722834890143E-3</v>
      </c>
      <c r="CR17" s="12">
        <f t="shared" si="119"/>
        <v>6.3399587019080661E-3</v>
      </c>
      <c r="CS17" s="13">
        <f t="shared" si="119"/>
        <v>5.806881607222536E-3</v>
      </c>
      <c r="CT17" s="12">
        <f t="shared" si="119"/>
        <v>5.318823857900945E-3</v>
      </c>
      <c r="CU17" s="13">
        <f t="shared" si="119"/>
        <v>4.8720018716440494E-3</v>
      </c>
      <c r="CV17" s="12">
        <f t="shared" ref="CV17:CY17" si="120">$D18-CV3</f>
        <v>4.4629418810866461E-3</v>
      </c>
      <c r="CW17" s="13">
        <f t="shared" si="120"/>
        <v>4.0884568707297841E-3</v>
      </c>
      <c r="CX17" s="12">
        <f t="shared" si="120"/>
        <v>3.7456245482594408E-3</v>
      </c>
      <c r="CY17" s="13">
        <f t="shared" si="120"/>
        <v>3.4317665424687949E-3</v>
      </c>
    </row>
    <row r="18" spans="1:103" x14ac:dyDescent="0.2">
      <c r="A18" s="8" t="s">
        <v>46</v>
      </c>
      <c r="B18" s="7" t="s">
        <v>42</v>
      </c>
      <c r="C18" s="4" t="s">
        <v>6</v>
      </c>
      <c r="D18" s="14">
        <v>1</v>
      </c>
    </row>
    <row r="19" spans="1:103" x14ac:dyDescent="0.2">
      <c r="A19" s="8" t="s">
        <v>46</v>
      </c>
      <c r="B19" s="7" t="s">
        <v>62</v>
      </c>
      <c r="C19" s="4" t="s">
        <v>16</v>
      </c>
      <c r="D19" s="14">
        <v>1</v>
      </c>
    </row>
    <row r="20" spans="1:103" x14ac:dyDescent="0.2">
      <c r="A20" s="8" t="s">
        <v>46</v>
      </c>
      <c r="B20" s="7" t="s">
        <v>61</v>
      </c>
      <c r="C20" s="4" t="s">
        <v>50</v>
      </c>
      <c r="D20" s="14">
        <v>0.1</v>
      </c>
    </row>
    <row r="21" spans="1:103" x14ac:dyDescent="0.2">
      <c r="A21" s="8" t="s">
        <v>46</v>
      </c>
      <c r="B21" s="7" t="s">
        <v>60</v>
      </c>
      <c r="C21" s="4" t="s">
        <v>17</v>
      </c>
      <c r="D21" s="14">
        <v>0.05</v>
      </c>
    </row>
    <row r="22" spans="1:103" x14ac:dyDescent="0.2">
      <c r="A22" s="8" t="s">
        <v>46</v>
      </c>
      <c r="B22" s="7" t="s">
        <v>58</v>
      </c>
      <c r="C22" s="4" t="s">
        <v>44</v>
      </c>
      <c r="D22" s="20">
        <v>0.1</v>
      </c>
    </row>
    <row r="23" spans="1:103" x14ac:dyDescent="0.2">
      <c r="A23" s="8" t="s">
        <v>46</v>
      </c>
      <c r="B23" s="7" t="s">
        <v>57</v>
      </c>
      <c r="C23" s="16" t="s">
        <v>45</v>
      </c>
      <c r="D23" s="20">
        <v>0.02</v>
      </c>
    </row>
    <row r="24" spans="1:103" x14ac:dyDescent="0.2">
      <c r="A24" s="8" t="s">
        <v>46</v>
      </c>
      <c r="B24" s="7" t="s">
        <v>55</v>
      </c>
      <c r="C24" s="4" t="s">
        <v>34</v>
      </c>
      <c r="D24" s="20">
        <v>1</v>
      </c>
    </row>
    <row r="25" spans="1:103" x14ac:dyDescent="0.2">
      <c r="A25" s="8" t="s">
        <v>46</v>
      </c>
      <c r="B25" s="7" t="s">
        <v>54</v>
      </c>
      <c r="C25" s="4" t="s">
        <v>51</v>
      </c>
      <c r="D25" s="20">
        <v>1</v>
      </c>
    </row>
    <row r="26" spans="1:103" x14ac:dyDescent="0.2">
      <c r="C26" s="4"/>
    </row>
    <row r="56" spans="1:1" x14ac:dyDescent="0.2">
      <c r="A56" s="30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70"/>
  <sheetViews>
    <sheetView zoomScale="120" zoomScaleNormal="120" zoomScalePageLayoutView="120" workbookViewId="0">
      <selection activeCell="D15" sqref="D15:O15"/>
    </sheetView>
  </sheetViews>
  <sheetFormatPr baseColWidth="10" defaultRowHeight="16" x14ac:dyDescent="0.2"/>
  <cols>
    <col min="1" max="1" width="10.83203125" style="8"/>
    <col min="2" max="2" width="14" style="7" bestFit="1" customWidth="1"/>
    <col min="3" max="3" width="12.83203125" style="15" customWidth="1"/>
    <col min="4" max="4" width="10" style="14" customWidth="1"/>
    <col min="5" max="5" width="7.1640625" style="33" customWidth="1"/>
    <col min="6" max="15" width="6.33203125" style="33" customWidth="1"/>
    <col min="16" max="17" width="6.33203125" style="32" customWidth="1"/>
    <col min="18" max="103" width="6.83203125" style="32" customWidth="1"/>
    <col min="104" max="104" width="10.83203125" style="32"/>
  </cols>
  <sheetData>
    <row r="2" spans="1:104" x14ac:dyDescent="0.2">
      <c r="D2" s="14" t="s">
        <v>68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</row>
    <row r="3" spans="1:104" x14ac:dyDescent="0.2">
      <c r="A3" s="8" t="s">
        <v>47</v>
      </c>
      <c r="B3" s="7" t="s">
        <v>43</v>
      </c>
      <c r="C3" s="4" t="s">
        <v>0</v>
      </c>
      <c r="D3" s="17">
        <v>0.5</v>
      </c>
      <c r="P3" s="34"/>
      <c r="Q3" s="34"/>
      <c r="R3" s="33"/>
      <c r="S3" s="34"/>
      <c r="T3" s="34"/>
      <c r="U3" s="34"/>
      <c r="V3" s="34"/>
      <c r="W3" s="33"/>
      <c r="X3" s="34"/>
      <c r="Y3" s="33"/>
      <c r="Z3" s="34"/>
      <c r="AA3" s="33"/>
      <c r="AB3" s="34"/>
      <c r="AC3" s="33"/>
      <c r="AD3" s="34"/>
      <c r="AE3" s="33"/>
      <c r="AF3" s="34"/>
      <c r="AG3" s="33"/>
      <c r="AH3" s="34"/>
      <c r="AI3" s="33"/>
      <c r="AJ3" s="34"/>
      <c r="AK3" s="33"/>
      <c r="AL3" s="34"/>
      <c r="AM3" s="33"/>
      <c r="AN3" s="34"/>
      <c r="AO3" s="33"/>
      <c r="AP3" s="34"/>
      <c r="AQ3" s="33"/>
      <c r="AR3" s="34"/>
      <c r="AS3" s="33"/>
      <c r="AT3" s="33"/>
      <c r="AU3" s="34"/>
      <c r="AV3" s="33"/>
      <c r="AW3" s="34"/>
      <c r="AX3" s="33"/>
      <c r="AY3" s="34"/>
      <c r="AZ3" s="33"/>
      <c r="BA3" s="34"/>
      <c r="BB3" s="33"/>
      <c r="BC3" s="34"/>
      <c r="BD3" s="33"/>
      <c r="BE3" s="34"/>
      <c r="BF3" s="33"/>
      <c r="BG3" s="34"/>
      <c r="BH3" s="33"/>
      <c r="BI3" s="34"/>
      <c r="BJ3" s="33"/>
      <c r="BK3" s="34"/>
      <c r="BL3" s="33"/>
      <c r="BM3" s="34"/>
      <c r="BN3" s="33"/>
      <c r="BO3" s="34"/>
      <c r="BP3" s="33"/>
      <c r="BQ3" s="33"/>
      <c r="BR3" s="34"/>
      <c r="BS3" s="33"/>
      <c r="BT3" s="34"/>
      <c r="BU3" s="33"/>
      <c r="BV3" s="34"/>
      <c r="BW3" s="33"/>
      <c r="BX3" s="34"/>
      <c r="BY3" s="33"/>
      <c r="BZ3" s="34"/>
      <c r="CA3" s="33"/>
      <c r="CB3" s="34"/>
      <c r="CC3" s="33"/>
      <c r="CD3" s="34"/>
      <c r="CE3" s="33"/>
      <c r="CF3" s="34"/>
      <c r="CG3" s="33"/>
      <c r="CH3" s="34"/>
      <c r="CI3" s="33"/>
      <c r="CJ3" s="34"/>
      <c r="CK3" s="33"/>
      <c r="CL3" s="34"/>
      <c r="CM3" s="33"/>
      <c r="CN3" s="33"/>
      <c r="CO3" s="34"/>
      <c r="CP3" s="33"/>
      <c r="CQ3" s="34"/>
      <c r="CR3" s="33"/>
      <c r="CS3" s="34"/>
      <c r="CT3" s="33"/>
      <c r="CU3" s="34"/>
      <c r="CV3" s="33"/>
      <c r="CW3" s="34"/>
      <c r="CX3" s="33"/>
      <c r="CY3" s="34"/>
    </row>
    <row r="4" spans="1:104" x14ac:dyDescent="0.2">
      <c r="A4" s="8" t="s">
        <v>65</v>
      </c>
      <c r="B4" s="7" t="s">
        <v>63</v>
      </c>
      <c r="C4" s="4" t="s">
        <v>66</v>
      </c>
      <c r="D4" s="18">
        <f>D6-D5</f>
        <v>-2.4999999999999988E-2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</row>
    <row r="5" spans="1:104" s="23" customFormat="1" ht="17" thickBot="1" x14ac:dyDescent="0.25">
      <c r="A5" s="21"/>
      <c r="B5" s="22"/>
      <c r="C5" s="25" t="s">
        <v>168</v>
      </c>
      <c r="D5" s="38">
        <f>($D23*D14*D3)</f>
        <v>4.9999999999999989E-2</v>
      </c>
      <c r="E5" s="35">
        <f>$D3*$D14*E23</f>
        <v>0</v>
      </c>
      <c r="F5" s="35">
        <f t="shared" ref="F5:O5" si="0">$D3*$D14*F23</f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2"/>
    </row>
    <row r="6" spans="1:104" s="23" customFormat="1" ht="17" thickBot="1" x14ac:dyDescent="0.25">
      <c r="A6" s="21"/>
      <c r="B6" s="22"/>
      <c r="C6" s="25" t="s">
        <v>169</v>
      </c>
      <c r="D6" s="40">
        <f>(D22*$D3*$D13)</f>
        <v>2.5000000000000001E-2</v>
      </c>
      <c r="E6" s="40">
        <f t="shared" ref="E6:O6" si="1">(E22*$D3*$D13)</f>
        <v>0</v>
      </c>
      <c r="F6" s="40">
        <f t="shared" si="1"/>
        <v>0</v>
      </c>
      <c r="G6" s="40">
        <f t="shared" si="1"/>
        <v>0</v>
      </c>
      <c r="H6" s="40">
        <f t="shared" si="1"/>
        <v>0</v>
      </c>
      <c r="I6" s="40">
        <f t="shared" si="1"/>
        <v>0</v>
      </c>
      <c r="J6" s="40">
        <f t="shared" si="1"/>
        <v>0</v>
      </c>
      <c r="K6" s="40">
        <f t="shared" si="1"/>
        <v>0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2"/>
    </row>
    <row r="7" spans="1:104" x14ac:dyDescent="0.2">
      <c r="A7" s="8" t="s">
        <v>47</v>
      </c>
      <c r="B7" s="7" t="s">
        <v>49</v>
      </c>
      <c r="C7" s="4" t="s">
        <v>15</v>
      </c>
      <c r="D7" s="39">
        <v>0.9</v>
      </c>
      <c r="E7" s="34">
        <f>D7+D8</f>
        <v>0.45000005626758105</v>
      </c>
      <c r="F7" s="34">
        <f t="shared" ref="F7:O7" si="2">E7+E8</f>
        <v>0.23002091262927385</v>
      </c>
      <c r="G7" s="34">
        <f t="shared" si="2"/>
        <v>0.1153038341416073</v>
      </c>
      <c r="H7" s="34">
        <f t="shared" si="2"/>
        <v>5.7671448931685514E-2</v>
      </c>
      <c r="I7" s="34">
        <f t="shared" si="2"/>
        <v>2.8837267980852298E-2</v>
      </c>
      <c r="J7" s="34">
        <f t="shared" si="2"/>
        <v>1.4418764714375464E-2</v>
      </c>
      <c r="K7" s="34">
        <f t="shared" si="2"/>
        <v>7.2093935837927369E-3</v>
      </c>
      <c r="L7" s="34">
        <f t="shared" si="2"/>
        <v>3.6046977497863619E-3</v>
      </c>
      <c r="M7" s="34">
        <f t="shared" si="2"/>
        <v>1.8023489557372151E-3</v>
      </c>
      <c r="N7" s="34">
        <f t="shared" si="2"/>
        <v>9.0117448462681267E-4</v>
      </c>
      <c r="O7" s="34">
        <f t="shared" si="2"/>
        <v>4.5058724287447109E-4</v>
      </c>
      <c r="P7" s="34"/>
      <c r="Q7" s="34"/>
      <c r="R7" s="33"/>
      <c r="S7" s="34"/>
      <c r="T7" s="34"/>
      <c r="U7" s="34"/>
      <c r="V7" s="34"/>
      <c r="W7" s="33"/>
      <c r="X7" s="34"/>
      <c r="Y7" s="33"/>
      <c r="Z7" s="34"/>
      <c r="AA7" s="33"/>
      <c r="AB7" s="34"/>
      <c r="AC7" s="33"/>
      <c r="AD7" s="34"/>
      <c r="AE7" s="33"/>
      <c r="AF7" s="34"/>
      <c r="AG7" s="33"/>
      <c r="AH7" s="34"/>
      <c r="AI7" s="33"/>
      <c r="AJ7" s="34"/>
      <c r="AK7" s="33"/>
      <c r="AL7" s="34"/>
      <c r="AM7" s="33"/>
      <c r="AN7" s="34"/>
      <c r="AO7" s="33"/>
      <c r="AP7" s="34"/>
      <c r="AQ7" s="33"/>
      <c r="AR7" s="34"/>
      <c r="AS7" s="33"/>
      <c r="AT7" s="33"/>
      <c r="AU7" s="34"/>
      <c r="AV7" s="33"/>
      <c r="AW7" s="34"/>
      <c r="AX7" s="33"/>
      <c r="AY7" s="34"/>
      <c r="AZ7" s="33"/>
      <c r="BA7" s="34"/>
      <c r="BB7" s="33"/>
      <c r="BC7" s="34"/>
      <c r="BD7" s="33"/>
      <c r="BE7" s="34"/>
      <c r="BF7" s="33"/>
      <c r="BG7" s="34"/>
      <c r="BH7" s="33"/>
      <c r="BI7" s="34"/>
      <c r="BJ7" s="33"/>
      <c r="BK7" s="34"/>
      <c r="BL7" s="33"/>
      <c r="BM7" s="34"/>
      <c r="BN7" s="33"/>
      <c r="BO7" s="34"/>
      <c r="BP7" s="33"/>
      <c r="BQ7" s="33"/>
      <c r="BR7" s="34"/>
      <c r="BS7" s="33"/>
      <c r="BT7" s="34"/>
      <c r="BU7" s="33"/>
      <c r="BV7" s="34"/>
      <c r="BW7" s="33"/>
      <c r="BX7" s="34"/>
      <c r="BY7" s="33"/>
      <c r="BZ7" s="34"/>
      <c r="CA7" s="33"/>
      <c r="CB7" s="34"/>
      <c r="CC7" s="33"/>
      <c r="CD7" s="34"/>
      <c r="CE7" s="33"/>
      <c r="CF7" s="34"/>
      <c r="CG7" s="33"/>
      <c r="CH7" s="34"/>
      <c r="CI7" s="33"/>
      <c r="CJ7" s="34"/>
      <c r="CK7" s="33"/>
      <c r="CL7" s="34"/>
      <c r="CM7" s="33"/>
      <c r="CN7" s="33"/>
      <c r="CO7" s="34"/>
      <c r="CP7" s="33"/>
      <c r="CQ7" s="34"/>
      <c r="CR7" s="33"/>
      <c r="CS7" s="34"/>
      <c r="CT7" s="33"/>
      <c r="CU7" s="34"/>
      <c r="CV7" s="33"/>
      <c r="CW7" s="34"/>
      <c r="CX7" s="33"/>
      <c r="CY7" s="34"/>
    </row>
    <row r="8" spans="1:104" x14ac:dyDescent="0.2">
      <c r="A8" s="8" t="s">
        <v>65</v>
      </c>
      <c r="B8" s="7" t="s">
        <v>64</v>
      </c>
      <c r="C8" s="4" t="s">
        <v>67</v>
      </c>
      <c r="D8" s="29">
        <f>$D20*D12</f>
        <v>-0.44999994373241897</v>
      </c>
      <c r="E8" s="29">
        <f>$D20*E12</f>
        <v>-0.2199791436383072</v>
      </c>
      <c r="F8" s="29">
        <f t="shared" ref="F8:O8" si="3">$D20*F12</f>
        <v>-0.11471707848766655</v>
      </c>
      <c r="G8" s="29">
        <f t="shared" si="3"/>
        <v>-5.763238520992179E-2</v>
      </c>
      <c r="H8" s="29">
        <f t="shared" si="3"/>
        <v>-2.8834180950833215E-2</v>
      </c>
      <c r="I8" s="29">
        <f t="shared" si="3"/>
        <v>-1.4418503266476835E-2</v>
      </c>
      <c r="J8" s="29">
        <f t="shared" si="3"/>
        <v>-7.2093711305827269E-3</v>
      </c>
      <c r="K8" s="29">
        <f t="shared" si="3"/>
        <v>-3.604695834006375E-3</v>
      </c>
      <c r="L8" s="29">
        <f t="shared" si="3"/>
        <v>-1.8023487940491468E-3</v>
      </c>
      <c r="M8" s="29">
        <f t="shared" si="3"/>
        <v>-9.0117447111040245E-4</v>
      </c>
      <c r="N8" s="29">
        <f t="shared" si="3"/>
        <v>-4.5058724175234158E-4</v>
      </c>
      <c r="O8" s="29">
        <f t="shared" si="3"/>
        <v>-2.2529362139086747E-4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</row>
    <row r="9" spans="1:104" s="28" customFormat="1" x14ac:dyDescent="0.2">
      <c r="A9" s="21" t="s">
        <v>170</v>
      </c>
      <c r="B9" s="22"/>
      <c r="C9" s="25" t="s">
        <v>27</v>
      </c>
      <c r="D9" s="24">
        <f>(D15-(D16))/$D21</f>
        <v>16.000000000000004</v>
      </c>
      <c r="E9" s="24">
        <f t="shared" ref="E9:O9" si="4">(E15-(E16))/$D21</f>
        <v>4.5909094582760357</v>
      </c>
      <c r="F9" s="24">
        <f t="shared" si="4"/>
        <v>7.4403151593868966</v>
      </c>
      <c r="G9" s="24">
        <f t="shared" si="4"/>
        <v>10.150277289320627</v>
      </c>
      <c r="H9" s="24">
        <f t="shared" si="4"/>
        <v>12.688298001102538</v>
      </c>
      <c r="I9" s="24">
        <f t="shared" si="4"/>
        <v>15.157030552267164</v>
      </c>
      <c r="J9" s="24">
        <f t="shared" si="4"/>
        <v>17.611832225666063</v>
      </c>
      <c r="K9" s="24">
        <f t="shared" si="4"/>
        <v>20.073140991591877</v>
      </c>
      <c r="L9" s="24">
        <f t="shared" si="4"/>
        <v>22.545352141091939</v>
      </c>
      <c r="M9" s="24">
        <f t="shared" si="4"/>
        <v>25.027116592515839</v>
      </c>
      <c r="N9" s="24">
        <f t="shared" si="4"/>
        <v>27.515792906800129</v>
      </c>
      <c r="O9" s="24">
        <f t="shared" si="4"/>
        <v>30.009017838469092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6"/>
    </row>
    <row r="10" spans="1:104" s="28" customFormat="1" x14ac:dyDescent="0.2">
      <c r="A10" s="21" t="s">
        <v>171</v>
      </c>
      <c r="B10" s="22"/>
      <c r="C10" s="25" t="s">
        <v>28</v>
      </c>
      <c r="D10" s="27">
        <f>1+EXP(D9)</f>
        <v>8886111.5205079038</v>
      </c>
      <c r="E10" s="27">
        <f t="shared" ref="E10:O10" si="5">1+EXP(E9)</f>
        <v>99.584047482030257</v>
      </c>
      <c r="F10" s="27">
        <f t="shared" si="5"/>
        <v>1704.2869434385802</v>
      </c>
      <c r="G10" s="27">
        <f t="shared" si="5"/>
        <v>25599.199329967454</v>
      </c>
      <c r="H10" s="27">
        <f t="shared" si="5"/>
        <v>323935.94938139006</v>
      </c>
      <c r="I10" s="27">
        <f t="shared" si="5"/>
        <v>3824853.8436990841</v>
      </c>
      <c r="J10" s="27">
        <f t="shared" si="5"/>
        <v>44537061.718552887</v>
      </c>
      <c r="K10" s="27">
        <f t="shared" si="5"/>
        <v>521980606.83916157</v>
      </c>
      <c r="L10" s="27">
        <f t="shared" si="5"/>
        <v>6184748266.1152143</v>
      </c>
      <c r="M10" s="27">
        <f t="shared" si="5"/>
        <v>73984140715.710632</v>
      </c>
      <c r="N10" s="27">
        <f t="shared" si="5"/>
        <v>891162749226.17261</v>
      </c>
      <c r="O10" s="27">
        <f t="shared" si="5"/>
        <v>10783279311792.117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6"/>
    </row>
    <row r="11" spans="1:104" s="28" customFormat="1" x14ac:dyDescent="0.2">
      <c r="A11" s="21" t="s">
        <v>173</v>
      </c>
      <c r="B11" s="22"/>
      <c r="C11" s="25"/>
      <c r="D11" s="27">
        <f>$D19-D10</f>
        <v>-8886110.5205079038</v>
      </c>
      <c r="E11" s="27">
        <f t="shared" ref="E11:O11" si="6">$D19-E10</f>
        <v>-98.584047482030257</v>
      </c>
      <c r="F11" s="27">
        <f t="shared" si="6"/>
        <v>-1703.2869434385802</v>
      </c>
      <c r="G11" s="27">
        <f t="shared" si="6"/>
        <v>-25598.199329967454</v>
      </c>
      <c r="H11" s="27">
        <f t="shared" si="6"/>
        <v>-323934.94938139006</v>
      </c>
      <c r="I11" s="27">
        <f t="shared" si="6"/>
        <v>-3824852.8436990841</v>
      </c>
      <c r="J11" s="27">
        <f t="shared" si="6"/>
        <v>-44537060.718552887</v>
      </c>
      <c r="K11" s="27">
        <f t="shared" si="6"/>
        <v>-521980605.83916157</v>
      </c>
      <c r="L11" s="27">
        <f t="shared" si="6"/>
        <v>-6184748265.1152143</v>
      </c>
      <c r="M11" s="27">
        <f t="shared" si="6"/>
        <v>-73984140714.710632</v>
      </c>
      <c r="N11" s="27">
        <f t="shared" si="6"/>
        <v>-891162749225.17261</v>
      </c>
      <c r="O11" s="27">
        <f t="shared" si="6"/>
        <v>-10783279311791.117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6"/>
    </row>
    <row r="12" spans="1:104" s="28" customFormat="1" ht="17" thickBot="1" x14ac:dyDescent="0.25">
      <c r="A12" s="21" t="s">
        <v>172</v>
      </c>
      <c r="B12" s="22"/>
      <c r="C12" s="25"/>
      <c r="D12" s="44">
        <f>($D19/D10)-D7</f>
        <v>-0.89999988746483794</v>
      </c>
      <c r="E12" s="44">
        <f t="shared" ref="E12:O12" si="7">($D19/E10)-E7</f>
        <v>-0.4399582872766144</v>
      </c>
      <c r="F12" s="44">
        <f t="shared" si="7"/>
        <v>-0.22943415697533309</v>
      </c>
      <c r="G12" s="44">
        <f t="shared" si="7"/>
        <v>-0.11526477041984358</v>
      </c>
      <c r="H12" s="44">
        <f t="shared" si="7"/>
        <v>-5.766836190166643E-2</v>
      </c>
      <c r="I12" s="44">
        <f t="shared" si="7"/>
        <v>-2.8837006532953669E-2</v>
      </c>
      <c r="J12" s="44">
        <f t="shared" si="7"/>
        <v>-1.4418742261165454E-2</v>
      </c>
      <c r="K12" s="44">
        <f t="shared" si="7"/>
        <v>-7.20939166801275E-3</v>
      </c>
      <c r="L12" s="44">
        <f t="shared" si="7"/>
        <v>-3.6046975880982936E-3</v>
      </c>
      <c r="M12" s="44">
        <f t="shared" si="7"/>
        <v>-1.8023489422208049E-3</v>
      </c>
      <c r="N12" s="44">
        <f t="shared" si="7"/>
        <v>-9.0117448350468315E-4</v>
      </c>
      <c r="O12" s="44">
        <f t="shared" si="7"/>
        <v>-4.5058724278173494E-4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6"/>
    </row>
    <row r="13" spans="1:104" x14ac:dyDescent="0.2">
      <c r="A13" s="45" t="s">
        <v>10</v>
      </c>
      <c r="B13" s="46"/>
      <c r="C13" s="47"/>
      <c r="D13" s="48">
        <f>1-(D3/$D18)</f>
        <v>0.5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  <c r="P13" s="34"/>
      <c r="Q13" s="34"/>
      <c r="R13" s="33"/>
      <c r="S13" s="34"/>
      <c r="T13" s="34"/>
      <c r="U13" s="34"/>
      <c r="V13" s="34"/>
      <c r="W13" s="33"/>
      <c r="X13" s="34"/>
      <c r="Y13" s="33"/>
      <c r="Z13" s="34"/>
      <c r="AA13" s="33"/>
      <c r="AB13" s="34"/>
      <c r="AC13" s="33"/>
      <c r="AD13" s="34"/>
      <c r="AE13" s="33"/>
      <c r="AF13" s="34"/>
      <c r="AG13" s="33"/>
      <c r="AH13" s="34"/>
      <c r="AI13" s="33"/>
      <c r="AJ13" s="34"/>
      <c r="AK13" s="33"/>
      <c r="AL13" s="34"/>
      <c r="AM13" s="33"/>
      <c r="AN13" s="34"/>
      <c r="AO13" s="33"/>
      <c r="AP13" s="34"/>
      <c r="AQ13" s="33"/>
      <c r="AR13" s="34"/>
      <c r="AS13" s="33"/>
      <c r="AT13" s="33"/>
      <c r="AU13" s="34"/>
      <c r="AV13" s="33"/>
      <c r="AW13" s="34"/>
      <c r="AX13" s="33"/>
      <c r="AY13" s="34"/>
      <c r="AZ13" s="33"/>
      <c r="BA13" s="34"/>
      <c r="BB13" s="33"/>
      <c r="BC13" s="34"/>
      <c r="BD13" s="33"/>
      <c r="BE13" s="34"/>
      <c r="BF13" s="33"/>
      <c r="BG13" s="34"/>
      <c r="BH13" s="33"/>
      <c r="BI13" s="34"/>
      <c r="BJ13" s="33"/>
      <c r="BK13" s="34"/>
      <c r="BL13" s="33"/>
      <c r="BM13" s="34"/>
      <c r="BN13" s="33"/>
      <c r="BO13" s="34"/>
      <c r="BP13" s="33"/>
      <c r="BQ13" s="33"/>
      <c r="BR13" s="34"/>
      <c r="BS13" s="33"/>
      <c r="BT13" s="34"/>
      <c r="BU13" s="33"/>
      <c r="BV13" s="34"/>
      <c r="BW13" s="33"/>
      <c r="BX13" s="34"/>
      <c r="BY13" s="33"/>
      <c r="BZ13" s="34"/>
      <c r="CA13" s="33"/>
      <c r="CB13" s="34"/>
      <c r="CC13" s="33"/>
      <c r="CD13" s="34"/>
      <c r="CE13" s="33"/>
      <c r="CF13" s="34"/>
      <c r="CG13" s="33"/>
      <c r="CH13" s="34"/>
      <c r="CI13" s="33"/>
      <c r="CJ13" s="34"/>
      <c r="CK13" s="33"/>
      <c r="CL13" s="34"/>
      <c r="CM13" s="33"/>
      <c r="CN13" s="33"/>
      <c r="CO13" s="34"/>
      <c r="CP13" s="33"/>
      <c r="CQ13" s="34"/>
      <c r="CR13" s="33"/>
      <c r="CS13" s="34"/>
      <c r="CT13" s="33"/>
      <c r="CU13" s="34"/>
      <c r="CV13" s="33"/>
      <c r="CW13" s="34"/>
      <c r="CX13" s="33"/>
      <c r="CY13" s="34"/>
    </row>
    <row r="14" spans="1:104" x14ac:dyDescent="0.2">
      <c r="A14" s="51" t="s">
        <v>48</v>
      </c>
      <c r="B14" s="52" t="s">
        <v>13</v>
      </c>
      <c r="C14" s="53" t="s">
        <v>12</v>
      </c>
      <c r="D14" s="43">
        <f>$D19-D7</f>
        <v>9.9999999999999978E-2</v>
      </c>
      <c r="E14" s="43">
        <f t="shared" ref="E14:O14" si="8">$D19-E7</f>
        <v>0.54999994373241901</v>
      </c>
      <c r="F14" s="43">
        <f t="shared" si="8"/>
        <v>0.76997908737072618</v>
      </c>
      <c r="G14" s="43">
        <f t="shared" si="8"/>
        <v>0.88469616585839272</v>
      </c>
      <c r="H14" s="43">
        <f t="shared" si="8"/>
        <v>0.94232855106831448</v>
      </c>
      <c r="I14" s="43">
        <f t="shared" si="8"/>
        <v>0.97116273201914771</v>
      </c>
      <c r="J14" s="43">
        <f t="shared" si="8"/>
        <v>0.98558123528562458</v>
      </c>
      <c r="K14" s="43">
        <f t="shared" si="8"/>
        <v>0.99279060641620731</v>
      </c>
      <c r="L14" s="43">
        <f t="shared" si="8"/>
        <v>0.99639530225021367</v>
      </c>
      <c r="M14" s="43">
        <f t="shared" si="8"/>
        <v>0.99819765104426283</v>
      </c>
      <c r="N14" s="43">
        <f t="shared" si="8"/>
        <v>0.99909882551537321</v>
      </c>
      <c r="O14" s="54">
        <f t="shared" si="8"/>
        <v>0.9995494127571255</v>
      </c>
      <c r="P14" s="34"/>
      <c r="Q14" s="34"/>
      <c r="R14" s="33"/>
      <c r="S14" s="34"/>
      <c r="T14" s="34"/>
      <c r="U14" s="34"/>
      <c r="V14" s="34"/>
      <c r="W14" s="33"/>
      <c r="X14" s="34"/>
      <c r="Y14" s="33"/>
      <c r="Z14" s="34"/>
      <c r="AA14" s="33"/>
      <c r="AB14" s="34"/>
      <c r="AC14" s="33"/>
      <c r="AD14" s="34"/>
      <c r="AE14" s="33"/>
      <c r="AF14" s="34"/>
      <c r="AG14" s="33"/>
      <c r="AH14" s="34"/>
      <c r="AI14" s="33"/>
      <c r="AJ14" s="34"/>
      <c r="AK14" s="33"/>
      <c r="AL14" s="34"/>
      <c r="AM14" s="33"/>
      <c r="AN14" s="34"/>
      <c r="AO14" s="33"/>
      <c r="AP14" s="34"/>
      <c r="AQ14" s="33"/>
      <c r="AR14" s="34"/>
      <c r="AS14" s="33"/>
      <c r="AT14" s="33"/>
      <c r="AU14" s="34"/>
      <c r="AV14" s="33"/>
      <c r="AW14" s="34"/>
      <c r="AX14" s="33"/>
      <c r="AY14" s="34"/>
      <c r="AZ14" s="33"/>
      <c r="BA14" s="34"/>
      <c r="BB14" s="33"/>
      <c r="BC14" s="34"/>
      <c r="BD14" s="33"/>
      <c r="BE14" s="34"/>
      <c r="BF14" s="33"/>
      <c r="BG14" s="34"/>
      <c r="BH14" s="33"/>
      <c r="BI14" s="34"/>
      <c r="BJ14" s="33"/>
      <c r="BK14" s="34"/>
      <c r="BL14" s="33"/>
      <c r="BM14" s="34"/>
      <c r="BN14" s="33"/>
      <c r="BO14" s="34"/>
      <c r="BP14" s="33"/>
      <c r="BQ14" s="33"/>
      <c r="BR14" s="34"/>
      <c r="BS14" s="33"/>
      <c r="BT14" s="34"/>
      <c r="BU14" s="33"/>
      <c r="BV14" s="34"/>
      <c r="BW14" s="33"/>
      <c r="BX14" s="34"/>
      <c r="BY14" s="33"/>
      <c r="BZ14" s="34"/>
      <c r="CA14" s="33"/>
      <c r="CB14" s="34"/>
      <c r="CC14" s="33"/>
      <c r="CD14" s="34"/>
      <c r="CE14" s="33"/>
      <c r="CF14" s="34"/>
      <c r="CG14" s="33"/>
      <c r="CH14" s="34"/>
      <c r="CI14" s="33"/>
      <c r="CJ14" s="34"/>
      <c r="CK14" s="33"/>
      <c r="CL14" s="34"/>
      <c r="CM14" s="33"/>
      <c r="CN14" s="33"/>
      <c r="CO14" s="34"/>
      <c r="CP14" s="33"/>
      <c r="CQ14" s="34"/>
      <c r="CR14" s="33"/>
      <c r="CS14" s="34"/>
      <c r="CT14" s="33"/>
      <c r="CU14" s="34"/>
      <c r="CV14" s="33"/>
      <c r="CW14" s="34"/>
      <c r="CX14" s="33"/>
      <c r="CY14" s="34"/>
    </row>
    <row r="15" spans="1:104" x14ac:dyDescent="0.2">
      <c r="A15" s="51" t="s">
        <v>174</v>
      </c>
      <c r="B15" s="52" t="s">
        <v>59</v>
      </c>
      <c r="C15" s="53" t="s">
        <v>52</v>
      </c>
      <c r="D15" s="19">
        <f>(($D17*D24)/D14)/(2*$D25)</f>
        <v>2.5000000000000004</v>
      </c>
      <c r="E15" s="19">
        <f t="shared" ref="E15:O15" si="9">(($D17*E24)/E14)/(2*$D25)</f>
        <v>0.90909100209518467</v>
      </c>
      <c r="F15" s="19">
        <f t="shared" si="9"/>
        <v>0.97405242856796348</v>
      </c>
      <c r="G15" s="19">
        <f t="shared" si="9"/>
        <v>1.1303315630736701</v>
      </c>
      <c r="H15" s="19">
        <f t="shared" si="9"/>
        <v>1.3265012490419392</v>
      </c>
      <c r="I15" s="19">
        <f t="shared" si="9"/>
        <v>1.544540323207569</v>
      </c>
      <c r="J15" s="19">
        <f t="shared" si="9"/>
        <v>1.7756019872809818</v>
      </c>
      <c r="K15" s="19">
        <f t="shared" si="9"/>
        <v>2.0145234927429807</v>
      </c>
      <c r="L15" s="19">
        <f t="shared" si="9"/>
        <v>2.2581399118589807</v>
      </c>
      <c r="M15" s="19">
        <f t="shared" si="9"/>
        <v>2.5045140082073214</v>
      </c>
      <c r="N15" s="19">
        <f t="shared" si="9"/>
        <v>2.75248046516464</v>
      </c>
      <c r="O15" s="19">
        <f t="shared" si="9"/>
        <v>3.001352371089784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</row>
    <row r="16" spans="1:104" x14ac:dyDescent="0.2">
      <c r="A16" s="51" t="s">
        <v>23</v>
      </c>
      <c r="B16" s="52"/>
      <c r="C16" s="53"/>
      <c r="D16" s="26">
        <f>D7/$D19</f>
        <v>0.9</v>
      </c>
      <c r="E16" s="26">
        <f t="shared" ref="E16:O16" si="10">E7/$D19</f>
        <v>0.45000005626758105</v>
      </c>
      <c r="F16" s="26">
        <f t="shared" si="10"/>
        <v>0.23002091262927385</v>
      </c>
      <c r="G16" s="26">
        <f t="shared" si="10"/>
        <v>0.1153038341416073</v>
      </c>
      <c r="H16" s="26">
        <f t="shared" si="10"/>
        <v>5.7671448931685514E-2</v>
      </c>
      <c r="I16" s="26">
        <f t="shared" si="10"/>
        <v>2.8837267980852298E-2</v>
      </c>
      <c r="J16" s="26">
        <f t="shared" si="10"/>
        <v>1.4418764714375464E-2</v>
      </c>
      <c r="K16" s="26">
        <f t="shared" si="10"/>
        <v>7.2093935837927369E-3</v>
      </c>
      <c r="L16" s="26">
        <f t="shared" si="10"/>
        <v>3.6046977497863619E-3</v>
      </c>
      <c r="M16" s="26">
        <f t="shared" si="10"/>
        <v>1.8023489557372151E-3</v>
      </c>
      <c r="N16" s="26">
        <f t="shared" si="10"/>
        <v>9.0117448462681267E-4</v>
      </c>
      <c r="O16" s="26">
        <f t="shared" si="10"/>
        <v>4.5058724287447109E-4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</row>
    <row r="17" spans="1:103" ht="17" thickBot="1" x14ac:dyDescent="0.25">
      <c r="A17" s="55" t="s">
        <v>53</v>
      </c>
      <c r="B17" s="56" t="s">
        <v>56</v>
      </c>
      <c r="C17" s="57" t="s">
        <v>35</v>
      </c>
      <c r="D17" s="58">
        <f>$D18-D3</f>
        <v>0.5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34"/>
      <c r="Q17" s="34"/>
      <c r="R17" s="33"/>
      <c r="S17" s="34"/>
      <c r="T17" s="34"/>
      <c r="U17" s="34"/>
      <c r="V17" s="34"/>
      <c r="W17" s="33"/>
      <c r="X17" s="34"/>
      <c r="Y17" s="33"/>
      <c r="Z17" s="34"/>
      <c r="AA17" s="33"/>
      <c r="AB17" s="34"/>
      <c r="AC17" s="33"/>
      <c r="AD17" s="34"/>
      <c r="AE17" s="33"/>
      <c r="AF17" s="34"/>
      <c r="AG17" s="33"/>
      <c r="AH17" s="34"/>
      <c r="AI17" s="33"/>
      <c r="AJ17" s="34"/>
      <c r="AK17" s="33"/>
      <c r="AL17" s="34"/>
      <c r="AM17" s="33"/>
      <c r="AN17" s="34"/>
      <c r="AO17" s="33"/>
      <c r="AP17" s="34"/>
      <c r="AQ17" s="33"/>
      <c r="AR17" s="34"/>
      <c r="AS17" s="33"/>
      <c r="AT17" s="33"/>
      <c r="AU17" s="34"/>
      <c r="AV17" s="33"/>
      <c r="AW17" s="34"/>
      <c r="AX17" s="33"/>
      <c r="AY17" s="34"/>
      <c r="AZ17" s="33"/>
      <c r="BA17" s="34"/>
      <c r="BB17" s="33"/>
      <c r="BC17" s="34"/>
      <c r="BD17" s="33"/>
      <c r="BE17" s="34"/>
      <c r="BF17" s="33"/>
      <c r="BG17" s="34"/>
      <c r="BH17" s="33"/>
      <c r="BI17" s="34"/>
      <c r="BJ17" s="33"/>
      <c r="BK17" s="34"/>
      <c r="BL17" s="33"/>
      <c r="BM17" s="34"/>
      <c r="BN17" s="33"/>
      <c r="BO17" s="34"/>
      <c r="BP17" s="33"/>
      <c r="BQ17" s="33"/>
      <c r="BR17" s="34"/>
      <c r="BS17" s="33"/>
      <c r="BT17" s="34"/>
      <c r="BU17" s="33"/>
      <c r="BV17" s="34"/>
      <c r="BW17" s="33"/>
      <c r="BX17" s="34"/>
      <c r="BY17" s="33"/>
      <c r="BZ17" s="34"/>
      <c r="CA17" s="33"/>
      <c r="CB17" s="34"/>
      <c r="CC17" s="33"/>
      <c r="CD17" s="34"/>
      <c r="CE17" s="33"/>
      <c r="CF17" s="34"/>
      <c r="CG17" s="33"/>
      <c r="CH17" s="34"/>
      <c r="CI17" s="33"/>
      <c r="CJ17" s="34"/>
      <c r="CK17" s="33"/>
      <c r="CL17" s="34"/>
      <c r="CM17" s="33"/>
      <c r="CN17" s="33"/>
      <c r="CO17" s="34"/>
      <c r="CP17" s="33"/>
      <c r="CQ17" s="34"/>
      <c r="CR17" s="33"/>
      <c r="CS17" s="34"/>
      <c r="CT17" s="33"/>
      <c r="CU17" s="34"/>
      <c r="CV17" s="33"/>
      <c r="CW17" s="34"/>
      <c r="CX17" s="33"/>
      <c r="CY17" s="34"/>
    </row>
    <row r="18" spans="1:103" x14ac:dyDescent="0.2">
      <c r="A18" s="8" t="s">
        <v>46</v>
      </c>
      <c r="B18" s="7" t="s">
        <v>42</v>
      </c>
      <c r="C18" s="4" t="s">
        <v>6</v>
      </c>
      <c r="D18" s="14">
        <v>1</v>
      </c>
    </row>
    <row r="19" spans="1:103" x14ac:dyDescent="0.2">
      <c r="A19" s="8" t="s">
        <v>46</v>
      </c>
      <c r="B19" s="7" t="s">
        <v>62</v>
      </c>
      <c r="C19" s="4" t="s">
        <v>16</v>
      </c>
      <c r="D19" s="14">
        <v>1</v>
      </c>
    </row>
    <row r="20" spans="1:103" x14ac:dyDescent="0.2">
      <c r="A20" s="8" t="s">
        <v>46</v>
      </c>
      <c r="B20" s="7" t="s">
        <v>61</v>
      </c>
      <c r="C20" s="4" t="s">
        <v>50</v>
      </c>
      <c r="D20" s="14">
        <v>0.5</v>
      </c>
    </row>
    <row r="21" spans="1:103" x14ac:dyDescent="0.2">
      <c r="A21" s="8" t="s">
        <v>46</v>
      </c>
      <c r="B21" s="7" t="s">
        <v>60</v>
      </c>
      <c r="C21" s="4" t="s">
        <v>17</v>
      </c>
      <c r="D21" s="14">
        <v>0.1</v>
      </c>
    </row>
    <row r="22" spans="1:103" x14ac:dyDescent="0.2">
      <c r="A22" s="8" t="s">
        <v>46</v>
      </c>
      <c r="B22" s="7" t="s">
        <v>58</v>
      </c>
      <c r="C22" s="4" t="s">
        <v>44</v>
      </c>
      <c r="D22" s="20">
        <v>0.1</v>
      </c>
      <c r="E22" s="35"/>
      <c r="F22" s="41"/>
      <c r="G22" s="35"/>
      <c r="H22" s="41"/>
      <c r="I22" s="35"/>
      <c r="J22" s="41"/>
      <c r="K22" s="35"/>
      <c r="L22" s="41"/>
      <c r="M22" s="35"/>
      <c r="N22" s="41"/>
      <c r="O22" s="35"/>
      <c r="P22" s="35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103" x14ac:dyDescent="0.2">
      <c r="A23" s="8" t="s">
        <v>46</v>
      </c>
      <c r="B23" s="7" t="s">
        <v>57</v>
      </c>
      <c r="C23" s="16" t="s">
        <v>45</v>
      </c>
      <c r="D23" s="20">
        <v>1</v>
      </c>
    </row>
    <row r="24" spans="1:103" x14ac:dyDescent="0.2">
      <c r="A24" s="8" t="s">
        <v>46</v>
      </c>
      <c r="B24" s="7" t="s">
        <v>55</v>
      </c>
      <c r="C24" s="4" t="s">
        <v>34</v>
      </c>
      <c r="D24" s="20">
        <v>1</v>
      </c>
      <c r="E24" s="33">
        <v>2</v>
      </c>
      <c r="F24" s="33">
        <v>3</v>
      </c>
      <c r="G24" s="33">
        <v>4</v>
      </c>
      <c r="H24" s="33">
        <v>5</v>
      </c>
      <c r="I24" s="33">
        <v>6</v>
      </c>
      <c r="J24" s="33">
        <v>7</v>
      </c>
      <c r="K24" s="33">
        <v>8</v>
      </c>
      <c r="L24" s="33">
        <v>9</v>
      </c>
      <c r="M24" s="33">
        <v>10</v>
      </c>
      <c r="N24" s="33">
        <v>11</v>
      </c>
      <c r="O24" s="33">
        <v>12</v>
      </c>
    </row>
    <row r="25" spans="1:103" x14ac:dyDescent="0.2">
      <c r="A25" s="8" t="s">
        <v>46</v>
      </c>
      <c r="B25" s="7" t="s">
        <v>54</v>
      </c>
      <c r="C25" s="4" t="s">
        <v>51</v>
      </c>
      <c r="D25" s="20">
        <v>1</v>
      </c>
    </row>
    <row r="26" spans="1:103" x14ac:dyDescent="0.2">
      <c r="C26" s="4"/>
    </row>
    <row r="27" spans="1:103" x14ac:dyDescent="0.2">
      <c r="C27" s="4"/>
    </row>
    <row r="28" spans="1:103" x14ac:dyDescent="0.2">
      <c r="C28" s="4"/>
      <c r="J28" s="42"/>
    </row>
    <row r="29" spans="1:103" x14ac:dyDescent="0.2">
      <c r="C29" s="4"/>
    </row>
    <row r="30" spans="1:103" x14ac:dyDescent="0.2">
      <c r="C30" s="4"/>
    </row>
    <row r="31" spans="1:103" x14ac:dyDescent="0.2">
      <c r="C31" s="4"/>
    </row>
    <row r="32" spans="1:103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70" spans="1:1" x14ac:dyDescent="0.2">
      <c r="A70" s="30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Forest</vt:lpstr>
      <vt:lpstr>Migration</vt:lpstr>
      <vt:lpstr>Threshold</vt:lpstr>
      <vt:lpstr>coupled</vt:lpstr>
      <vt:lpstr>coupled (2)</vt:lpstr>
    </vt:vector>
  </TitlesOfParts>
  <Company>/srcSU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Microsoft Office User</cp:lastModifiedBy>
  <dcterms:created xsi:type="dcterms:W3CDTF">2016-04-25T20:09:43Z</dcterms:created>
  <dcterms:modified xsi:type="dcterms:W3CDTF">2016-05-31T16:29:33Z</dcterms:modified>
</cp:coreProperties>
</file>