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_Ospina/Desktop/"/>
    </mc:Choice>
  </mc:AlternateContent>
  <bookViews>
    <workbookView xWindow="-1180" yWindow="-20320" windowWidth="31960" windowHeight="197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I9" i="2"/>
  <c r="E9" i="2"/>
  <c r="E8" i="2"/>
  <c r="H8" i="2"/>
  <c r="L8" i="2"/>
  <c r="J8" i="2"/>
  <c r="K8" i="2"/>
  <c r="D5" i="2"/>
  <c r="I8" i="2"/>
  <c r="G8" i="2"/>
  <c r="J36" i="2"/>
  <c r="C36" i="2"/>
  <c r="G36" i="2"/>
  <c r="K36" i="2"/>
  <c r="J35" i="2"/>
  <c r="C35" i="2"/>
  <c r="G35" i="2"/>
  <c r="K35" i="2"/>
  <c r="J34" i="2"/>
  <c r="C34" i="2"/>
  <c r="G34" i="2"/>
  <c r="K34" i="2"/>
  <c r="J33" i="2"/>
  <c r="C33" i="2"/>
  <c r="G33" i="2"/>
  <c r="K33" i="2"/>
  <c r="J32" i="2"/>
  <c r="C32" i="2"/>
  <c r="G32" i="2"/>
  <c r="K32" i="2"/>
  <c r="J31" i="2"/>
  <c r="C31" i="2"/>
  <c r="G31" i="2"/>
  <c r="K31" i="2"/>
  <c r="J30" i="2"/>
  <c r="C30" i="2"/>
  <c r="G30" i="2"/>
  <c r="K30" i="2"/>
  <c r="J29" i="2"/>
  <c r="C29" i="2"/>
  <c r="G29" i="2"/>
  <c r="K29" i="2"/>
  <c r="J28" i="2"/>
  <c r="C28" i="2"/>
  <c r="G28" i="2"/>
  <c r="K28" i="2"/>
  <c r="J27" i="2"/>
  <c r="C27" i="2"/>
  <c r="G27" i="2"/>
  <c r="K27" i="2"/>
  <c r="J26" i="2"/>
  <c r="C26" i="2"/>
  <c r="G26" i="2"/>
  <c r="K26" i="2"/>
  <c r="J25" i="2"/>
  <c r="C25" i="2"/>
  <c r="G25" i="2"/>
  <c r="K25" i="2"/>
  <c r="J24" i="2"/>
  <c r="C24" i="2"/>
  <c r="G24" i="2"/>
  <c r="K24" i="2"/>
  <c r="J23" i="2"/>
  <c r="C23" i="2"/>
  <c r="G23" i="2"/>
  <c r="K23" i="2"/>
  <c r="J22" i="2"/>
  <c r="C22" i="2"/>
  <c r="G22" i="2"/>
  <c r="K22" i="2"/>
  <c r="J21" i="2"/>
  <c r="C21" i="2"/>
  <c r="G21" i="2"/>
  <c r="K21" i="2"/>
  <c r="J20" i="2"/>
  <c r="C20" i="2"/>
  <c r="G20" i="2"/>
  <c r="K20" i="2"/>
  <c r="J19" i="2"/>
  <c r="C19" i="2"/>
  <c r="G19" i="2"/>
  <c r="K19" i="2"/>
  <c r="J18" i="2"/>
  <c r="C18" i="2"/>
  <c r="G18" i="2"/>
  <c r="K18" i="2"/>
  <c r="J17" i="2"/>
  <c r="C17" i="2"/>
  <c r="G17" i="2"/>
  <c r="K17" i="2"/>
  <c r="J16" i="2"/>
  <c r="C16" i="2"/>
  <c r="G16" i="2"/>
  <c r="K16" i="2"/>
  <c r="J15" i="2"/>
  <c r="C15" i="2"/>
  <c r="G15" i="2"/>
  <c r="K15" i="2"/>
  <c r="J14" i="2"/>
  <c r="C14" i="2"/>
  <c r="G14" i="2"/>
  <c r="K14" i="2"/>
  <c r="J13" i="2"/>
  <c r="C13" i="2"/>
  <c r="G13" i="2"/>
  <c r="K13" i="2"/>
  <c r="J12" i="2"/>
  <c r="C12" i="2"/>
  <c r="G12" i="2"/>
  <c r="K12" i="2"/>
  <c r="J11" i="2"/>
  <c r="C11" i="2"/>
  <c r="G11" i="2"/>
  <c r="K11" i="2"/>
  <c r="J10" i="2"/>
  <c r="C10" i="2"/>
  <c r="G10" i="2"/>
  <c r="K10" i="2"/>
  <c r="J9" i="2"/>
  <c r="C9" i="2"/>
  <c r="G9" i="2"/>
  <c r="K9" i="2"/>
  <c r="C8" i="2"/>
  <c r="I36" i="2"/>
  <c r="M36" i="2"/>
  <c r="E36" i="2"/>
  <c r="H36" i="2"/>
  <c r="L36" i="2"/>
  <c r="I35" i="2"/>
  <c r="M35" i="2"/>
  <c r="E35" i="2"/>
  <c r="H35" i="2"/>
  <c r="L35" i="2"/>
  <c r="I34" i="2"/>
  <c r="M34" i="2"/>
  <c r="E34" i="2"/>
  <c r="H34" i="2"/>
  <c r="L34" i="2"/>
  <c r="I33" i="2"/>
  <c r="M33" i="2"/>
  <c r="E33" i="2"/>
  <c r="H33" i="2"/>
  <c r="L33" i="2"/>
  <c r="I32" i="2"/>
  <c r="M32" i="2"/>
  <c r="E32" i="2"/>
  <c r="H32" i="2"/>
  <c r="L32" i="2"/>
  <c r="I31" i="2"/>
  <c r="M31" i="2"/>
  <c r="E31" i="2"/>
  <c r="H31" i="2"/>
  <c r="L31" i="2"/>
  <c r="I30" i="2"/>
  <c r="M30" i="2"/>
  <c r="E30" i="2"/>
  <c r="H30" i="2"/>
  <c r="L30" i="2"/>
  <c r="I29" i="2"/>
  <c r="M29" i="2"/>
  <c r="E29" i="2"/>
  <c r="H29" i="2"/>
  <c r="L29" i="2"/>
  <c r="I28" i="2"/>
  <c r="M28" i="2"/>
  <c r="E28" i="2"/>
  <c r="H28" i="2"/>
  <c r="L28" i="2"/>
  <c r="I27" i="2"/>
  <c r="M27" i="2"/>
  <c r="E27" i="2"/>
  <c r="H27" i="2"/>
  <c r="L27" i="2"/>
  <c r="I26" i="2"/>
  <c r="M26" i="2"/>
  <c r="E26" i="2"/>
  <c r="H26" i="2"/>
  <c r="L26" i="2"/>
  <c r="I25" i="2"/>
  <c r="M25" i="2"/>
  <c r="E25" i="2"/>
  <c r="H25" i="2"/>
  <c r="L25" i="2"/>
  <c r="I24" i="2"/>
  <c r="M24" i="2"/>
  <c r="E24" i="2"/>
  <c r="H24" i="2"/>
  <c r="L24" i="2"/>
  <c r="I23" i="2"/>
  <c r="M23" i="2"/>
  <c r="E23" i="2"/>
  <c r="H23" i="2"/>
  <c r="L23" i="2"/>
  <c r="I22" i="2"/>
  <c r="M22" i="2"/>
  <c r="E22" i="2"/>
  <c r="H22" i="2"/>
  <c r="L22" i="2"/>
  <c r="I21" i="2"/>
  <c r="M21" i="2"/>
  <c r="E21" i="2"/>
  <c r="H21" i="2"/>
  <c r="L21" i="2"/>
  <c r="I20" i="2"/>
  <c r="M20" i="2"/>
  <c r="E20" i="2"/>
  <c r="H20" i="2"/>
  <c r="L20" i="2"/>
  <c r="I19" i="2"/>
  <c r="M19" i="2"/>
  <c r="E19" i="2"/>
  <c r="H19" i="2"/>
  <c r="L19" i="2"/>
  <c r="I18" i="2"/>
  <c r="M18" i="2"/>
  <c r="E18" i="2"/>
  <c r="H18" i="2"/>
  <c r="L18" i="2"/>
  <c r="I17" i="2"/>
  <c r="M17" i="2"/>
  <c r="E17" i="2"/>
  <c r="H17" i="2"/>
  <c r="L17" i="2"/>
  <c r="I16" i="2"/>
  <c r="M16" i="2"/>
  <c r="E16" i="2"/>
  <c r="H16" i="2"/>
  <c r="L16" i="2"/>
  <c r="I15" i="2"/>
  <c r="M15" i="2"/>
  <c r="E15" i="2"/>
  <c r="H15" i="2"/>
  <c r="L15" i="2"/>
  <c r="I14" i="2"/>
  <c r="M14" i="2"/>
  <c r="E14" i="2"/>
  <c r="H14" i="2"/>
  <c r="L14" i="2"/>
  <c r="I13" i="2"/>
  <c r="M13" i="2"/>
  <c r="E13" i="2"/>
  <c r="H13" i="2"/>
  <c r="L13" i="2"/>
  <c r="I12" i="2"/>
  <c r="M12" i="2"/>
  <c r="E12" i="2"/>
  <c r="H12" i="2"/>
  <c r="L12" i="2"/>
  <c r="I11" i="2"/>
  <c r="M11" i="2"/>
  <c r="E11" i="2"/>
  <c r="H11" i="2"/>
  <c r="L11" i="2"/>
  <c r="I10" i="2"/>
  <c r="M10" i="2"/>
  <c r="E10" i="2"/>
  <c r="H10" i="2"/>
  <c r="L10" i="2"/>
  <c r="M9" i="2"/>
  <c r="H9" i="2"/>
  <c r="L9" i="2"/>
  <c r="M8" i="2"/>
  <c r="J45" i="1"/>
  <c r="C12" i="1"/>
  <c r="E3" i="1"/>
  <c r="C14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G172" i="1"/>
  <c r="O86" i="1"/>
  <c r="F172" i="1"/>
  <c r="N86" i="1"/>
  <c r="E172" i="1"/>
  <c r="M86" i="1"/>
  <c r="D172" i="1"/>
  <c r="L86" i="1"/>
  <c r="C172" i="1"/>
  <c r="K86" i="1"/>
  <c r="C43" i="1"/>
  <c r="C15" i="1"/>
  <c r="G42" i="1"/>
  <c r="C44" i="1"/>
  <c r="G85" i="1"/>
  <c r="G129" i="1"/>
  <c r="G171" i="1"/>
  <c r="O85" i="1"/>
  <c r="F42" i="1"/>
  <c r="F85" i="1"/>
  <c r="F129" i="1"/>
  <c r="F171" i="1"/>
  <c r="N85" i="1"/>
  <c r="E42" i="1"/>
  <c r="E85" i="1"/>
  <c r="E129" i="1"/>
  <c r="E171" i="1"/>
  <c r="M85" i="1"/>
  <c r="D42" i="1"/>
  <c r="D85" i="1"/>
  <c r="D129" i="1"/>
  <c r="D171" i="1"/>
  <c r="L85" i="1"/>
  <c r="C42" i="1"/>
  <c r="C85" i="1"/>
  <c r="C129" i="1"/>
  <c r="C171" i="1"/>
  <c r="K85" i="1"/>
  <c r="G84" i="1"/>
  <c r="G128" i="1"/>
  <c r="G170" i="1"/>
  <c r="O84" i="1"/>
  <c r="F84" i="1"/>
  <c r="F128" i="1"/>
  <c r="F170" i="1"/>
  <c r="N84" i="1"/>
  <c r="E84" i="1"/>
  <c r="E128" i="1"/>
  <c r="E170" i="1"/>
  <c r="M84" i="1"/>
  <c r="D84" i="1"/>
  <c r="D128" i="1"/>
  <c r="D170" i="1"/>
  <c r="L84" i="1"/>
  <c r="C84" i="1"/>
  <c r="C128" i="1"/>
  <c r="C170" i="1"/>
  <c r="K84" i="1"/>
  <c r="G83" i="1"/>
  <c r="G127" i="1"/>
  <c r="G169" i="1"/>
  <c r="O83" i="1"/>
  <c r="F83" i="1"/>
  <c r="F127" i="1"/>
  <c r="F169" i="1"/>
  <c r="N83" i="1"/>
  <c r="E83" i="1"/>
  <c r="E127" i="1"/>
  <c r="E169" i="1"/>
  <c r="M83" i="1"/>
  <c r="D83" i="1"/>
  <c r="D127" i="1"/>
  <c r="D169" i="1"/>
  <c r="L83" i="1"/>
  <c r="C83" i="1"/>
  <c r="C127" i="1"/>
  <c r="C169" i="1"/>
  <c r="K83" i="1"/>
  <c r="G82" i="1"/>
  <c r="G126" i="1"/>
  <c r="G168" i="1"/>
  <c r="O82" i="1"/>
  <c r="F82" i="1"/>
  <c r="F126" i="1"/>
  <c r="F168" i="1"/>
  <c r="N82" i="1"/>
  <c r="E82" i="1"/>
  <c r="E126" i="1"/>
  <c r="E168" i="1"/>
  <c r="M82" i="1"/>
  <c r="D82" i="1"/>
  <c r="D126" i="1"/>
  <c r="D168" i="1"/>
  <c r="L82" i="1"/>
  <c r="C82" i="1"/>
  <c r="C126" i="1"/>
  <c r="C168" i="1"/>
  <c r="K82" i="1"/>
  <c r="G81" i="1"/>
  <c r="G125" i="1"/>
  <c r="G167" i="1"/>
  <c r="O81" i="1"/>
  <c r="F81" i="1"/>
  <c r="F125" i="1"/>
  <c r="F167" i="1"/>
  <c r="N81" i="1"/>
  <c r="E81" i="1"/>
  <c r="E125" i="1"/>
  <c r="E167" i="1"/>
  <c r="M81" i="1"/>
  <c r="D81" i="1"/>
  <c r="D125" i="1"/>
  <c r="D167" i="1"/>
  <c r="L81" i="1"/>
  <c r="C81" i="1"/>
  <c r="C125" i="1"/>
  <c r="C167" i="1"/>
  <c r="K81" i="1"/>
  <c r="G80" i="1"/>
  <c r="G124" i="1"/>
  <c r="G166" i="1"/>
  <c r="O80" i="1"/>
  <c r="F80" i="1"/>
  <c r="F124" i="1"/>
  <c r="F166" i="1"/>
  <c r="N80" i="1"/>
  <c r="E80" i="1"/>
  <c r="E124" i="1"/>
  <c r="E166" i="1"/>
  <c r="M80" i="1"/>
  <c r="D80" i="1"/>
  <c r="D124" i="1"/>
  <c r="D166" i="1"/>
  <c r="L80" i="1"/>
  <c r="C80" i="1"/>
  <c r="C124" i="1"/>
  <c r="C166" i="1"/>
  <c r="K80" i="1"/>
  <c r="G79" i="1"/>
  <c r="G123" i="1"/>
  <c r="G165" i="1"/>
  <c r="O79" i="1"/>
  <c r="F79" i="1"/>
  <c r="F123" i="1"/>
  <c r="F165" i="1"/>
  <c r="N79" i="1"/>
  <c r="E79" i="1"/>
  <c r="E123" i="1"/>
  <c r="E165" i="1"/>
  <c r="M79" i="1"/>
  <c r="D79" i="1"/>
  <c r="D123" i="1"/>
  <c r="D165" i="1"/>
  <c r="L79" i="1"/>
  <c r="C79" i="1"/>
  <c r="C123" i="1"/>
  <c r="C165" i="1"/>
  <c r="K79" i="1"/>
  <c r="G78" i="1"/>
  <c r="G122" i="1"/>
  <c r="G164" i="1"/>
  <c r="O78" i="1"/>
  <c r="F78" i="1"/>
  <c r="F122" i="1"/>
  <c r="F164" i="1"/>
  <c r="N78" i="1"/>
  <c r="E78" i="1"/>
  <c r="E122" i="1"/>
  <c r="E164" i="1"/>
  <c r="M78" i="1"/>
  <c r="D78" i="1"/>
  <c r="D122" i="1"/>
  <c r="D164" i="1"/>
  <c r="L78" i="1"/>
  <c r="C78" i="1"/>
  <c r="C122" i="1"/>
  <c r="C164" i="1"/>
  <c r="K78" i="1"/>
  <c r="G77" i="1"/>
  <c r="G121" i="1"/>
  <c r="G163" i="1"/>
  <c r="O77" i="1"/>
  <c r="F77" i="1"/>
  <c r="F121" i="1"/>
  <c r="F163" i="1"/>
  <c r="N77" i="1"/>
  <c r="E77" i="1"/>
  <c r="E121" i="1"/>
  <c r="E163" i="1"/>
  <c r="M77" i="1"/>
  <c r="D77" i="1"/>
  <c r="D121" i="1"/>
  <c r="D163" i="1"/>
  <c r="L77" i="1"/>
  <c r="C77" i="1"/>
  <c r="C121" i="1"/>
  <c r="C163" i="1"/>
  <c r="K77" i="1"/>
  <c r="G76" i="1"/>
  <c r="G120" i="1"/>
  <c r="G162" i="1"/>
  <c r="O76" i="1"/>
  <c r="F76" i="1"/>
  <c r="F120" i="1"/>
  <c r="F162" i="1"/>
  <c r="N76" i="1"/>
  <c r="E76" i="1"/>
  <c r="E120" i="1"/>
  <c r="E162" i="1"/>
  <c r="M76" i="1"/>
  <c r="D76" i="1"/>
  <c r="D120" i="1"/>
  <c r="D162" i="1"/>
  <c r="L76" i="1"/>
  <c r="C76" i="1"/>
  <c r="C120" i="1"/>
  <c r="C162" i="1"/>
  <c r="K76" i="1"/>
  <c r="G75" i="1"/>
  <c r="G119" i="1"/>
  <c r="G161" i="1"/>
  <c r="O75" i="1"/>
  <c r="F75" i="1"/>
  <c r="F119" i="1"/>
  <c r="F161" i="1"/>
  <c r="N75" i="1"/>
  <c r="E75" i="1"/>
  <c r="E119" i="1"/>
  <c r="E161" i="1"/>
  <c r="M75" i="1"/>
  <c r="D75" i="1"/>
  <c r="D119" i="1"/>
  <c r="D161" i="1"/>
  <c r="L75" i="1"/>
  <c r="C75" i="1"/>
  <c r="C119" i="1"/>
  <c r="C161" i="1"/>
  <c r="K75" i="1"/>
  <c r="G74" i="1"/>
  <c r="G118" i="1"/>
  <c r="G160" i="1"/>
  <c r="O74" i="1"/>
  <c r="F74" i="1"/>
  <c r="F118" i="1"/>
  <c r="F160" i="1"/>
  <c r="N74" i="1"/>
  <c r="E74" i="1"/>
  <c r="E118" i="1"/>
  <c r="E160" i="1"/>
  <c r="M74" i="1"/>
  <c r="D74" i="1"/>
  <c r="D118" i="1"/>
  <c r="D160" i="1"/>
  <c r="L74" i="1"/>
  <c r="C74" i="1"/>
  <c r="C118" i="1"/>
  <c r="C160" i="1"/>
  <c r="K74" i="1"/>
  <c r="G73" i="1"/>
  <c r="G117" i="1"/>
  <c r="G159" i="1"/>
  <c r="O73" i="1"/>
  <c r="F73" i="1"/>
  <c r="F117" i="1"/>
  <c r="F159" i="1"/>
  <c r="N73" i="1"/>
  <c r="E73" i="1"/>
  <c r="E117" i="1"/>
  <c r="E159" i="1"/>
  <c r="M73" i="1"/>
  <c r="D73" i="1"/>
  <c r="D117" i="1"/>
  <c r="D159" i="1"/>
  <c r="L73" i="1"/>
  <c r="C73" i="1"/>
  <c r="C117" i="1"/>
  <c r="C159" i="1"/>
  <c r="K73" i="1"/>
  <c r="G72" i="1"/>
  <c r="G116" i="1"/>
  <c r="G158" i="1"/>
  <c r="O72" i="1"/>
  <c r="F72" i="1"/>
  <c r="F116" i="1"/>
  <c r="F158" i="1"/>
  <c r="N72" i="1"/>
  <c r="E72" i="1"/>
  <c r="E116" i="1"/>
  <c r="E158" i="1"/>
  <c r="M72" i="1"/>
  <c r="D72" i="1"/>
  <c r="D116" i="1"/>
  <c r="D158" i="1"/>
  <c r="L72" i="1"/>
  <c r="C72" i="1"/>
  <c r="C116" i="1"/>
  <c r="C158" i="1"/>
  <c r="K72" i="1"/>
  <c r="G71" i="1"/>
  <c r="G115" i="1"/>
  <c r="G157" i="1"/>
  <c r="O71" i="1"/>
  <c r="F71" i="1"/>
  <c r="F115" i="1"/>
  <c r="F157" i="1"/>
  <c r="N71" i="1"/>
  <c r="E71" i="1"/>
  <c r="E115" i="1"/>
  <c r="E157" i="1"/>
  <c r="M71" i="1"/>
  <c r="D71" i="1"/>
  <c r="D115" i="1"/>
  <c r="D157" i="1"/>
  <c r="L71" i="1"/>
  <c r="C71" i="1"/>
  <c r="C115" i="1"/>
  <c r="C157" i="1"/>
  <c r="K71" i="1"/>
  <c r="G70" i="1"/>
  <c r="G114" i="1"/>
  <c r="G156" i="1"/>
  <c r="O70" i="1"/>
  <c r="F70" i="1"/>
  <c r="F114" i="1"/>
  <c r="F156" i="1"/>
  <c r="N70" i="1"/>
  <c r="E70" i="1"/>
  <c r="E114" i="1"/>
  <c r="E156" i="1"/>
  <c r="M70" i="1"/>
  <c r="D70" i="1"/>
  <c r="D114" i="1"/>
  <c r="D156" i="1"/>
  <c r="L70" i="1"/>
  <c r="C70" i="1"/>
  <c r="C114" i="1"/>
  <c r="C156" i="1"/>
  <c r="K70" i="1"/>
  <c r="G69" i="1"/>
  <c r="G113" i="1"/>
  <c r="G155" i="1"/>
  <c r="O69" i="1"/>
  <c r="F69" i="1"/>
  <c r="F113" i="1"/>
  <c r="F155" i="1"/>
  <c r="N69" i="1"/>
  <c r="E69" i="1"/>
  <c r="E113" i="1"/>
  <c r="E155" i="1"/>
  <c r="M69" i="1"/>
  <c r="D69" i="1"/>
  <c r="D113" i="1"/>
  <c r="D155" i="1"/>
  <c r="L69" i="1"/>
  <c r="C69" i="1"/>
  <c r="C113" i="1"/>
  <c r="C155" i="1"/>
  <c r="K69" i="1"/>
  <c r="G68" i="1"/>
  <c r="G112" i="1"/>
  <c r="G154" i="1"/>
  <c r="O68" i="1"/>
  <c r="F68" i="1"/>
  <c r="F112" i="1"/>
  <c r="F154" i="1"/>
  <c r="N68" i="1"/>
  <c r="E68" i="1"/>
  <c r="E112" i="1"/>
  <c r="E154" i="1"/>
  <c r="M68" i="1"/>
  <c r="D68" i="1"/>
  <c r="D112" i="1"/>
  <c r="D154" i="1"/>
  <c r="L68" i="1"/>
  <c r="C68" i="1"/>
  <c r="C112" i="1"/>
  <c r="C154" i="1"/>
  <c r="K68" i="1"/>
  <c r="G67" i="1"/>
  <c r="G111" i="1"/>
  <c r="G153" i="1"/>
  <c r="O67" i="1"/>
  <c r="F67" i="1"/>
  <c r="F111" i="1"/>
  <c r="F153" i="1"/>
  <c r="N67" i="1"/>
  <c r="E67" i="1"/>
  <c r="E111" i="1"/>
  <c r="E153" i="1"/>
  <c r="M67" i="1"/>
  <c r="D67" i="1"/>
  <c r="D111" i="1"/>
  <c r="D153" i="1"/>
  <c r="L67" i="1"/>
  <c r="C67" i="1"/>
  <c r="C111" i="1"/>
  <c r="C153" i="1"/>
  <c r="K67" i="1"/>
  <c r="G66" i="1"/>
  <c r="G110" i="1"/>
  <c r="G152" i="1"/>
  <c r="O66" i="1"/>
  <c r="F66" i="1"/>
  <c r="F110" i="1"/>
  <c r="F152" i="1"/>
  <c r="N66" i="1"/>
  <c r="E66" i="1"/>
  <c r="E110" i="1"/>
  <c r="E152" i="1"/>
  <c r="M66" i="1"/>
  <c r="D66" i="1"/>
  <c r="D110" i="1"/>
  <c r="D152" i="1"/>
  <c r="L66" i="1"/>
  <c r="C66" i="1"/>
  <c r="C110" i="1"/>
  <c r="C152" i="1"/>
  <c r="K66" i="1"/>
  <c r="G65" i="1"/>
  <c r="G109" i="1"/>
  <c r="G151" i="1"/>
  <c r="O65" i="1"/>
  <c r="F65" i="1"/>
  <c r="F109" i="1"/>
  <c r="F151" i="1"/>
  <c r="N65" i="1"/>
  <c r="E65" i="1"/>
  <c r="E109" i="1"/>
  <c r="E151" i="1"/>
  <c r="M65" i="1"/>
  <c r="D65" i="1"/>
  <c r="D109" i="1"/>
  <c r="D151" i="1"/>
  <c r="L65" i="1"/>
  <c r="C65" i="1"/>
  <c r="C109" i="1"/>
  <c r="C151" i="1"/>
  <c r="K65" i="1"/>
  <c r="G64" i="1"/>
  <c r="G108" i="1"/>
  <c r="G150" i="1"/>
  <c r="O64" i="1"/>
  <c r="F64" i="1"/>
  <c r="F108" i="1"/>
  <c r="F150" i="1"/>
  <c r="N64" i="1"/>
  <c r="E64" i="1"/>
  <c r="E108" i="1"/>
  <c r="E150" i="1"/>
  <c r="M64" i="1"/>
  <c r="D64" i="1"/>
  <c r="D108" i="1"/>
  <c r="D150" i="1"/>
  <c r="L64" i="1"/>
  <c r="C64" i="1"/>
  <c r="C108" i="1"/>
  <c r="C150" i="1"/>
  <c r="K64" i="1"/>
  <c r="G63" i="1"/>
  <c r="G107" i="1"/>
  <c r="G149" i="1"/>
  <c r="O63" i="1"/>
  <c r="F63" i="1"/>
  <c r="F107" i="1"/>
  <c r="F149" i="1"/>
  <c r="N63" i="1"/>
  <c r="E63" i="1"/>
  <c r="E107" i="1"/>
  <c r="E149" i="1"/>
  <c r="M63" i="1"/>
  <c r="D63" i="1"/>
  <c r="D107" i="1"/>
  <c r="D149" i="1"/>
  <c r="L63" i="1"/>
  <c r="C63" i="1"/>
  <c r="C107" i="1"/>
  <c r="C149" i="1"/>
  <c r="K63" i="1"/>
  <c r="G62" i="1"/>
  <c r="G106" i="1"/>
  <c r="G148" i="1"/>
  <c r="O62" i="1"/>
  <c r="F62" i="1"/>
  <c r="F106" i="1"/>
  <c r="F148" i="1"/>
  <c r="N62" i="1"/>
  <c r="E62" i="1"/>
  <c r="E106" i="1"/>
  <c r="E148" i="1"/>
  <c r="M62" i="1"/>
  <c r="D62" i="1"/>
  <c r="D106" i="1"/>
  <c r="D148" i="1"/>
  <c r="L62" i="1"/>
  <c r="C62" i="1"/>
  <c r="C106" i="1"/>
  <c r="C148" i="1"/>
  <c r="K62" i="1"/>
  <c r="G61" i="1"/>
  <c r="G105" i="1"/>
  <c r="G147" i="1"/>
  <c r="O61" i="1"/>
  <c r="F61" i="1"/>
  <c r="F105" i="1"/>
  <c r="F147" i="1"/>
  <c r="N61" i="1"/>
  <c r="E61" i="1"/>
  <c r="E105" i="1"/>
  <c r="E147" i="1"/>
  <c r="M61" i="1"/>
  <c r="D61" i="1"/>
  <c r="D105" i="1"/>
  <c r="D147" i="1"/>
  <c r="L61" i="1"/>
  <c r="C61" i="1"/>
  <c r="C105" i="1"/>
  <c r="C147" i="1"/>
  <c r="K61" i="1"/>
  <c r="G60" i="1"/>
  <c r="G104" i="1"/>
  <c r="G146" i="1"/>
  <c r="O60" i="1"/>
  <c r="F60" i="1"/>
  <c r="F104" i="1"/>
  <c r="F146" i="1"/>
  <c r="N60" i="1"/>
  <c r="E60" i="1"/>
  <c r="E104" i="1"/>
  <c r="E146" i="1"/>
  <c r="M60" i="1"/>
  <c r="D60" i="1"/>
  <c r="D104" i="1"/>
  <c r="D146" i="1"/>
  <c r="L60" i="1"/>
  <c r="C60" i="1"/>
  <c r="C104" i="1"/>
  <c r="C146" i="1"/>
  <c r="K60" i="1"/>
  <c r="G59" i="1"/>
  <c r="G103" i="1"/>
  <c r="G145" i="1"/>
  <c r="O59" i="1"/>
  <c r="F59" i="1"/>
  <c r="F103" i="1"/>
  <c r="F145" i="1"/>
  <c r="N59" i="1"/>
  <c r="E59" i="1"/>
  <c r="E103" i="1"/>
  <c r="E145" i="1"/>
  <c r="M59" i="1"/>
  <c r="D59" i="1"/>
  <c r="D103" i="1"/>
  <c r="D145" i="1"/>
  <c r="L59" i="1"/>
  <c r="C59" i="1"/>
  <c r="C103" i="1"/>
  <c r="C145" i="1"/>
  <c r="K59" i="1"/>
  <c r="G58" i="1"/>
  <c r="G102" i="1"/>
  <c r="G144" i="1"/>
  <c r="O58" i="1"/>
  <c r="F58" i="1"/>
  <c r="F102" i="1"/>
  <c r="F144" i="1"/>
  <c r="N58" i="1"/>
  <c r="E58" i="1"/>
  <c r="E102" i="1"/>
  <c r="E144" i="1"/>
  <c r="M58" i="1"/>
  <c r="D58" i="1"/>
  <c r="D102" i="1"/>
  <c r="D144" i="1"/>
  <c r="L58" i="1"/>
  <c r="C58" i="1"/>
  <c r="C102" i="1"/>
  <c r="C144" i="1"/>
  <c r="K58" i="1"/>
  <c r="G57" i="1"/>
  <c r="G101" i="1"/>
  <c r="G143" i="1"/>
  <c r="O57" i="1"/>
  <c r="F57" i="1"/>
  <c r="F101" i="1"/>
  <c r="F143" i="1"/>
  <c r="N57" i="1"/>
  <c r="E57" i="1"/>
  <c r="E101" i="1"/>
  <c r="E143" i="1"/>
  <c r="M57" i="1"/>
  <c r="D57" i="1"/>
  <c r="D101" i="1"/>
  <c r="D143" i="1"/>
  <c r="L57" i="1"/>
  <c r="C57" i="1"/>
  <c r="C101" i="1"/>
  <c r="C143" i="1"/>
  <c r="K57" i="1"/>
  <c r="G56" i="1"/>
  <c r="G100" i="1"/>
  <c r="G142" i="1"/>
  <c r="O56" i="1"/>
  <c r="F56" i="1"/>
  <c r="F100" i="1"/>
  <c r="F142" i="1"/>
  <c r="N56" i="1"/>
  <c r="E56" i="1"/>
  <c r="E100" i="1"/>
  <c r="E142" i="1"/>
  <c r="M56" i="1"/>
  <c r="D56" i="1"/>
  <c r="D100" i="1"/>
  <c r="D142" i="1"/>
  <c r="L56" i="1"/>
  <c r="C56" i="1"/>
  <c r="C100" i="1"/>
  <c r="C142" i="1"/>
  <c r="K56" i="1"/>
  <c r="G55" i="1"/>
  <c r="G99" i="1"/>
  <c r="G141" i="1"/>
  <c r="O55" i="1"/>
  <c r="F55" i="1"/>
  <c r="F99" i="1"/>
  <c r="F141" i="1"/>
  <c r="N55" i="1"/>
  <c r="E55" i="1"/>
  <c r="E99" i="1"/>
  <c r="E141" i="1"/>
  <c r="M55" i="1"/>
  <c r="D55" i="1"/>
  <c r="D99" i="1"/>
  <c r="D141" i="1"/>
  <c r="L55" i="1"/>
  <c r="C55" i="1"/>
  <c r="C99" i="1"/>
  <c r="C141" i="1"/>
  <c r="K55" i="1"/>
  <c r="G54" i="1"/>
  <c r="G98" i="1"/>
  <c r="G140" i="1"/>
  <c r="O54" i="1"/>
  <c r="F54" i="1"/>
  <c r="F98" i="1"/>
  <c r="F140" i="1"/>
  <c r="N54" i="1"/>
  <c r="E54" i="1"/>
  <c r="E98" i="1"/>
  <c r="E140" i="1"/>
  <c r="M54" i="1"/>
  <c r="D54" i="1"/>
  <c r="D98" i="1"/>
  <c r="D140" i="1"/>
  <c r="L54" i="1"/>
  <c r="C54" i="1"/>
  <c r="C98" i="1"/>
  <c r="C140" i="1"/>
  <c r="K54" i="1"/>
  <c r="G53" i="1"/>
  <c r="G97" i="1"/>
  <c r="G139" i="1"/>
  <c r="O53" i="1"/>
  <c r="F53" i="1"/>
  <c r="F97" i="1"/>
  <c r="F139" i="1"/>
  <c r="N53" i="1"/>
  <c r="E53" i="1"/>
  <c r="E97" i="1"/>
  <c r="E139" i="1"/>
  <c r="M53" i="1"/>
  <c r="D53" i="1"/>
  <c r="D97" i="1"/>
  <c r="D139" i="1"/>
  <c r="L53" i="1"/>
  <c r="C53" i="1"/>
  <c r="C97" i="1"/>
  <c r="C139" i="1"/>
  <c r="K53" i="1"/>
  <c r="G52" i="1"/>
  <c r="G96" i="1"/>
  <c r="G138" i="1"/>
  <c r="O52" i="1"/>
  <c r="F52" i="1"/>
  <c r="F96" i="1"/>
  <c r="F138" i="1"/>
  <c r="N52" i="1"/>
  <c r="E52" i="1"/>
  <c r="E96" i="1"/>
  <c r="E138" i="1"/>
  <c r="M52" i="1"/>
  <c r="D52" i="1"/>
  <c r="D96" i="1"/>
  <c r="D138" i="1"/>
  <c r="L52" i="1"/>
  <c r="C52" i="1"/>
  <c r="C96" i="1"/>
  <c r="C138" i="1"/>
  <c r="K52" i="1"/>
  <c r="G51" i="1"/>
  <c r="G95" i="1"/>
  <c r="G137" i="1"/>
  <c r="O51" i="1"/>
  <c r="F51" i="1"/>
  <c r="F95" i="1"/>
  <c r="F137" i="1"/>
  <c r="N51" i="1"/>
  <c r="E51" i="1"/>
  <c r="E95" i="1"/>
  <c r="E137" i="1"/>
  <c r="M51" i="1"/>
  <c r="D51" i="1"/>
  <c r="D95" i="1"/>
  <c r="D137" i="1"/>
  <c r="L51" i="1"/>
  <c r="C51" i="1"/>
  <c r="C95" i="1"/>
  <c r="C137" i="1"/>
  <c r="K51" i="1"/>
  <c r="G50" i="1"/>
  <c r="G94" i="1"/>
  <c r="G136" i="1"/>
  <c r="O50" i="1"/>
  <c r="F50" i="1"/>
  <c r="F94" i="1"/>
  <c r="F136" i="1"/>
  <c r="N50" i="1"/>
  <c r="E50" i="1"/>
  <c r="E94" i="1"/>
  <c r="E136" i="1"/>
  <c r="M50" i="1"/>
  <c r="D50" i="1"/>
  <c r="D94" i="1"/>
  <c r="D136" i="1"/>
  <c r="L50" i="1"/>
  <c r="C50" i="1"/>
  <c r="C94" i="1"/>
  <c r="C136" i="1"/>
  <c r="K50" i="1"/>
  <c r="G49" i="1"/>
  <c r="G93" i="1"/>
  <c r="G135" i="1"/>
  <c r="O49" i="1"/>
  <c r="F49" i="1"/>
  <c r="F93" i="1"/>
  <c r="F135" i="1"/>
  <c r="N49" i="1"/>
  <c r="E49" i="1"/>
  <c r="E93" i="1"/>
  <c r="E135" i="1"/>
  <c r="M49" i="1"/>
  <c r="D49" i="1"/>
  <c r="D93" i="1"/>
  <c r="D135" i="1"/>
  <c r="L49" i="1"/>
  <c r="C49" i="1"/>
  <c r="C93" i="1"/>
  <c r="C135" i="1"/>
  <c r="K49" i="1"/>
  <c r="G48" i="1"/>
  <c r="G92" i="1"/>
  <c r="G134" i="1"/>
  <c r="O48" i="1"/>
  <c r="F48" i="1"/>
  <c r="F92" i="1"/>
  <c r="F134" i="1"/>
  <c r="N48" i="1"/>
  <c r="E48" i="1"/>
  <c r="E92" i="1"/>
  <c r="E134" i="1"/>
  <c r="M48" i="1"/>
  <c r="D48" i="1"/>
  <c r="D92" i="1"/>
  <c r="D134" i="1"/>
  <c r="L48" i="1"/>
  <c r="C48" i="1"/>
  <c r="C92" i="1"/>
  <c r="C134" i="1"/>
  <c r="K48" i="1"/>
  <c r="G47" i="1"/>
  <c r="G91" i="1"/>
  <c r="G133" i="1"/>
  <c r="O47" i="1"/>
  <c r="F47" i="1"/>
  <c r="F91" i="1"/>
  <c r="F133" i="1"/>
  <c r="N47" i="1"/>
  <c r="E47" i="1"/>
  <c r="E91" i="1"/>
  <c r="E133" i="1"/>
  <c r="M47" i="1"/>
  <c r="D47" i="1"/>
  <c r="D91" i="1"/>
  <c r="D133" i="1"/>
  <c r="L4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29" i="1"/>
  <c r="B128" i="1"/>
  <c r="B127" i="1"/>
  <c r="B126" i="1"/>
  <c r="B125" i="1"/>
  <c r="B124" i="1"/>
  <c r="B92" i="1"/>
  <c r="B91" i="1"/>
  <c r="C47" i="1"/>
  <c r="C91" i="1"/>
  <c r="C86" i="1"/>
  <c r="D86" i="1"/>
  <c r="E86" i="1"/>
  <c r="F86" i="1"/>
  <c r="G86" i="1"/>
  <c r="B113" i="1"/>
  <c r="B114" i="1"/>
  <c r="B115" i="1"/>
  <c r="B116" i="1"/>
  <c r="B117" i="1"/>
  <c r="B118" i="1"/>
  <c r="B119" i="1"/>
  <c r="B120" i="1"/>
  <c r="B121" i="1"/>
  <c r="B122" i="1"/>
  <c r="B12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93" i="1"/>
  <c r="C133" i="1"/>
  <c r="K47" i="1"/>
  <c r="B135" i="1"/>
  <c r="B134" i="1"/>
  <c r="B133" i="1"/>
  <c r="G132" i="1"/>
  <c r="F132" i="1"/>
  <c r="E132" i="1"/>
  <c r="D132" i="1"/>
  <c r="C132" i="1"/>
  <c r="O45" i="1"/>
  <c r="N45" i="1"/>
  <c r="M45" i="1"/>
  <c r="L45" i="1"/>
  <c r="K45" i="1"/>
  <c r="J47" i="1"/>
  <c r="C13" i="1"/>
</calcChain>
</file>

<file path=xl/sharedStrings.xml><?xml version="1.0" encoding="utf-8"?>
<sst xmlns="http://schemas.openxmlformats.org/spreadsheetml/2006/main" count="53" uniqueCount="51">
  <si>
    <t xml:space="preserve"> # 1. forestGrowth</t>
  </si>
  <si>
    <t>elipson</t>
  </si>
  <si>
    <t xml:space="preserve">  # 2. forestClearingRate</t>
  </si>
  <si>
    <t>lambda</t>
  </si>
  <si>
    <t xml:space="preserve">  # 3. migrationDecisionRate</t>
  </si>
  <si>
    <t>omega</t>
  </si>
  <si>
    <t>decisions/time</t>
  </si>
  <si>
    <t xml:space="preserve">  # 4. decisionSd</t>
  </si>
  <si>
    <t>s</t>
  </si>
  <si>
    <t xml:space="preserve">  # 5. urbanUtil</t>
  </si>
  <si>
    <t>gamma</t>
  </si>
  <si>
    <t xml:space="preserve">  # 6. agUtil</t>
  </si>
  <si>
    <t>h</t>
  </si>
  <si>
    <t xml:space="preserve">  # 7. prRemit</t>
  </si>
  <si>
    <t>p</t>
  </si>
  <si>
    <t xml:space="preserve">  # 8. LabCost</t>
  </si>
  <si>
    <t>k</t>
  </si>
  <si>
    <t xml:space="preserve">  # 9. CvsL</t>
  </si>
  <si>
    <t>beta</t>
  </si>
  <si>
    <t>F*</t>
  </si>
  <si>
    <t>M</t>
  </si>
  <si>
    <t>beta*k*p*gamma</t>
  </si>
  <si>
    <t>lamda/elipson</t>
  </si>
  <si>
    <t>F</t>
  </si>
  <si>
    <t>h/gamma</t>
  </si>
  <si>
    <t>zA/2(1-p)</t>
  </si>
  <si>
    <t>2(1-p)</t>
  </si>
  <si>
    <t>(1-beta)p</t>
  </si>
  <si>
    <t>mu</t>
  </si>
  <si>
    <t>exp</t>
  </si>
  <si>
    <t>cdf</t>
  </si>
  <si>
    <t>dM/dt</t>
  </si>
  <si>
    <t>0 consumption; 1 labour</t>
  </si>
  <si>
    <t>realized F*</t>
  </si>
  <si>
    <t>Forest Cover</t>
  </si>
  <si>
    <t>elipison</t>
  </si>
  <si>
    <t>forest growth</t>
  </si>
  <si>
    <t>depensation</t>
  </si>
  <si>
    <t>0-1; 0 constant -&gt; 1 linear increase</t>
  </si>
  <si>
    <t>1-F</t>
  </si>
  <si>
    <t>D(F-1)+1</t>
  </si>
  <si>
    <t>dF</t>
  </si>
  <si>
    <t>dF(D)</t>
  </si>
  <si>
    <t>dF(E)</t>
  </si>
  <si>
    <t>EXP(F)</t>
  </si>
  <si>
    <t>cutting</t>
  </si>
  <si>
    <t>dF-cut</t>
  </si>
  <si>
    <t>dF(E)-cut</t>
  </si>
  <si>
    <t>dF(D)-cut</t>
  </si>
  <si>
    <t>cut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</si>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</sst>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realized F*</c:v>
                </c:pt>
              </c:strCache>
            </c:strRef>
          </c:tx>
          <c:marker>
            <c:symbol val="none"/>
          </c:marker>
          <c:xVal>
            <c:numRef>
              <c:f>Sheet1!$B$18:$B$38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Sheet1!$D$18:$D$38</c:f>
              <c:numCache>
                <c:formatCode>General</c:formatCode>
                <c:ptCount val="21"/>
                <c:pt idx="0">
                  <c:v>0.1</c:v>
                </c:pt>
                <c:pt idx="1">
                  <c:v>0.0909999999999999</c:v>
                </c:pt>
                <c:pt idx="2">
                  <c:v>0.0819999999999999</c:v>
                </c:pt>
                <c:pt idx="3">
                  <c:v>0.0729999999999999</c:v>
                </c:pt>
                <c:pt idx="4">
                  <c:v>0.0639999999999999</c:v>
                </c:pt>
                <c:pt idx="5">
                  <c:v>0.0549999999999999</c:v>
                </c:pt>
                <c:pt idx="6">
                  <c:v>0.0459999999999999</c:v>
                </c:pt>
                <c:pt idx="7">
                  <c:v>0.0369999999999999</c:v>
                </c:pt>
                <c:pt idx="8">
                  <c:v>0.0279999999999999</c:v>
                </c:pt>
                <c:pt idx="9">
                  <c:v>0.0189999999999999</c:v>
                </c:pt>
                <c:pt idx="10">
                  <c:v>0.00999999999999989</c:v>
                </c:pt>
                <c:pt idx="11">
                  <c:v>0.00099999999999989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97408"/>
        <c:axId val="1091634288"/>
      </c:scatterChart>
      <c:valAx>
        <c:axId val="11804974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634288"/>
        <c:crosses val="autoZero"/>
        <c:crossBetween val="midCat"/>
      </c:valAx>
      <c:valAx>
        <c:axId val="1091634288"/>
        <c:scaling>
          <c:orientation val="minMax"/>
          <c:max val="1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49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Migration dynamics vs Forest Cover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0,05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Sheet1!$K$47:$K$86</c:f>
              <c:numCache>
                <c:formatCode>0.000</c:formatCode>
                <c:ptCount val="40"/>
                <c:pt idx="0">
                  <c:v>0.0729152881483279</c:v>
                </c:pt>
                <c:pt idx="1">
                  <c:v>0.116184257903253</c:v>
                </c:pt>
                <c:pt idx="2">
                  <c:v>0.150917112074997</c:v>
                </c:pt>
                <c:pt idx="3">
                  <c:v>0.168356298648155</c:v>
                </c:pt>
                <c:pt idx="4">
                  <c:v>0.173431996137889</c:v>
                </c:pt>
                <c:pt idx="5">
                  <c:v>0.17248919229746</c:v>
                </c:pt>
                <c:pt idx="6">
                  <c:v>0.169051469936788</c:v>
                </c:pt>
                <c:pt idx="7">
                  <c:v>0.164643017481967</c:v>
                </c:pt>
                <c:pt idx="8">
                  <c:v>0.159865730963886</c:v>
                </c:pt>
                <c:pt idx="9">
                  <c:v>0.154949465017622</c:v>
                </c:pt>
                <c:pt idx="10">
                  <c:v>0.149980956646083</c:v>
                </c:pt>
                <c:pt idx="11">
                  <c:v>0.144992812666554</c:v>
                </c:pt>
                <c:pt idx="12">
                  <c:v>0.139997282506762</c:v>
                </c:pt>
                <c:pt idx="13">
                  <c:v>0.134998970459316</c:v>
                </c:pt>
                <c:pt idx="14">
                  <c:v>0.129999609070661</c:v>
                </c:pt>
                <c:pt idx="15">
                  <c:v>0.124999851183193</c:v>
                </c:pt>
                <c:pt idx="16">
                  <c:v>0.119999943187659</c:v>
                </c:pt>
                <c:pt idx="17">
                  <c:v>0.11499997824135</c:v>
                </c:pt>
                <c:pt idx="18">
                  <c:v>0.109999991636066</c:v>
                </c:pt>
                <c:pt idx="19">
                  <c:v>0.104999996771463</c:v>
                </c:pt>
                <c:pt idx="20">
                  <c:v>0.0999999987477536</c:v>
                </c:pt>
                <c:pt idx="21">
                  <c:v>0.0949999995115809</c:v>
                </c:pt>
                <c:pt idx="22">
                  <c:v>0.0899999998082579</c:v>
                </c:pt>
                <c:pt idx="23">
                  <c:v>0.0849999999241488</c:v>
                </c:pt>
                <c:pt idx="24">
                  <c:v>0.0799999999697204</c:v>
                </c:pt>
                <c:pt idx="25">
                  <c:v>0.0749999999877801</c:v>
                </c:pt>
                <c:pt idx="26">
                  <c:v>0.0699999999950027</c:v>
                </c:pt>
                <c:pt idx="27">
                  <c:v>0.0649999999979228</c:v>
                </c:pt>
                <c:pt idx="28">
                  <c:v>0.0599999999991189</c:v>
                </c:pt>
                <c:pt idx="29">
                  <c:v>0.0549999999996164</c:v>
                </c:pt>
                <c:pt idx="30">
                  <c:v>0.0499999999998273</c:v>
                </c:pt>
                <c:pt idx="31">
                  <c:v>0.0449999999999187</c:v>
                </c:pt>
                <c:pt idx="32">
                  <c:v>0.0399999999999593</c:v>
                </c:pt>
                <c:pt idx="33">
                  <c:v>0.0349999999999777</c:v>
                </c:pt>
                <c:pt idx="34">
                  <c:v>0.0299999999999861</c:v>
                </c:pt>
                <c:pt idx="35">
                  <c:v>0.0249999999999892</c:v>
                </c:pt>
                <c:pt idx="36">
                  <c:v>0.019999999999988</c:v>
                </c:pt>
                <c:pt idx="37">
                  <c:v>0.0149999999999719</c:v>
                </c:pt>
                <c:pt idx="38">
                  <c:v>0.00999999999957994</c:v>
                </c:pt>
                <c:pt idx="39">
                  <c:v>0.005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0,2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Sheet1!$L$47:$L$86</c:f>
              <c:numCache>
                <c:formatCode>0.000</c:formatCode>
                <c:ptCount val="40"/>
                <c:pt idx="0">
                  <c:v>0.0195545199701599</c:v>
                </c:pt>
                <c:pt idx="1">
                  <c:v>0.0385372087801143</c:v>
                </c:pt>
                <c:pt idx="2">
                  <c:v>0.0732016732095951</c:v>
                </c:pt>
                <c:pt idx="3">
                  <c:v>0.114021296456832</c:v>
                </c:pt>
                <c:pt idx="4">
                  <c:v>0.144426544288283</c:v>
                </c:pt>
                <c:pt idx="5">
                  <c:v>0.159262536078421</c:v>
                </c:pt>
                <c:pt idx="6">
                  <c:v>0.163450423726547</c:v>
                </c:pt>
                <c:pt idx="7">
                  <c:v>0.162339462685722</c:v>
                </c:pt>
                <c:pt idx="8">
                  <c:v>0.158926725430178</c:v>
                </c:pt>
                <c:pt idx="9">
                  <c:v>0.154566761832305</c:v>
                </c:pt>
                <c:pt idx="10">
                  <c:v>0.149824409027925</c:v>
                </c:pt>
                <c:pt idx="11">
                  <c:v>0.144928417633246</c:v>
                </c:pt>
                <c:pt idx="12">
                  <c:v>0.13997061369123</c:v>
                </c:pt>
                <c:pt idx="13">
                  <c:v>0.134987839501009</c:v>
                </c:pt>
                <c:pt idx="14">
                  <c:v>0.129994922339238</c:v>
                </c:pt>
                <c:pt idx="15">
                  <c:v>0.124997858262335</c:v>
                </c:pt>
                <c:pt idx="16">
                  <c:v>0.119999086277368</c:v>
                </c:pt>
                <c:pt idx="17">
                  <c:v>0.114999605128558</c:v>
                </c:pt>
                <c:pt idx="18">
                  <c:v>0.109999826837389</c:v>
                </c:pt>
                <c:pt idx="19">
                  <c:v>0.104999922782063</c:v>
                </c:pt>
                <c:pt idx="20">
                  <c:v>0.0999999648975056</c:v>
                </c:pt>
                <c:pt idx="21">
                  <c:v>0.0949999836832789</c:v>
                </c:pt>
                <c:pt idx="22">
                  <c:v>0.0899999922157731</c:v>
                </c:pt>
                <c:pt idx="23">
                  <c:v>0.0849999961710674</c:v>
                </c:pt>
                <c:pt idx="24">
                  <c:v>0.0799999980469672</c:v>
                </c:pt>
                <c:pt idx="25">
                  <c:v>0.0749999989594454</c:v>
                </c:pt>
                <c:pt idx="26">
                  <c:v>0.0699999994154808</c:v>
                </c:pt>
                <c:pt idx="27">
                  <c:v>0.0649999996495598</c:v>
                </c:pt>
                <c:pt idx="28">
                  <c:v>0.0599999997720809</c:v>
                </c:pt>
                <c:pt idx="29">
                  <c:v>0.0549999998355854</c:v>
                </c:pt>
                <c:pt idx="30">
                  <c:v>0.0499999998642965</c:v>
                </c:pt>
                <c:pt idx="31">
                  <c:v>0.0449999998659616</c:v>
                </c:pt>
                <c:pt idx="32">
                  <c:v>0.0399999998305269</c:v>
                </c:pt>
                <c:pt idx="33">
                  <c:v>0.0349999996950963</c:v>
                </c:pt>
                <c:pt idx="34">
                  <c:v>0.0299999990688708</c:v>
                </c:pt>
                <c:pt idx="35">
                  <c:v>0.0249999933699943</c:v>
                </c:pt>
                <c:pt idx="36">
                  <c:v>0.0199997923094756</c:v>
                </c:pt>
                <c:pt idx="37">
                  <c:v>0.0148741522505834</c:v>
                </c:pt>
                <c:pt idx="38">
                  <c:v>-0.18968263893391</c:v>
                </c:pt>
                <c:pt idx="39">
                  <c:v>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0,5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Sheet1!$M$47:$M$86</c:f>
              <c:numCache>
                <c:formatCode>0.000</c:formatCode>
                <c:ptCount val="40"/>
                <c:pt idx="0">
                  <c:v>0.000770206471186051</c:v>
                </c:pt>
                <c:pt idx="1">
                  <c:v>-0.00319377413408373</c:v>
                </c:pt>
                <c:pt idx="2">
                  <c:v>-0.0058243711259867</c:v>
                </c:pt>
                <c:pt idx="3">
                  <c:v>-0.00556894435550473</c:v>
                </c:pt>
                <c:pt idx="4">
                  <c:v>0.000443232621417489</c:v>
                </c:pt>
                <c:pt idx="5">
                  <c:v>0.0162000308563966</c:v>
                </c:pt>
                <c:pt idx="6">
                  <c:v>0.0438261500257814</c:v>
                </c:pt>
                <c:pt idx="7">
                  <c:v>0.0782217988852613</c:v>
                </c:pt>
                <c:pt idx="8">
                  <c:v>0.108368058097767</c:v>
                </c:pt>
                <c:pt idx="9">
                  <c:v>0.127389045494353</c:v>
                </c:pt>
                <c:pt idx="10">
                  <c:v>0.136076665465386</c:v>
                </c:pt>
                <c:pt idx="11">
                  <c:v>0.138136401069444</c:v>
                </c:pt>
                <c:pt idx="12">
                  <c:v>0.136620315130794</c:v>
                </c:pt>
                <c:pt idx="13">
                  <c:v>0.133317431305935</c:v>
                </c:pt>
                <c:pt idx="14">
                  <c:v>0.129146959633979</c:v>
                </c:pt>
                <c:pt idx="15">
                  <c:v>0.124557364821543</c:v>
                </c:pt>
                <c:pt idx="16">
                  <c:v>0.119763924697839</c:v>
                </c:pt>
                <c:pt idx="17">
                  <c:v>0.114870035886476</c:v>
                </c:pt>
                <c:pt idx="18">
                  <c:v>0.109925803891911</c:v>
                </c:pt>
                <c:pt idx="19">
                  <c:v>0.104955838101446</c:v>
                </c:pt>
                <c:pt idx="20">
                  <c:v>0.0999724212415967</c:v>
                </c:pt>
                <c:pt idx="21">
                  <c:v>0.0949817915088556</c:v>
                </c:pt>
                <c:pt idx="22">
                  <c:v>0.0899871712658285</c:v>
                </c:pt>
                <c:pt idx="23">
                  <c:v>0.0849902436409041</c:v>
                </c:pt>
                <c:pt idx="24">
                  <c:v>0.0799918752016487</c:v>
                </c:pt>
                <c:pt idx="25">
                  <c:v>0.0749924552667582</c:v>
                </c:pt>
                <c:pt idx="26">
                  <c:v>0.0699920031434479</c:v>
                </c:pt>
                <c:pt idx="27">
                  <c:v>0.0649900254199124</c:v>
                </c:pt>
                <c:pt idx="28">
                  <c:v>0.0599847509849197</c:v>
                </c:pt>
                <c:pt idx="29">
                  <c:v>0.0549697969829695</c:v>
                </c:pt>
                <c:pt idx="30">
                  <c:v>0.0499162466631111</c:v>
                </c:pt>
                <c:pt idx="31">
                  <c:v>0.0446365608722445</c:v>
                </c:pt>
                <c:pt idx="32">
                  <c:v>0.0371091931987226</c:v>
                </c:pt>
                <c:pt idx="33">
                  <c:v>-0.00940279420486363</c:v>
                </c:pt>
                <c:pt idx="34">
                  <c:v>-0.160843913493839</c:v>
                </c:pt>
                <c:pt idx="35">
                  <c:v>-0.174984175662923</c:v>
                </c:pt>
                <c:pt idx="36">
                  <c:v>-0.179999999357075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Sheet1!$N$45</c:f>
              <c:strCache>
                <c:ptCount val="1"/>
                <c:pt idx="0">
                  <c:v>0,8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Sheet1!$N$47:$N$86</c:f>
              <c:numCache>
                <c:formatCode>0.000</c:formatCode>
                <c:ptCount val="40"/>
                <c:pt idx="0">
                  <c:v>2.7578758403263E-5</c:v>
                </c:pt>
                <c:pt idx="1">
                  <c:v>-0.00494032190150546</c:v>
                </c:pt>
                <c:pt idx="2">
                  <c:v>-0.00987242436331406</c:v>
                </c:pt>
                <c:pt idx="3">
                  <c:v>-0.0147308909777283</c:v>
                </c:pt>
                <c:pt idx="4">
                  <c:v>-0.0194406760077431</c:v>
                </c:pt>
                <c:pt idx="5">
                  <c:v>-0.0238567733320003</c:v>
                </c:pt>
                <c:pt idx="6">
                  <c:v>-0.0277083397083134</c:v>
                </c:pt>
                <c:pt idx="7">
                  <c:v>-0.030512860635392</c:v>
                </c:pt>
                <c:pt idx="8">
                  <c:v>-0.0314697495738114</c:v>
                </c:pt>
                <c:pt idx="9">
                  <c:v>-0.0293956507322289</c:v>
                </c:pt>
                <c:pt idx="10">
                  <c:v>-0.02286887700598</c:v>
                </c:pt>
                <c:pt idx="11">
                  <c:v>-0.0108236863937148</c:v>
                </c:pt>
                <c:pt idx="12">
                  <c:v>0.00643284938606119</c:v>
                </c:pt>
                <c:pt idx="13">
                  <c:v>0.0265837426270169</c:v>
                </c:pt>
                <c:pt idx="14">
                  <c:v>0.0460980542492981</c:v>
                </c:pt>
                <c:pt idx="15">
                  <c:v>0.0620401953330631</c:v>
                </c:pt>
                <c:pt idx="16">
                  <c:v>0.073175766544508</c:v>
                </c:pt>
                <c:pt idx="17">
                  <c:v>0.0797238344470109</c:v>
                </c:pt>
                <c:pt idx="18">
                  <c:v>0.0825514909394693</c:v>
                </c:pt>
                <c:pt idx="19">
                  <c:v>0.0825663657482007</c:v>
                </c:pt>
                <c:pt idx="20">
                  <c:v>0.0804454800298401</c:v>
                </c:pt>
                <c:pt idx="21">
                  <c:v>0.0765513897048084</c:v>
                </c:pt>
                <c:pt idx="22">
                  <c:v>0.0708767948350522</c:v>
                </c:pt>
                <c:pt idx="23">
                  <c:v>0.0628866946295598</c:v>
                </c:pt>
                <c:pt idx="24">
                  <c:v>0.0510844499068246</c:v>
                </c:pt>
                <c:pt idx="25">
                  <c:v>0.0320421991809314</c:v>
                </c:pt>
                <c:pt idx="26">
                  <c:v>-0.000723546178757583</c:v>
                </c:pt>
                <c:pt idx="27">
                  <c:v>-0.052344241289053</c:v>
                </c:pt>
                <c:pt idx="28">
                  <c:v>-0.107223779086382</c:v>
                </c:pt>
                <c:pt idx="29">
                  <c:v>-0.138043454646006</c:v>
                </c:pt>
                <c:pt idx="30">
                  <c:v>-0.149229793528814</c:v>
                </c:pt>
                <c:pt idx="31">
                  <c:v>-0.154959564924643</c:v>
                </c:pt>
                <c:pt idx="32">
                  <c:v>-0.159999212093411</c:v>
                </c:pt>
                <c:pt idx="33">
                  <c:v>-0.164999996255916</c:v>
                </c:pt>
                <c:pt idx="34">
                  <c:v>-0.169999999997857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Sheet1!$O$45</c:f>
              <c:strCache>
                <c:ptCount val="1"/>
                <c:pt idx="0">
                  <c:v>0,95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Sheet1!$J$47:$J$86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Sheet1!$O$47:$O$86</c:f>
              <c:numCache>
                <c:formatCode>0.000</c:formatCode>
                <c:ptCount val="40"/>
                <c:pt idx="0">
                  <c:v>5.20953730056388E-6</c:v>
                </c:pt>
                <c:pt idx="1">
                  <c:v>-0.00498919717359856</c:v>
                </c:pt>
                <c:pt idx="2">
                  <c:v>-0.00997791604981814</c:v>
                </c:pt>
                <c:pt idx="3">
                  <c:v>-0.0149555467114224</c:v>
                </c:pt>
                <c:pt idx="4">
                  <c:v>-0.0199120087365409</c:v>
                </c:pt>
                <c:pt idx="5">
                  <c:v>-0.0248289894648625</c:v>
                </c:pt>
                <c:pt idx="6">
                  <c:v>-0.0296742461955364</c:v>
                </c:pt>
                <c:pt idx="7">
                  <c:v>-0.0343930656894134</c:v>
                </c:pt>
                <c:pt idx="8">
                  <c:v>-0.0388966610907593</c:v>
                </c:pt>
                <c:pt idx="9">
                  <c:v>-0.0430488053859654</c:v>
                </c:pt>
                <c:pt idx="10">
                  <c:v>-0.0466552954864381</c:v>
                </c:pt>
                <c:pt idx="11">
                  <c:v>-0.0494662179963772</c:v>
                </c:pt>
                <c:pt idx="12">
                  <c:v>-0.0512067008859308</c:v>
                </c:pt>
                <c:pt idx="13">
                  <c:v>-0.0516517598570429</c:v>
                </c:pt>
                <c:pt idx="14">
                  <c:v>-0.0507449966666931</c:v>
                </c:pt>
                <c:pt idx="15">
                  <c:v>-0.0487257580938386</c:v>
                </c:pt>
                <c:pt idx="16">
                  <c:v>-0.0461961100169897</c:v>
                </c:pt>
                <c:pt idx="17">
                  <c:v>-0.0440702231972925</c:v>
                </c:pt>
                <c:pt idx="18">
                  <c:v>-0.0434168268889117</c:v>
                </c:pt>
                <c:pt idx="19">
                  <c:v>-0.0452698057973939</c:v>
                </c:pt>
                <c:pt idx="20">
                  <c:v>-0.0504672397721857</c:v>
                </c:pt>
                <c:pt idx="21">
                  <c:v>-0.0594908765614368</c:v>
                </c:pt>
                <c:pt idx="22">
                  <c:v>-0.0722082483072694</c:v>
                </c:pt>
                <c:pt idx="23">
                  <c:v>-0.0875092507924711</c:v>
                </c:pt>
                <c:pt idx="24">
                  <c:v>-0.103195218436738</c:v>
                </c:pt>
                <c:pt idx="25">
                  <c:v>-0.116767138327327</c:v>
                </c:pt>
                <c:pt idx="26">
                  <c:v>-0.126922613590455</c:v>
                </c:pt>
                <c:pt idx="27">
                  <c:v>-0.134168464640296</c:v>
                </c:pt>
                <c:pt idx="28">
                  <c:v>-0.13984856900864</c:v>
                </c:pt>
                <c:pt idx="29">
                  <c:v>-0.144983187037045</c:v>
                </c:pt>
                <c:pt idx="30">
                  <c:v>-0.149999016024713</c:v>
                </c:pt>
                <c:pt idx="31">
                  <c:v>-0.154999975461396</c:v>
                </c:pt>
                <c:pt idx="32">
                  <c:v>-0.159999999810611</c:v>
                </c:pt>
                <c:pt idx="33">
                  <c:v>-0.164999999999726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45536"/>
        <c:axId val="1180483904"/>
      </c:scatterChart>
      <c:valAx>
        <c:axId val="120274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483904"/>
        <c:crosses val="autoZero"/>
        <c:crossBetween val="midCat"/>
      </c:valAx>
      <c:valAx>
        <c:axId val="118048390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dM/dt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20274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0,05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Sheet1!$C$133:$C$172</c:f>
              <c:numCache>
                <c:formatCode>General</c:formatCode>
                <c:ptCount val="40"/>
                <c:pt idx="0">
                  <c:v>0.364576440741639</c:v>
                </c:pt>
                <c:pt idx="1">
                  <c:v>0.605921289516264</c:v>
                </c:pt>
                <c:pt idx="2">
                  <c:v>0.804585560374983</c:v>
                </c:pt>
                <c:pt idx="3">
                  <c:v>0.916781493240775</c:v>
                </c:pt>
                <c:pt idx="4">
                  <c:v>0.967159980689443</c:v>
                </c:pt>
                <c:pt idx="5">
                  <c:v>0.987445961487298</c:v>
                </c:pt>
                <c:pt idx="6">
                  <c:v>0.99525734968394</c:v>
                </c:pt>
                <c:pt idx="7">
                  <c:v>0.998215087409834</c:v>
                </c:pt>
                <c:pt idx="8">
                  <c:v>0.999328654819432</c:v>
                </c:pt>
                <c:pt idx="9">
                  <c:v>0.999747325088108</c:v>
                </c:pt>
                <c:pt idx="10">
                  <c:v>0.999904783230414</c:v>
                </c:pt>
                <c:pt idx="11">
                  <c:v>0.99996406333277</c:v>
                </c:pt>
                <c:pt idx="12">
                  <c:v>0.999986412533811</c:v>
                </c:pt>
                <c:pt idx="13">
                  <c:v>0.999994852296578</c:v>
                </c:pt>
                <c:pt idx="14">
                  <c:v>0.999998045353306</c:v>
                </c:pt>
                <c:pt idx="15">
                  <c:v>0.999999255915963</c:v>
                </c:pt>
                <c:pt idx="16">
                  <c:v>0.999999715938297</c:v>
                </c:pt>
                <c:pt idx="17">
                  <c:v>0.999999891206749</c:v>
                </c:pt>
                <c:pt idx="18">
                  <c:v>0.99999995818033</c:v>
                </c:pt>
                <c:pt idx="19">
                  <c:v>0.999999983857317</c:v>
                </c:pt>
                <c:pt idx="20">
                  <c:v>0.999999993738768</c:v>
                </c:pt>
                <c:pt idx="21">
                  <c:v>0.999999997557905</c:v>
                </c:pt>
                <c:pt idx="22">
                  <c:v>0.99999999904129</c:v>
                </c:pt>
                <c:pt idx="23">
                  <c:v>0.999999999620744</c:v>
                </c:pt>
                <c:pt idx="24">
                  <c:v>0.999999999848602</c:v>
                </c:pt>
                <c:pt idx="25">
                  <c:v>0.999999999938901</c:v>
                </c:pt>
                <c:pt idx="26">
                  <c:v>0.999999999975014</c:v>
                </c:pt>
                <c:pt idx="27">
                  <c:v>0.999999999989614</c:v>
                </c:pt>
                <c:pt idx="28">
                  <c:v>0.999999999995594</c:v>
                </c:pt>
                <c:pt idx="29">
                  <c:v>0.999999999998082</c:v>
                </c:pt>
                <c:pt idx="30">
                  <c:v>0.999999999999136</c:v>
                </c:pt>
                <c:pt idx="31">
                  <c:v>0.999999999999593</c:v>
                </c:pt>
                <c:pt idx="32">
                  <c:v>0.999999999999796</c:v>
                </c:pt>
                <c:pt idx="33">
                  <c:v>0.999999999999888</c:v>
                </c:pt>
                <c:pt idx="34">
                  <c:v>0.99999999999993</c:v>
                </c:pt>
                <c:pt idx="35">
                  <c:v>0.999999999999946</c:v>
                </c:pt>
                <c:pt idx="36">
                  <c:v>0.99999999999994</c:v>
                </c:pt>
                <c:pt idx="37">
                  <c:v>0.999999999999859</c:v>
                </c:pt>
                <c:pt idx="38">
                  <c:v>0.9999999999979</c:v>
                </c:pt>
                <c:pt idx="3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Sheet1!$D$132</c:f>
              <c:strCache>
                <c:ptCount val="1"/>
                <c:pt idx="0">
                  <c:v>0,2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Sheet1!$D$133:$D$172</c:f>
              <c:numCache>
                <c:formatCode>General</c:formatCode>
                <c:ptCount val="40"/>
                <c:pt idx="0">
                  <c:v>0.0977725998507993</c:v>
                </c:pt>
                <c:pt idx="1">
                  <c:v>0.217686043900572</c:v>
                </c:pt>
                <c:pt idx="2">
                  <c:v>0.416008366047975</c:v>
                </c:pt>
                <c:pt idx="3">
                  <c:v>0.645106482284159</c:v>
                </c:pt>
                <c:pt idx="4">
                  <c:v>0.822132721441413</c:v>
                </c:pt>
                <c:pt idx="5">
                  <c:v>0.921312680392107</c:v>
                </c:pt>
                <c:pt idx="6">
                  <c:v>0.967252118632736</c:v>
                </c:pt>
                <c:pt idx="7">
                  <c:v>0.986697313428611</c:v>
                </c:pt>
                <c:pt idx="8">
                  <c:v>0.994633627150891</c:v>
                </c:pt>
                <c:pt idx="9">
                  <c:v>0.997833809161525</c:v>
                </c:pt>
                <c:pt idx="10">
                  <c:v>0.999122045139626</c:v>
                </c:pt>
                <c:pt idx="11">
                  <c:v>0.999642088166231</c:v>
                </c:pt>
                <c:pt idx="12">
                  <c:v>0.999853068456148</c:v>
                </c:pt>
                <c:pt idx="13">
                  <c:v>0.999939197505045</c:v>
                </c:pt>
                <c:pt idx="14">
                  <c:v>0.999974611696188</c:v>
                </c:pt>
                <c:pt idx="15">
                  <c:v>0.999989291311677</c:v>
                </c:pt>
                <c:pt idx="16">
                  <c:v>0.999995431386839</c:v>
                </c:pt>
                <c:pt idx="17">
                  <c:v>0.999998025642788</c:v>
                </c:pt>
                <c:pt idx="18">
                  <c:v>0.999999134186946</c:v>
                </c:pt>
                <c:pt idx="19">
                  <c:v>0.999999613910316</c:v>
                </c:pt>
                <c:pt idx="20">
                  <c:v>0.999999824487528</c:v>
                </c:pt>
                <c:pt idx="21">
                  <c:v>0.999999918416395</c:v>
                </c:pt>
                <c:pt idx="22">
                  <c:v>0.999999961078866</c:v>
                </c:pt>
                <c:pt idx="23">
                  <c:v>0.999999980855337</c:v>
                </c:pt>
                <c:pt idx="24">
                  <c:v>0.999999990234836</c:v>
                </c:pt>
                <c:pt idx="25">
                  <c:v>0.999999994797227</c:v>
                </c:pt>
                <c:pt idx="26">
                  <c:v>0.999999997077404</c:v>
                </c:pt>
                <c:pt idx="27">
                  <c:v>0.999999998247799</c:v>
                </c:pt>
                <c:pt idx="28">
                  <c:v>0.999999998860405</c:v>
                </c:pt>
                <c:pt idx="29">
                  <c:v>0.999999999177927</c:v>
                </c:pt>
                <c:pt idx="30">
                  <c:v>0.999999999321483</c:v>
                </c:pt>
                <c:pt idx="31">
                  <c:v>0.999999999329808</c:v>
                </c:pt>
                <c:pt idx="32">
                  <c:v>0.999999999152634</c:v>
                </c:pt>
                <c:pt idx="33">
                  <c:v>0.999999998475482</c:v>
                </c:pt>
                <c:pt idx="34">
                  <c:v>0.999999995344354</c:v>
                </c:pt>
                <c:pt idx="35">
                  <c:v>0.999999966849971</c:v>
                </c:pt>
                <c:pt idx="36">
                  <c:v>0.999998961547378</c:v>
                </c:pt>
                <c:pt idx="37">
                  <c:v>0.999370761252917</c:v>
                </c:pt>
                <c:pt idx="38">
                  <c:v>0.00158680533045136</c:v>
                </c:pt>
                <c:pt idx="3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Sheet1!$E$132</c:f>
              <c:strCache>
                <c:ptCount val="1"/>
                <c:pt idx="0">
                  <c:v>0,5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Sheet1!$E$133:$E$172</c:f>
              <c:numCache>
                <c:formatCode>General</c:formatCode>
                <c:ptCount val="40"/>
                <c:pt idx="0">
                  <c:v>0.00385103235593025</c:v>
                </c:pt>
                <c:pt idx="1">
                  <c:v>0.00903112932958132</c:v>
                </c:pt>
                <c:pt idx="2">
                  <c:v>0.0208781443700665</c:v>
                </c:pt>
                <c:pt idx="3">
                  <c:v>0.0471552782224763</c:v>
                </c:pt>
                <c:pt idx="4">
                  <c:v>0.102216163107087</c:v>
                </c:pt>
                <c:pt idx="5">
                  <c:v>0.206000154281983</c:v>
                </c:pt>
                <c:pt idx="6">
                  <c:v>0.369130750128907</c:v>
                </c:pt>
                <c:pt idx="7">
                  <c:v>0.566108994426306</c:v>
                </c:pt>
                <c:pt idx="8">
                  <c:v>0.741840290488837</c:v>
                </c:pt>
                <c:pt idx="9">
                  <c:v>0.861945227471763</c:v>
                </c:pt>
                <c:pt idx="10">
                  <c:v>0.930383327326929</c:v>
                </c:pt>
                <c:pt idx="11">
                  <c:v>0.96568200534722</c:v>
                </c:pt>
                <c:pt idx="12">
                  <c:v>0.983101575653969</c:v>
                </c:pt>
                <c:pt idx="13">
                  <c:v>0.991587156529676</c:v>
                </c:pt>
                <c:pt idx="14">
                  <c:v>0.995734798169895</c:v>
                </c:pt>
                <c:pt idx="15">
                  <c:v>0.997786824107717</c:v>
                </c:pt>
                <c:pt idx="16">
                  <c:v>0.998819623489194</c:v>
                </c:pt>
                <c:pt idx="17">
                  <c:v>0.999350179432381</c:v>
                </c:pt>
                <c:pt idx="18">
                  <c:v>0.999629019459554</c:v>
                </c:pt>
                <c:pt idx="19">
                  <c:v>0.999779190507229</c:v>
                </c:pt>
                <c:pt idx="20">
                  <c:v>0.999862106207984</c:v>
                </c:pt>
                <c:pt idx="21">
                  <c:v>0.999908957544278</c:v>
                </c:pt>
                <c:pt idx="22">
                  <c:v>0.999935856329142</c:v>
                </c:pt>
                <c:pt idx="23">
                  <c:v>0.99995121820452</c:v>
                </c:pt>
                <c:pt idx="24">
                  <c:v>0.999959376008244</c:v>
                </c:pt>
                <c:pt idx="25">
                  <c:v>0.999962276333791</c:v>
                </c:pt>
                <c:pt idx="26">
                  <c:v>0.99996001571724</c:v>
                </c:pt>
                <c:pt idx="27">
                  <c:v>0.999950127099562</c:v>
                </c:pt>
                <c:pt idx="28">
                  <c:v>0.999923754924599</c:v>
                </c:pt>
                <c:pt idx="29">
                  <c:v>0.999848984914848</c:v>
                </c:pt>
                <c:pt idx="30">
                  <c:v>0.999581233315556</c:v>
                </c:pt>
                <c:pt idx="31">
                  <c:v>0.998182804361223</c:v>
                </c:pt>
                <c:pt idx="32">
                  <c:v>0.985545965993613</c:v>
                </c:pt>
                <c:pt idx="33">
                  <c:v>0.777986028975682</c:v>
                </c:pt>
                <c:pt idx="34">
                  <c:v>0.0457804325308058</c:v>
                </c:pt>
                <c:pt idx="35">
                  <c:v>7.91216853839036E-5</c:v>
                </c:pt>
                <c:pt idx="36">
                  <c:v>3.21462361139869E-9</c:v>
                </c:pt>
                <c:pt idx="37">
                  <c:v>7.92381282139054E-17</c:v>
                </c:pt>
                <c:pt idx="38">
                  <c:v>1.77111955698027E-32</c:v>
                </c:pt>
                <c:pt idx="39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Sheet1!$F$132</c:f>
              <c:strCache>
                <c:ptCount val="1"/>
                <c:pt idx="0">
                  <c:v>0,8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Sheet1!$F$133:$F$172</c:f>
              <c:numCache>
                <c:formatCode>General</c:formatCode>
                <c:ptCount val="40"/>
                <c:pt idx="0">
                  <c:v>0.000137893792016315</c:v>
                </c:pt>
                <c:pt idx="1">
                  <c:v>0.00029839049247271</c:v>
                </c:pt>
                <c:pt idx="2">
                  <c:v>0.000637878183429678</c:v>
                </c:pt>
                <c:pt idx="3">
                  <c:v>0.00134554511135849</c:v>
                </c:pt>
                <c:pt idx="4">
                  <c:v>0.00279661996128448</c:v>
                </c:pt>
                <c:pt idx="5">
                  <c:v>0.00571613333999843</c:v>
                </c:pt>
                <c:pt idx="6">
                  <c:v>0.0114583014584329</c:v>
                </c:pt>
                <c:pt idx="7">
                  <c:v>0.0224356968230402</c:v>
                </c:pt>
                <c:pt idx="8">
                  <c:v>0.0426512521309429</c:v>
                </c:pt>
                <c:pt idx="9">
                  <c:v>0.0780217463388555</c:v>
                </c:pt>
                <c:pt idx="10">
                  <c:v>0.1356556149701</c:v>
                </c:pt>
                <c:pt idx="11">
                  <c:v>0.220881568031426</c:v>
                </c:pt>
                <c:pt idx="12">
                  <c:v>0.332164246930306</c:v>
                </c:pt>
                <c:pt idx="13">
                  <c:v>0.457918713135084</c:v>
                </c:pt>
                <c:pt idx="14">
                  <c:v>0.580490271246491</c:v>
                </c:pt>
                <c:pt idx="15">
                  <c:v>0.685200976665315</c:v>
                </c:pt>
                <c:pt idx="16">
                  <c:v>0.76587883272254</c:v>
                </c:pt>
                <c:pt idx="17">
                  <c:v>0.823619172235055</c:v>
                </c:pt>
                <c:pt idx="18">
                  <c:v>0.862757454697347</c:v>
                </c:pt>
                <c:pt idx="19">
                  <c:v>0.887831828741003</c:v>
                </c:pt>
                <c:pt idx="20">
                  <c:v>0.902227400149201</c:v>
                </c:pt>
                <c:pt idx="21">
                  <c:v>0.907756948524042</c:v>
                </c:pt>
                <c:pt idx="22">
                  <c:v>0.904383974175261</c:v>
                </c:pt>
                <c:pt idx="23">
                  <c:v>0.889433473147799</c:v>
                </c:pt>
                <c:pt idx="24">
                  <c:v>0.855422249534123</c:v>
                </c:pt>
                <c:pt idx="25">
                  <c:v>0.785210995904657</c:v>
                </c:pt>
                <c:pt idx="26">
                  <c:v>0.646382269106212</c:v>
                </c:pt>
                <c:pt idx="27">
                  <c:v>0.413278793554735</c:v>
                </c:pt>
                <c:pt idx="28">
                  <c:v>0.163881104568089</c:v>
                </c:pt>
                <c:pt idx="29">
                  <c:v>0.0347827267699696</c:v>
                </c:pt>
                <c:pt idx="30">
                  <c:v>0.00385103235593024</c:v>
                </c:pt>
                <c:pt idx="31">
                  <c:v>0.000202175376785656</c:v>
                </c:pt>
                <c:pt idx="32">
                  <c:v>3.93953294332212E-6</c:v>
                </c:pt>
                <c:pt idx="33">
                  <c:v>1.87204222067633E-8</c:v>
                </c:pt>
                <c:pt idx="34">
                  <c:v>1.07162561687871E-11</c:v>
                </c:pt>
                <c:pt idx="35">
                  <c:v>2.07560022475048E-16</c:v>
                </c:pt>
                <c:pt idx="36">
                  <c:v>1.07311780719403E-23</c:v>
                </c:pt>
                <c:pt idx="37">
                  <c:v>3.95327689739477E-36</c:v>
                </c:pt>
                <c:pt idx="38">
                  <c:v>1.97370580482056E-61</c:v>
                </c:pt>
                <c:pt idx="39">
                  <c:v>1.0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Sheet1!$G$132</c:f>
              <c:strCache>
                <c:ptCount val="1"/>
                <c:pt idx="0">
                  <c:v>0,95</c:v>
                </c:pt>
              </c:strCache>
            </c:strRef>
          </c:tx>
          <c:marker>
            <c:symbol val="none"/>
          </c:marker>
          <c:xVal>
            <c:numRef>
              <c:f>Sheet1!$B$133:$B$172</c:f>
              <c:numCache>
                <c:formatCode>General</c:formatCode>
                <c:ptCount val="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</c:numCache>
            </c:numRef>
          </c:xVal>
          <c:yVal>
            <c:numRef>
              <c:f>Sheet1!$G$133:$G$172</c:f>
              <c:numCache>
                <c:formatCode>General</c:formatCode>
                <c:ptCount val="40"/>
                <c:pt idx="0">
                  <c:v>2.60476865028194E-5</c:v>
                </c:pt>
                <c:pt idx="1">
                  <c:v>5.40141320071885E-5</c:v>
                </c:pt>
                <c:pt idx="2">
                  <c:v>0.000110419750909285</c:v>
                </c:pt>
                <c:pt idx="3">
                  <c:v>0.000222266442887944</c:v>
                </c:pt>
                <c:pt idx="4">
                  <c:v>0.000439956317295253</c:v>
                </c:pt>
                <c:pt idx="5">
                  <c:v>0.000855052675687703</c:v>
                </c:pt>
                <c:pt idx="6">
                  <c:v>0.00162876902231782</c:v>
                </c:pt>
                <c:pt idx="7">
                  <c:v>0.00303467155293279</c:v>
                </c:pt>
                <c:pt idx="8">
                  <c:v>0.00551669454620352</c:v>
                </c:pt>
                <c:pt idx="9">
                  <c:v>0.00975597307017315</c:v>
                </c:pt>
                <c:pt idx="10">
                  <c:v>0.0167235225678096</c:v>
                </c:pt>
                <c:pt idx="11">
                  <c:v>0.027668910018114</c:v>
                </c:pt>
                <c:pt idx="12">
                  <c:v>0.0439664955703461</c:v>
                </c:pt>
                <c:pt idx="13">
                  <c:v>0.0667412007147855</c:v>
                </c:pt>
                <c:pt idx="14">
                  <c:v>0.0962750166665343</c:v>
                </c:pt>
                <c:pt idx="15">
                  <c:v>0.131371209530807</c:v>
                </c:pt>
                <c:pt idx="16">
                  <c:v>0.169019449915052</c:v>
                </c:pt>
                <c:pt idx="17">
                  <c:v>0.204648884013538</c:v>
                </c:pt>
                <c:pt idx="18">
                  <c:v>0.232915865555442</c:v>
                </c:pt>
                <c:pt idx="19">
                  <c:v>0.248650971013031</c:v>
                </c:pt>
                <c:pt idx="20">
                  <c:v>0.247663801139072</c:v>
                </c:pt>
                <c:pt idx="21">
                  <c:v>0.227545617192816</c:v>
                </c:pt>
                <c:pt idx="22">
                  <c:v>0.188958758463653</c:v>
                </c:pt>
                <c:pt idx="23">
                  <c:v>0.137453746037644</c:v>
                </c:pt>
                <c:pt idx="24">
                  <c:v>0.0840239078163123</c:v>
                </c:pt>
                <c:pt idx="25">
                  <c:v>0.0411643083633632</c:v>
                </c:pt>
                <c:pt idx="26">
                  <c:v>0.0153869320477272</c:v>
                </c:pt>
                <c:pt idx="27">
                  <c:v>0.00415767679852031</c:v>
                </c:pt>
                <c:pt idx="28">
                  <c:v>0.000757154956799439</c:v>
                </c:pt>
                <c:pt idx="29">
                  <c:v>8.40648147752991E-5</c:v>
                </c:pt>
                <c:pt idx="30">
                  <c:v>4.91987643747015E-6</c:v>
                </c:pt>
                <c:pt idx="31">
                  <c:v>1.22693020485449E-7</c:v>
                </c:pt>
                <c:pt idx="32">
                  <c:v>9.46947200556756E-10</c:v>
                </c:pt>
                <c:pt idx="33">
                  <c:v>1.36828865008513E-12</c:v>
                </c:pt>
                <c:pt idx="34">
                  <c:v>1.60158076162518E-16</c:v>
                </c:pt>
                <c:pt idx="35">
                  <c:v>3.36163546612923E-22</c:v>
                </c:pt>
                <c:pt idx="36">
                  <c:v>6.2002048216777E-31</c:v>
                </c:pt>
                <c:pt idx="37">
                  <c:v>8.83016355403675E-46</c:v>
                </c:pt>
                <c:pt idx="38">
                  <c:v>6.58869931458363E-76</c:v>
                </c:pt>
                <c:pt idx="3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01968"/>
        <c:axId val="1202804288"/>
      </c:scatterChart>
      <c:valAx>
        <c:axId val="12028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804288"/>
        <c:crosses val="autoZero"/>
        <c:crossBetween val="midCat"/>
      </c:valAx>
      <c:valAx>
        <c:axId val="12028042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80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D(F-1)+1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Sheet2!$D$8:$D$36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0.0700000000000001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EXP(F)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Sheet2!$E$8:$E$36</c:f>
              <c:numCache>
                <c:formatCode>General</c:formatCode>
                <c:ptCount val="29"/>
                <c:pt idx="0">
                  <c:v>0.0</c:v>
                </c:pt>
                <c:pt idx="1">
                  <c:v>0.0768836536133642</c:v>
                </c:pt>
                <c:pt idx="2">
                  <c:v>0.147856211033789</c:v>
                </c:pt>
                <c:pt idx="3">
                  <c:v>0.213372138933447</c:v>
                </c:pt>
                <c:pt idx="4">
                  <c:v>0.273850962926309</c:v>
                </c:pt>
                <c:pt idx="5">
                  <c:v>0.329679953964361</c:v>
                </c:pt>
                <c:pt idx="6">
                  <c:v>0.381216608193859</c:v>
                </c:pt>
                <c:pt idx="7">
                  <c:v>0.428790936151185</c:v>
                </c:pt>
                <c:pt idx="8">
                  <c:v>0.472707575956951</c:v>
                </c:pt>
                <c:pt idx="9">
                  <c:v>0.513247744040028</c:v>
                </c:pt>
                <c:pt idx="10">
                  <c:v>0.550671035882778</c:v>
                </c:pt>
                <c:pt idx="11">
                  <c:v>0.698805788087798</c:v>
                </c:pt>
                <c:pt idx="12">
                  <c:v>0.798103482005345</c:v>
                </c:pt>
                <c:pt idx="13">
                  <c:v>0.864664716763387</c:v>
                </c:pt>
                <c:pt idx="14">
                  <c:v>0.909282046710588</c:v>
                </c:pt>
                <c:pt idx="15">
                  <c:v>0.939189937374782</c:v>
                </c:pt>
                <c:pt idx="16">
                  <c:v>0.959237796021634</c:v>
                </c:pt>
                <c:pt idx="17">
                  <c:v>0.972676277552707</c:v>
                </c:pt>
                <c:pt idx="18">
                  <c:v>0.981684361111266</c:v>
                </c:pt>
                <c:pt idx="19">
                  <c:v>0.987722660096932</c:v>
                </c:pt>
                <c:pt idx="20">
                  <c:v>0.99177025295098</c:v>
                </c:pt>
                <c:pt idx="21">
                  <c:v>0.994483435579239</c:v>
                </c:pt>
                <c:pt idx="22">
                  <c:v>0.996302136283517</c:v>
                </c:pt>
                <c:pt idx="23">
                  <c:v>0.997521247823334</c:v>
                </c:pt>
                <c:pt idx="24">
                  <c:v>0.998338442726826</c:v>
                </c:pt>
                <c:pt idx="25">
                  <c:v>0.998886224852155</c:v>
                </c:pt>
                <c:pt idx="26">
                  <c:v>0.999253414191623</c:v>
                </c:pt>
                <c:pt idx="27">
                  <c:v>0.999499548566559</c:v>
                </c:pt>
                <c:pt idx="28">
                  <c:v>0.999664537372097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Sheet2!$F$7</c:f>
              <c:strCache>
                <c:ptCount val="1"/>
                <c:pt idx="0">
                  <c:v>constant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Sheet2!$F$8:$F$36</c:f>
              <c:numCache>
                <c:formatCode>General</c:formatCode>
                <c:ptCount val="2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28624"/>
        <c:axId val="1202830944"/>
      </c:scatterChart>
      <c:valAx>
        <c:axId val="120282862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202830944"/>
        <c:crosses val="autoZero"/>
        <c:crossBetween val="midCat"/>
      </c:valAx>
      <c:valAx>
        <c:axId val="12028309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82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dF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Sheet2!$G$8:$G$36</c:f>
              <c:numCache>
                <c:formatCode>General</c:formatCode>
                <c:ptCount val="29"/>
                <c:pt idx="0">
                  <c:v>0.0</c:v>
                </c:pt>
                <c:pt idx="1">
                  <c:v>0.00099</c:v>
                </c:pt>
                <c:pt idx="2">
                  <c:v>0.00196</c:v>
                </c:pt>
                <c:pt idx="3">
                  <c:v>0.00291</c:v>
                </c:pt>
                <c:pt idx="4">
                  <c:v>0.00384</c:v>
                </c:pt>
                <c:pt idx="5">
                  <c:v>0.00475</c:v>
                </c:pt>
                <c:pt idx="6">
                  <c:v>0.00564</c:v>
                </c:pt>
                <c:pt idx="7">
                  <c:v>0.00651</c:v>
                </c:pt>
                <c:pt idx="8">
                  <c:v>0.00736</c:v>
                </c:pt>
                <c:pt idx="9">
                  <c:v>0.00819</c:v>
                </c:pt>
                <c:pt idx="10">
                  <c:v>0.009</c:v>
                </c:pt>
                <c:pt idx="11">
                  <c:v>0.01275</c:v>
                </c:pt>
                <c:pt idx="12">
                  <c:v>0.016</c:v>
                </c:pt>
                <c:pt idx="13">
                  <c:v>0.01875</c:v>
                </c:pt>
                <c:pt idx="14">
                  <c:v>0.021</c:v>
                </c:pt>
                <c:pt idx="15">
                  <c:v>0.02275</c:v>
                </c:pt>
                <c:pt idx="16">
                  <c:v>0.024</c:v>
                </c:pt>
                <c:pt idx="17">
                  <c:v>0.02475</c:v>
                </c:pt>
                <c:pt idx="18">
                  <c:v>0.025</c:v>
                </c:pt>
                <c:pt idx="19">
                  <c:v>0.02475</c:v>
                </c:pt>
                <c:pt idx="20">
                  <c:v>0.024</c:v>
                </c:pt>
                <c:pt idx="21">
                  <c:v>0.02275</c:v>
                </c:pt>
                <c:pt idx="22">
                  <c:v>0.021</c:v>
                </c:pt>
                <c:pt idx="23">
                  <c:v>0.01875</c:v>
                </c:pt>
                <c:pt idx="24">
                  <c:v>0.016</c:v>
                </c:pt>
                <c:pt idx="25">
                  <c:v>0.01275</c:v>
                </c:pt>
                <c:pt idx="26">
                  <c:v>0.009</c:v>
                </c:pt>
                <c:pt idx="27">
                  <c:v>0.00475</c:v>
                </c:pt>
                <c:pt idx="2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Sheet2!$H$7</c:f>
              <c:strCache>
                <c:ptCount val="1"/>
                <c:pt idx="0">
                  <c:v>dF(E)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Sheet2!$H$8:$H$36</c:f>
              <c:numCache>
                <c:formatCode>General</c:formatCode>
                <c:ptCount val="29"/>
                <c:pt idx="0">
                  <c:v>0.0</c:v>
                </c:pt>
                <c:pt idx="1">
                  <c:v>7.61148170772306E-5</c:v>
                </c:pt>
                <c:pt idx="2">
                  <c:v>0.000289798173626226</c:v>
                </c:pt>
                <c:pt idx="3">
                  <c:v>0.000620912924296329</c:v>
                </c:pt>
                <c:pt idx="4">
                  <c:v>0.00105158769763703</c:v>
                </c:pt>
                <c:pt idx="5">
                  <c:v>0.00156597978133071</c:v>
                </c:pt>
                <c:pt idx="6">
                  <c:v>0.00215006167021337</c:v>
                </c:pt>
                <c:pt idx="7">
                  <c:v>0.00279142899434422</c:v>
                </c:pt>
                <c:pt idx="8">
                  <c:v>0.00347912775904316</c:v>
                </c:pt>
                <c:pt idx="9">
                  <c:v>0.00420349902368783</c:v>
                </c:pt>
                <c:pt idx="10">
                  <c:v>0.00495603932294501</c:v>
                </c:pt>
                <c:pt idx="11">
                  <c:v>0.00890977379811942</c:v>
                </c:pt>
                <c:pt idx="12">
                  <c:v>0.0127696557120855</c:v>
                </c:pt>
                <c:pt idx="13">
                  <c:v>0.0162124634393135</c:v>
                </c:pt>
                <c:pt idx="14">
                  <c:v>0.0190949229809223</c:v>
                </c:pt>
                <c:pt idx="15">
                  <c:v>0.0213665710752763</c:v>
                </c:pt>
                <c:pt idx="16">
                  <c:v>0.0230217071045192</c:v>
                </c:pt>
                <c:pt idx="17">
                  <c:v>0.0240737378694295</c:v>
                </c:pt>
                <c:pt idx="18">
                  <c:v>0.0245421090277816</c:v>
                </c:pt>
                <c:pt idx="19">
                  <c:v>0.0244461358373991</c:v>
                </c:pt>
                <c:pt idx="20">
                  <c:v>0.0238024860708235</c:v>
                </c:pt>
                <c:pt idx="21">
                  <c:v>0.0226244981594277</c:v>
                </c:pt>
                <c:pt idx="22">
                  <c:v>0.0209223448619539</c:v>
                </c:pt>
                <c:pt idx="23">
                  <c:v>0.0187035233966875</c:v>
                </c:pt>
                <c:pt idx="24">
                  <c:v>0.0159734150836292</c:v>
                </c:pt>
                <c:pt idx="25">
                  <c:v>0.012735799366865</c:v>
                </c:pt>
                <c:pt idx="26">
                  <c:v>0.00899328072772461</c:v>
                </c:pt>
                <c:pt idx="27">
                  <c:v>0.00474762285569116</c:v>
                </c:pt>
                <c:pt idx="2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dF(D)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Sheet2!$I$8:$I$36</c:f>
              <c:numCache>
                <c:formatCode>General</c:formatCode>
                <c:ptCount val="29"/>
                <c:pt idx="0">
                  <c:v>0.0</c:v>
                </c:pt>
                <c:pt idx="1">
                  <c:v>9.90000000000001E-6</c:v>
                </c:pt>
                <c:pt idx="2">
                  <c:v>3.92E-5</c:v>
                </c:pt>
                <c:pt idx="3">
                  <c:v>8.73000000000001E-5</c:v>
                </c:pt>
                <c:pt idx="4">
                  <c:v>0.0001536</c:v>
                </c:pt>
                <c:pt idx="5">
                  <c:v>0.0002375</c:v>
                </c:pt>
                <c:pt idx="6">
                  <c:v>0.0003384</c:v>
                </c:pt>
                <c:pt idx="7">
                  <c:v>0.0004557</c:v>
                </c:pt>
                <c:pt idx="8">
                  <c:v>0.0005888</c:v>
                </c:pt>
                <c:pt idx="9">
                  <c:v>0.0007371</c:v>
                </c:pt>
                <c:pt idx="10">
                  <c:v>0.0009</c:v>
                </c:pt>
                <c:pt idx="11">
                  <c:v>0.0019125</c:v>
                </c:pt>
                <c:pt idx="12">
                  <c:v>0.0032</c:v>
                </c:pt>
                <c:pt idx="13">
                  <c:v>0.0046875</c:v>
                </c:pt>
                <c:pt idx="14">
                  <c:v>0.0063</c:v>
                </c:pt>
                <c:pt idx="15">
                  <c:v>0.0079625</c:v>
                </c:pt>
                <c:pt idx="16">
                  <c:v>0.0096</c:v>
                </c:pt>
                <c:pt idx="17">
                  <c:v>0.0111375</c:v>
                </c:pt>
                <c:pt idx="18">
                  <c:v>0.0125</c:v>
                </c:pt>
                <c:pt idx="19">
                  <c:v>0.0136125</c:v>
                </c:pt>
                <c:pt idx="20">
                  <c:v>0.0144</c:v>
                </c:pt>
                <c:pt idx="21">
                  <c:v>0.0147875</c:v>
                </c:pt>
                <c:pt idx="22">
                  <c:v>0.0147</c:v>
                </c:pt>
                <c:pt idx="23">
                  <c:v>0.0140625</c:v>
                </c:pt>
                <c:pt idx="24">
                  <c:v>0.0128</c:v>
                </c:pt>
                <c:pt idx="25">
                  <c:v>0.0108375</c:v>
                </c:pt>
                <c:pt idx="26">
                  <c:v>0.0081</c:v>
                </c:pt>
                <c:pt idx="27">
                  <c:v>0.0045125</c:v>
                </c:pt>
                <c:pt idx="28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Sheet2!$J$7</c:f>
              <c:strCache>
                <c:ptCount val="1"/>
                <c:pt idx="0">
                  <c:v>cut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Sheet2!$J$8:$J$36</c:f>
              <c:numCache>
                <c:formatCode>General</c:formatCode>
                <c:ptCount val="29"/>
                <c:pt idx="0">
                  <c:v>0.0</c:v>
                </c:pt>
                <c:pt idx="1">
                  <c:v>0.0002</c:v>
                </c:pt>
                <c:pt idx="2">
                  <c:v>0.0004</c:v>
                </c:pt>
                <c:pt idx="3">
                  <c:v>0.0006</c:v>
                </c:pt>
                <c:pt idx="4">
                  <c:v>0.0008</c:v>
                </c:pt>
                <c:pt idx="5">
                  <c:v>0.001</c:v>
                </c:pt>
                <c:pt idx="6">
                  <c:v>0.0012</c:v>
                </c:pt>
                <c:pt idx="7">
                  <c:v>0.0014</c:v>
                </c:pt>
                <c:pt idx="8">
                  <c:v>0.0016</c:v>
                </c:pt>
                <c:pt idx="9">
                  <c:v>0.0018</c:v>
                </c:pt>
                <c:pt idx="10">
                  <c:v>0.002</c:v>
                </c:pt>
                <c:pt idx="11">
                  <c:v>0.003</c:v>
                </c:pt>
                <c:pt idx="12">
                  <c:v>0.004</c:v>
                </c:pt>
                <c:pt idx="13">
                  <c:v>0.005</c:v>
                </c:pt>
                <c:pt idx="14">
                  <c:v>0.006</c:v>
                </c:pt>
                <c:pt idx="15">
                  <c:v>0.007</c:v>
                </c:pt>
                <c:pt idx="16">
                  <c:v>0.008</c:v>
                </c:pt>
                <c:pt idx="17">
                  <c:v>0.009</c:v>
                </c:pt>
                <c:pt idx="18">
                  <c:v>0.01</c:v>
                </c:pt>
                <c:pt idx="19">
                  <c:v>0.011</c:v>
                </c:pt>
                <c:pt idx="20">
                  <c:v>0.012</c:v>
                </c:pt>
                <c:pt idx="21">
                  <c:v>0.013</c:v>
                </c:pt>
                <c:pt idx="22">
                  <c:v>0.014</c:v>
                </c:pt>
                <c:pt idx="23">
                  <c:v>0.015</c:v>
                </c:pt>
                <c:pt idx="24">
                  <c:v>0.016</c:v>
                </c:pt>
                <c:pt idx="25">
                  <c:v>0.017</c:v>
                </c:pt>
                <c:pt idx="26">
                  <c:v>0.018</c:v>
                </c:pt>
                <c:pt idx="27">
                  <c:v>0.019</c:v>
                </c:pt>
                <c:pt idx="28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7008"/>
        <c:axId val="1200699296"/>
      </c:scatterChart>
      <c:valAx>
        <c:axId val="120069700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200699296"/>
        <c:crosses val="autoZero"/>
        <c:crossBetween val="midCat"/>
      </c:valAx>
      <c:valAx>
        <c:axId val="12006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69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Sheet2!$K$7</c:f>
              <c:strCache>
                <c:ptCount val="1"/>
                <c:pt idx="0">
                  <c:v>dF-cut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Sheet2!$K$8:$K$36</c:f>
              <c:numCache>
                <c:formatCode>General</c:formatCode>
                <c:ptCount val="29"/>
                <c:pt idx="0">
                  <c:v>0.0</c:v>
                </c:pt>
                <c:pt idx="1">
                  <c:v>0.00079</c:v>
                </c:pt>
                <c:pt idx="2">
                  <c:v>0.00156</c:v>
                </c:pt>
                <c:pt idx="3">
                  <c:v>0.00231</c:v>
                </c:pt>
                <c:pt idx="4">
                  <c:v>0.00304</c:v>
                </c:pt>
                <c:pt idx="5">
                  <c:v>0.00375</c:v>
                </c:pt>
                <c:pt idx="6">
                  <c:v>0.00444</c:v>
                </c:pt>
                <c:pt idx="7">
                  <c:v>0.00511</c:v>
                </c:pt>
                <c:pt idx="8">
                  <c:v>0.00576</c:v>
                </c:pt>
                <c:pt idx="9">
                  <c:v>0.00639</c:v>
                </c:pt>
                <c:pt idx="10">
                  <c:v>0.007</c:v>
                </c:pt>
                <c:pt idx="11">
                  <c:v>0.00975</c:v>
                </c:pt>
                <c:pt idx="12">
                  <c:v>0.012</c:v>
                </c:pt>
                <c:pt idx="13">
                  <c:v>0.01375</c:v>
                </c:pt>
                <c:pt idx="14">
                  <c:v>0.015</c:v>
                </c:pt>
                <c:pt idx="15">
                  <c:v>0.01575</c:v>
                </c:pt>
                <c:pt idx="16">
                  <c:v>0.016</c:v>
                </c:pt>
                <c:pt idx="17">
                  <c:v>0.01575</c:v>
                </c:pt>
                <c:pt idx="18">
                  <c:v>0.015</c:v>
                </c:pt>
                <c:pt idx="19">
                  <c:v>0.01375</c:v>
                </c:pt>
                <c:pt idx="20">
                  <c:v>0.012</c:v>
                </c:pt>
                <c:pt idx="21">
                  <c:v>0.00975</c:v>
                </c:pt>
                <c:pt idx="22">
                  <c:v>0.007</c:v>
                </c:pt>
                <c:pt idx="23">
                  <c:v>0.00375</c:v>
                </c:pt>
                <c:pt idx="24">
                  <c:v>0.0</c:v>
                </c:pt>
                <c:pt idx="25">
                  <c:v>-0.00425</c:v>
                </c:pt>
                <c:pt idx="26">
                  <c:v>-0.009</c:v>
                </c:pt>
                <c:pt idx="27">
                  <c:v>-0.01425</c:v>
                </c:pt>
                <c:pt idx="28">
                  <c:v>-0.02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Sheet2!$L$7</c:f>
              <c:strCache>
                <c:ptCount val="1"/>
                <c:pt idx="0">
                  <c:v>dF(E)-cut</c:v>
                </c:pt>
              </c:strCache>
            </c:strRef>
          </c:tx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Sheet2!$L$8:$L$36</c:f>
              <c:numCache>
                <c:formatCode>General</c:formatCode>
                <c:ptCount val="29"/>
                <c:pt idx="0">
                  <c:v>0.0</c:v>
                </c:pt>
                <c:pt idx="1">
                  <c:v>-0.000123885182922769</c:v>
                </c:pt>
                <c:pt idx="2">
                  <c:v>-0.000110201826373774</c:v>
                </c:pt>
                <c:pt idx="3">
                  <c:v>2.09129242963295E-5</c:v>
                </c:pt>
                <c:pt idx="4">
                  <c:v>0.000251587697637027</c:v>
                </c:pt>
                <c:pt idx="5">
                  <c:v>0.000565979781330713</c:v>
                </c:pt>
                <c:pt idx="6">
                  <c:v>0.000950061670213365</c:v>
                </c:pt>
                <c:pt idx="7">
                  <c:v>0.00139142899434422</c:v>
                </c:pt>
                <c:pt idx="8">
                  <c:v>0.00187912775904316</c:v>
                </c:pt>
                <c:pt idx="9">
                  <c:v>0.00240349902368783</c:v>
                </c:pt>
                <c:pt idx="10">
                  <c:v>0.00295603932294501</c:v>
                </c:pt>
                <c:pt idx="11">
                  <c:v>0.00590977379811942</c:v>
                </c:pt>
                <c:pt idx="12">
                  <c:v>0.00876965571208551</c:v>
                </c:pt>
                <c:pt idx="13">
                  <c:v>0.0112124634393135</c:v>
                </c:pt>
                <c:pt idx="14">
                  <c:v>0.0130949229809223</c:v>
                </c:pt>
                <c:pt idx="15">
                  <c:v>0.0143665710752763</c:v>
                </c:pt>
                <c:pt idx="16">
                  <c:v>0.0150217071045192</c:v>
                </c:pt>
                <c:pt idx="17">
                  <c:v>0.0150737378694295</c:v>
                </c:pt>
                <c:pt idx="18">
                  <c:v>0.0145421090277816</c:v>
                </c:pt>
                <c:pt idx="19">
                  <c:v>0.0134461358373991</c:v>
                </c:pt>
                <c:pt idx="20">
                  <c:v>0.0118024860708235</c:v>
                </c:pt>
                <c:pt idx="21">
                  <c:v>0.00962449815942769</c:v>
                </c:pt>
                <c:pt idx="22">
                  <c:v>0.00692234486195386</c:v>
                </c:pt>
                <c:pt idx="23">
                  <c:v>0.0037035233966875</c:v>
                </c:pt>
                <c:pt idx="24">
                  <c:v>-2.65849163707844E-5</c:v>
                </c:pt>
                <c:pt idx="25">
                  <c:v>-0.00426420063313502</c:v>
                </c:pt>
                <c:pt idx="26">
                  <c:v>-0.00900671927227539</c:v>
                </c:pt>
                <c:pt idx="27">
                  <c:v>-0.0142523771443088</c:v>
                </c:pt>
                <c:pt idx="28">
                  <c:v>-0.02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Sheet2!$M$7</c:f>
              <c:strCache>
                <c:ptCount val="1"/>
                <c:pt idx="0">
                  <c:v>dF(D)-cut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Sheet2!$B$8:$B$36</c:f>
              <c:numCache>
                <c:formatCode>General</c:formatCode>
                <c:ptCount val="2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</c:v>
                </c:pt>
                <c:pt idx="20">
                  <c:v>0.6</c:v>
                </c:pt>
                <c:pt idx="21">
                  <c:v>0.65</c:v>
                </c:pt>
                <c:pt idx="22">
                  <c:v>0.7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</c:v>
                </c:pt>
                <c:pt idx="28">
                  <c:v>1.0</c:v>
                </c:pt>
              </c:numCache>
            </c:numRef>
          </c:xVal>
          <c:yVal>
            <c:numRef>
              <c:f>Sheet2!$M$8:$M$36</c:f>
              <c:numCache>
                <c:formatCode>General</c:formatCode>
                <c:ptCount val="29"/>
                <c:pt idx="0">
                  <c:v>0.0</c:v>
                </c:pt>
                <c:pt idx="1">
                  <c:v>-0.0001901</c:v>
                </c:pt>
                <c:pt idx="2">
                  <c:v>-0.0003608</c:v>
                </c:pt>
                <c:pt idx="3">
                  <c:v>-0.0005127</c:v>
                </c:pt>
                <c:pt idx="4">
                  <c:v>-0.0006464</c:v>
                </c:pt>
                <c:pt idx="5">
                  <c:v>-0.0007625</c:v>
                </c:pt>
                <c:pt idx="6">
                  <c:v>-0.000861599999999999</c:v>
                </c:pt>
                <c:pt idx="7">
                  <c:v>-0.000944299999999999</c:v>
                </c:pt>
                <c:pt idx="8">
                  <c:v>-0.0010112</c:v>
                </c:pt>
                <c:pt idx="9">
                  <c:v>-0.0010629</c:v>
                </c:pt>
                <c:pt idx="10">
                  <c:v>-0.0011</c:v>
                </c:pt>
                <c:pt idx="11">
                  <c:v>-0.0010875</c:v>
                </c:pt>
                <c:pt idx="12">
                  <c:v>-0.0008</c:v>
                </c:pt>
                <c:pt idx="13">
                  <c:v>-0.000312499999999999</c:v>
                </c:pt>
                <c:pt idx="14">
                  <c:v>0.0003</c:v>
                </c:pt>
                <c:pt idx="15">
                  <c:v>0.000962499999999999</c:v>
                </c:pt>
                <c:pt idx="16">
                  <c:v>0.0016</c:v>
                </c:pt>
                <c:pt idx="17">
                  <c:v>0.0021375</c:v>
                </c:pt>
                <c:pt idx="18">
                  <c:v>0.0025</c:v>
                </c:pt>
                <c:pt idx="19">
                  <c:v>0.0026125</c:v>
                </c:pt>
                <c:pt idx="20">
                  <c:v>0.0024</c:v>
                </c:pt>
                <c:pt idx="21">
                  <c:v>0.0017875</c:v>
                </c:pt>
                <c:pt idx="22">
                  <c:v>0.000700000000000001</c:v>
                </c:pt>
                <c:pt idx="23">
                  <c:v>-0.000937499999999997</c:v>
                </c:pt>
                <c:pt idx="24">
                  <c:v>-0.0032</c:v>
                </c:pt>
                <c:pt idx="25">
                  <c:v>-0.0061625</c:v>
                </c:pt>
                <c:pt idx="26">
                  <c:v>-0.0099</c:v>
                </c:pt>
                <c:pt idx="27">
                  <c:v>-0.0144875</c:v>
                </c:pt>
                <c:pt idx="28">
                  <c:v>-0.02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73264"/>
        <c:axId val="1200875040"/>
      </c:scatterChart>
      <c:valAx>
        <c:axId val="120087326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200875040"/>
        <c:crosses val="autoZero"/>
        <c:crossBetween val="midCat"/>
      </c:valAx>
      <c:valAx>
        <c:axId val="12008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87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14</xdr:row>
      <xdr:rowOff>177800</xdr:rowOff>
    </xdr:from>
    <xdr:to>
      <xdr:col>9</xdr:col>
      <xdr:colOff>723900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15</xdr:row>
      <xdr:rowOff>25400</xdr:rowOff>
    </xdr:from>
    <xdr:to>
      <xdr:col>16</xdr:col>
      <xdr:colOff>571500</xdr:colOff>
      <xdr:row>38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131</xdr:row>
      <xdr:rowOff>12700</xdr:rowOff>
    </xdr:from>
    <xdr:to>
      <xdr:col>15</xdr:col>
      <xdr:colOff>444500</xdr:colOff>
      <xdr:row>157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234245</xdr:colOff>
      <xdr:row>5</xdr:row>
      <xdr:rowOff>108656</xdr:rowOff>
    </xdr:from>
    <xdr:to>
      <xdr:col>17</xdr:col>
      <xdr:colOff>488245</xdr:colOff>
      <xdr:row>19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24</xdr:row>
      <xdr:rowOff>135820</xdr:rowOff>
    </xdr:from>
    <xdr:to>
      <xdr:col>26</xdr:col>
      <xdr:colOff>508000</xdr:colOff>
      <xdr:row>47</xdr:row>
      <xdr:rowOff>135820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537282</xdr:colOff>
      <xdr:row>1</xdr:row>
      <xdr:rowOff>41628</xdr:rowOff>
    </xdr:from>
    <xdr:to>
      <xdr:col>26</xdr:col>
      <xdr:colOff>530932</xdr:colOff>
      <xdr:row>24</xdr:row>
      <xdr:rowOff>41628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2"/>
  <sheetViews>
    <sheetView workbookViewId="0">
      <selection activeCell="I13" sqref="I13"/>
    </sheetView>
  </sheetViews>
  <sheetFormatPr baseColWidth="10" defaultRowHeight="16" x14ac:dyDescent="0.2"/>
  <sheetData>
    <row r="2" spans="2:6" x14ac:dyDescent="0.2">
      <c r="B2" t="s">
        <v>0</v>
      </c>
      <c r="D2" t="s">
        <v>1</v>
      </c>
      <c r="E2">
        <v>0.05</v>
      </c>
    </row>
    <row r="3" spans="2:6" x14ac:dyDescent="0.2">
      <c r="B3" t="s">
        <v>2</v>
      </c>
      <c r="D3" t="s">
        <v>3</v>
      </c>
      <c r="E3">
        <f>E2*0.9</f>
        <v>4.5000000000000005E-2</v>
      </c>
    </row>
    <row r="4" spans="2:6" x14ac:dyDescent="0.2">
      <c r="B4" t="s">
        <v>4</v>
      </c>
      <c r="C4" t="s">
        <v>5</v>
      </c>
      <c r="D4" t="s">
        <v>6</v>
      </c>
      <c r="E4">
        <v>0.2</v>
      </c>
    </row>
    <row r="5" spans="2:6" x14ac:dyDescent="0.2">
      <c r="B5" t="s">
        <v>7</v>
      </c>
      <c r="D5" t="s">
        <v>8</v>
      </c>
      <c r="E5">
        <v>2.5000000000000001E-2</v>
      </c>
    </row>
    <row r="6" spans="2:6" x14ac:dyDescent="0.2">
      <c r="B6" t="s">
        <v>9</v>
      </c>
      <c r="D6" t="s">
        <v>10</v>
      </c>
      <c r="E6">
        <v>1</v>
      </c>
    </row>
    <row r="7" spans="2:6" x14ac:dyDescent="0.2">
      <c r="B7" t="s">
        <v>11</v>
      </c>
      <c r="D7" t="s">
        <v>12</v>
      </c>
      <c r="E7">
        <v>0.9</v>
      </c>
    </row>
    <row r="8" spans="2:6" x14ac:dyDescent="0.2">
      <c r="B8" t="s">
        <v>13</v>
      </c>
      <c r="D8" t="s">
        <v>14</v>
      </c>
      <c r="E8">
        <v>0.1</v>
      </c>
    </row>
    <row r="9" spans="2:6" x14ac:dyDescent="0.2">
      <c r="B9" t="s">
        <v>15</v>
      </c>
      <c r="D9" t="s">
        <v>16</v>
      </c>
      <c r="E9">
        <v>12</v>
      </c>
    </row>
    <row r="10" spans="2:6" x14ac:dyDescent="0.2">
      <c r="B10" t="s">
        <v>17</v>
      </c>
      <c r="D10" t="s">
        <v>18</v>
      </c>
      <c r="E10">
        <v>1</v>
      </c>
      <c r="F10" t="s">
        <v>32</v>
      </c>
    </row>
    <row r="12" spans="2:6" x14ac:dyDescent="0.2">
      <c r="B12" t="s">
        <v>21</v>
      </c>
      <c r="C12">
        <f>E10*E8*E9*E6</f>
        <v>1.2000000000000002</v>
      </c>
    </row>
    <row r="13" spans="2:6" x14ac:dyDescent="0.2">
      <c r="C13">
        <f>C12-1</f>
        <v>0.20000000000000018</v>
      </c>
    </row>
    <row r="14" spans="2:6" x14ac:dyDescent="0.2">
      <c r="B14" t="s">
        <v>22</v>
      </c>
      <c r="C14">
        <f>($E$3/$E$2)</f>
        <v>0.9</v>
      </c>
    </row>
    <row r="15" spans="2:6" x14ac:dyDescent="0.2">
      <c r="B15" t="s">
        <v>24</v>
      </c>
      <c r="C15">
        <f>E7/E6</f>
        <v>0.9</v>
      </c>
    </row>
    <row r="17" spans="2:4" x14ac:dyDescent="0.2">
      <c r="B17" t="s">
        <v>20</v>
      </c>
      <c r="C17" t="s">
        <v>19</v>
      </c>
      <c r="D17" t="s">
        <v>33</v>
      </c>
    </row>
    <row r="18" spans="2:4" x14ac:dyDescent="0.2">
      <c r="B18">
        <v>0</v>
      </c>
      <c r="C18" s="1">
        <f>1-$C$14*(1+($C$12-1)*B18)</f>
        <v>9.9999999999999978E-2</v>
      </c>
      <c r="D18">
        <f>IF(C18&gt;0,C18,0)</f>
        <v>9.9999999999999978E-2</v>
      </c>
    </row>
    <row r="19" spans="2:4" x14ac:dyDescent="0.2">
      <c r="B19">
        <v>0.05</v>
      </c>
      <c r="C19" s="1">
        <f t="shared" ref="C19:C38" si="0">1-$C$14*(1+($C$12-1)*B19)</f>
        <v>9.099999999999997E-2</v>
      </c>
      <c r="D19">
        <f t="shared" ref="D19:D38" si="1">IF(C19&gt;0,C19,0)</f>
        <v>9.099999999999997E-2</v>
      </c>
    </row>
    <row r="20" spans="2:4" x14ac:dyDescent="0.2">
      <c r="B20">
        <v>0.1</v>
      </c>
      <c r="C20" s="1">
        <f t="shared" si="0"/>
        <v>8.1999999999999962E-2</v>
      </c>
      <c r="D20">
        <f t="shared" si="1"/>
        <v>8.1999999999999962E-2</v>
      </c>
    </row>
    <row r="21" spans="2:4" x14ac:dyDescent="0.2">
      <c r="B21">
        <v>0.15</v>
      </c>
      <c r="C21" s="1">
        <f t="shared" si="0"/>
        <v>7.2999999999999954E-2</v>
      </c>
      <c r="D21">
        <f t="shared" si="1"/>
        <v>7.2999999999999954E-2</v>
      </c>
    </row>
    <row r="22" spans="2:4" x14ac:dyDescent="0.2">
      <c r="B22">
        <v>0.2</v>
      </c>
      <c r="C22" s="1">
        <f t="shared" si="0"/>
        <v>6.3999999999999946E-2</v>
      </c>
      <c r="D22">
        <f t="shared" si="1"/>
        <v>6.3999999999999946E-2</v>
      </c>
    </row>
    <row r="23" spans="2:4" x14ac:dyDescent="0.2">
      <c r="B23">
        <v>0.25</v>
      </c>
      <c r="C23" s="1">
        <f t="shared" si="0"/>
        <v>5.4999999999999938E-2</v>
      </c>
      <c r="D23">
        <f t="shared" si="1"/>
        <v>5.4999999999999938E-2</v>
      </c>
    </row>
    <row r="24" spans="2:4" x14ac:dyDescent="0.2">
      <c r="B24">
        <v>0.3</v>
      </c>
      <c r="C24" s="1">
        <f t="shared" si="0"/>
        <v>4.599999999999993E-2</v>
      </c>
      <c r="D24">
        <f t="shared" si="1"/>
        <v>4.599999999999993E-2</v>
      </c>
    </row>
    <row r="25" spans="2:4" x14ac:dyDescent="0.2">
      <c r="B25">
        <v>0.35</v>
      </c>
      <c r="C25" s="1">
        <f t="shared" si="0"/>
        <v>3.6999999999999922E-2</v>
      </c>
      <c r="D25">
        <f t="shared" si="1"/>
        <v>3.6999999999999922E-2</v>
      </c>
    </row>
    <row r="26" spans="2:4" x14ac:dyDescent="0.2">
      <c r="B26">
        <v>0.4</v>
      </c>
      <c r="C26" s="1">
        <f t="shared" si="0"/>
        <v>2.7999999999999914E-2</v>
      </c>
      <c r="D26">
        <f t="shared" si="1"/>
        <v>2.7999999999999914E-2</v>
      </c>
    </row>
    <row r="27" spans="2:4" x14ac:dyDescent="0.2">
      <c r="B27">
        <v>0.45</v>
      </c>
      <c r="C27" s="1">
        <f t="shared" si="0"/>
        <v>1.8999999999999906E-2</v>
      </c>
      <c r="D27">
        <f t="shared" si="1"/>
        <v>1.8999999999999906E-2</v>
      </c>
    </row>
    <row r="28" spans="2:4" x14ac:dyDescent="0.2">
      <c r="B28">
        <v>0.5</v>
      </c>
      <c r="C28" s="1">
        <f t="shared" si="0"/>
        <v>9.9999999999998979E-3</v>
      </c>
      <c r="D28">
        <f t="shared" si="1"/>
        <v>9.9999999999998979E-3</v>
      </c>
    </row>
    <row r="29" spans="2:4" x14ac:dyDescent="0.2">
      <c r="B29">
        <v>0.55000000000000004</v>
      </c>
      <c r="C29" s="1">
        <f t="shared" si="0"/>
        <v>9.9999999999988987E-4</v>
      </c>
      <c r="D29">
        <f t="shared" si="1"/>
        <v>9.9999999999988987E-4</v>
      </c>
    </row>
    <row r="30" spans="2:4" x14ac:dyDescent="0.2">
      <c r="B30">
        <v>0.6</v>
      </c>
      <c r="C30" s="1">
        <f t="shared" si="0"/>
        <v>-8.0000000000002292E-3</v>
      </c>
      <c r="D30">
        <f t="shared" si="1"/>
        <v>0</v>
      </c>
    </row>
    <row r="31" spans="2:4" x14ac:dyDescent="0.2">
      <c r="B31">
        <v>0.65</v>
      </c>
      <c r="C31" s="1">
        <f t="shared" si="0"/>
        <v>-1.7000000000000126E-2</v>
      </c>
      <c r="D31">
        <f t="shared" si="1"/>
        <v>0</v>
      </c>
    </row>
    <row r="32" spans="2:4" x14ac:dyDescent="0.2">
      <c r="B32">
        <v>0.7</v>
      </c>
      <c r="C32" s="1">
        <f t="shared" si="0"/>
        <v>-2.6000000000000245E-2</v>
      </c>
      <c r="D32">
        <f t="shared" si="1"/>
        <v>0</v>
      </c>
    </row>
    <row r="33" spans="2:15" x14ac:dyDescent="0.2">
      <c r="B33">
        <v>0.75</v>
      </c>
      <c r="C33" s="1">
        <f t="shared" si="0"/>
        <v>-3.5000000000000142E-2</v>
      </c>
      <c r="D33">
        <f t="shared" si="1"/>
        <v>0</v>
      </c>
    </row>
    <row r="34" spans="2:15" x14ac:dyDescent="0.2">
      <c r="B34">
        <v>0.8</v>
      </c>
      <c r="C34" s="1">
        <f t="shared" si="0"/>
        <v>-4.4000000000000261E-2</v>
      </c>
      <c r="D34">
        <f t="shared" si="1"/>
        <v>0</v>
      </c>
    </row>
    <row r="35" spans="2:15" x14ac:dyDescent="0.2">
      <c r="B35">
        <v>0.85</v>
      </c>
      <c r="C35" s="1">
        <f t="shared" si="0"/>
        <v>-5.3000000000000158E-2</v>
      </c>
      <c r="D35">
        <f t="shared" si="1"/>
        <v>0</v>
      </c>
    </row>
    <row r="36" spans="2:15" x14ac:dyDescent="0.2">
      <c r="B36">
        <v>0.9</v>
      </c>
      <c r="C36" s="1">
        <f t="shared" si="0"/>
        <v>-6.2000000000000277E-2</v>
      </c>
      <c r="D36">
        <f t="shared" si="1"/>
        <v>0</v>
      </c>
    </row>
    <row r="37" spans="2:15" x14ac:dyDescent="0.2">
      <c r="B37">
        <v>0.95</v>
      </c>
      <c r="C37" s="1">
        <f t="shared" si="0"/>
        <v>-7.1000000000000174E-2</v>
      </c>
      <c r="D37">
        <f t="shared" si="1"/>
        <v>0</v>
      </c>
    </row>
    <row r="38" spans="2:15" x14ac:dyDescent="0.2">
      <c r="B38">
        <v>1</v>
      </c>
      <c r="C38" s="1">
        <f t="shared" si="0"/>
        <v>-8.0000000000000293E-2</v>
      </c>
      <c r="D38">
        <f t="shared" si="1"/>
        <v>0</v>
      </c>
    </row>
    <row r="41" spans="2:15" x14ac:dyDescent="0.2">
      <c r="B41" t="s">
        <v>34</v>
      </c>
      <c r="C41">
        <v>0.05</v>
      </c>
      <c r="D41">
        <v>0.2</v>
      </c>
      <c r="E41">
        <v>0.5</v>
      </c>
      <c r="F41">
        <v>0.8</v>
      </c>
      <c r="G41">
        <v>0.95</v>
      </c>
    </row>
    <row r="42" spans="2:15" x14ac:dyDescent="0.2">
      <c r="B42" t="s">
        <v>25</v>
      </c>
      <c r="C42" s="1">
        <f>$C$15*C41/(2*(1-$E$8))</f>
        <v>2.5000000000000001E-2</v>
      </c>
      <c r="D42" s="1">
        <f t="shared" ref="D42:G42" si="2">$C$15*D41/(2*(1-$E$8))</f>
        <v>0.1</v>
      </c>
      <c r="E42" s="1">
        <f t="shared" si="2"/>
        <v>0.25</v>
      </c>
      <c r="F42" s="1">
        <f t="shared" si="2"/>
        <v>0.4</v>
      </c>
      <c r="G42" s="1">
        <f t="shared" si="2"/>
        <v>0.47499999999999998</v>
      </c>
    </row>
    <row r="43" spans="2:15" x14ac:dyDescent="0.2">
      <c r="B43" t="s">
        <v>27</v>
      </c>
      <c r="C43">
        <f>(1-$E$10)*$E$8</f>
        <v>0</v>
      </c>
    </row>
    <row r="44" spans="2:15" x14ac:dyDescent="0.2">
      <c r="B44" t="s">
        <v>26</v>
      </c>
      <c r="C44">
        <f>2*(1-$E$8)</f>
        <v>1.8</v>
      </c>
    </row>
    <row r="45" spans="2:15" x14ac:dyDescent="0.2">
      <c r="C45" t="s">
        <v>28</v>
      </c>
      <c r="J45" t="str">
        <f t="shared" ref="J45:O45" si="3">B41</f>
        <v>Forest Cover</v>
      </c>
      <c r="K45">
        <f t="shared" si="3"/>
        <v>0.05</v>
      </c>
      <c r="L45">
        <f t="shared" si="3"/>
        <v>0.2</v>
      </c>
      <c r="M45">
        <f t="shared" si="3"/>
        <v>0.5</v>
      </c>
      <c r="N45">
        <f t="shared" si="3"/>
        <v>0.8</v>
      </c>
      <c r="O45">
        <f t="shared" si="3"/>
        <v>0.95</v>
      </c>
    </row>
    <row r="46" spans="2:15" x14ac:dyDescent="0.2">
      <c r="B46" t="s">
        <v>20</v>
      </c>
      <c r="J46" t="s">
        <v>31</v>
      </c>
    </row>
    <row r="47" spans="2:15" x14ac:dyDescent="0.2">
      <c r="B47">
        <v>0</v>
      </c>
      <c r="C47">
        <f>(C$42+$C$43*$B47)/($C$44*(1-$B47))</f>
        <v>1.388888888888889E-2</v>
      </c>
      <c r="D47">
        <f t="shared" ref="D47:G47" si="4">(D$42+$C$43*$B47)/($C$44*(1-$B47))</f>
        <v>5.5555555555555559E-2</v>
      </c>
      <c r="E47">
        <f t="shared" si="4"/>
        <v>0.1388888888888889</v>
      </c>
      <c r="F47">
        <f t="shared" si="4"/>
        <v>0.22222222222222224</v>
      </c>
      <c r="G47">
        <f t="shared" si="4"/>
        <v>0.2638888888888889</v>
      </c>
      <c r="J47">
        <f t="shared" ref="J47:J86" si="5">B47</f>
        <v>0</v>
      </c>
      <c r="K47" s="2">
        <f>IF(ISERR($E$4*(C133-$B47)),"",$E$4*(C133-$B47))</f>
        <v>7.2915288148327859E-2</v>
      </c>
      <c r="L47" s="2">
        <f t="shared" ref="L47:O47" si="6">IF(ISERR($E$4*(D133-$B47)),"",$E$4*(D133-$B47))</f>
        <v>1.9554519970159862E-2</v>
      </c>
      <c r="M47" s="2">
        <f t="shared" si="6"/>
        <v>7.7020647118605106E-4</v>
      </c>
      <c r="N47" s="2">
        <f t="shared" si="6"/>
        <v>2.7578758403262977E-5</v>
      </c>
      <c r="O47" s="2">
        <f t="shared" si="6"/>
        <v>5.2095373005638758E-6</v>
      </c>
    </row>
    <row r="48" spans="2:15" x14ac:dyDescent="0.2">
      <c r="B48">
        <v>2.5000000000000001E-2</v>
      </c>
      <c r="C48">
        <f t="shared" ref="C48:G86" si="7">(C$42+$C$43*$B48)/($C$44*(1-$B48))</f>
        <v>1.4245014245014247E-2</v>
      </c>
      <c r="D48">
        <f t="shared" si="7"/>
        <v>5.6980056980056988E-2</v>
      </c>
      <c r="E48">
        <f t="shared" si="7"/>
        <v>0.14245014245014245</v>
      </c>
      <c r="F48">
        <f t="shared" si="7"/>
        <v>0.22792022792022795</v>
      </c>
      <c r="G48">
        <f t="shared" si="7"/>
        <v>0.27065527065527067</v>
      </c>
      <c r="J48">
        <f t="shared" si="5"/>
        <v>2.5000000000000001E-2</v>
      </c>
      <c r="K48" s="2">
        <f t="shared" ref="K48:O48" si="8">IF(ISERR($E$4*(C134-$B48)),"",$E$4*(C134-$B48))</f>
        <v>0.11618425790325274</v>
      </c>
      <c r="L48" s="2">
        <f t="shared" si="8"/>
        <v>3.8537208780114317E-2</v>
      </c>
      <c r="M48" s="2">
        <f t="shared" si="8"/>
        <v>-3.1937741340837358E-3</v>
      </c>
      <c r="N48" s="2">
        <f t="shared" si="8"/>
        <v>-4.9403219015054581E-3</v>
      </c>
      <c r="O48" s="2">
        <f t="shared" si="8"/>
        <v>-4.9891971735985634E-3</v>
      </c>
    </row>
    <row r="49" spans="2:15" x14ac:dyDescent="0.2">
      <c r="B49">
        <v>0.05</v>
      </c>
      <c r="C49">
        <f t="shared" si="7"/>
        <v>1.4619883040935673E-2</v>
      </c>
      <c r="D49">
        <f t="shared" si="7"/>
        <v>5.8479532163742694E-2</v>
      </c>
      <c r="E49">
        <f t="shared" si="7"/>
        <v>0.14619883040935672</v>
      </c>
      <c r="F49">
        <f t="shared" si="7"/>
        <v>0.23391812865497078</v>
      </c>
      <c r="G49">
        <f t="shared" si="7"/>
        <v>0.27777777777777779</v>
      </c>
      <c r="J49">
        <f t="shared" si="5"/>
        <v>0.05</v>
      </c>
      <c r="K49" s="2">
        <f t="shared" ref="K49:O49" si="9">IF(ISERR($E$4*(C135-$B49)),"",$E$4*(C135-$B49))</f>
        <v>0.15091711207499664</v>
      </c>
      <c r="L49" s="2">
        <f t="shared" si="9"/>
        <v>7.3201673209595058E-2</v>
      </c>
      <c r="M49" s="2">
        <f t="shared" si="9"/>
        <v>-5.8243711259866994E-3</v>
      </c>
      <c r="N49" s="2">
        <f t="shared" si="9"/>
        <v>-9.8724243633140658E-3</v>
      </c>
      <c r="O49" s="2">
        <f t="shared" si="9"/>
        <v>-9.9779160498181443E-3</v>
      </c>
    </row>
    <row r="50" spans="2:15" x14ac:dyDescent="0.2">
      <c r="B50">
        <v>7.4999999999999997E-2</v>
      </c>
      <c r="C50">
        <f t="shared" si="7"/>
        <v>1.5015015015015015E-2</v>
      </c>
      <c r="D50">
        <f t="shared" si="7"/>
        <v>6.006006006006006E-2</v>
      </c>
      <c r="E50">
        <f t="shared" si="7"/>
        <v>0.15015015015015015</v>
      </c>
      <c r="F50">
        <f t="shared" si="7"/>
        <v>0.24024024024024024</v>
      </c>
      <c r="G50">
        <f t="shared" si="7"/>
        <v>0.28528528528528524</v>
      </c>
      <c r="J50">
        <f t="shared" si="5"/>
        <v>7.4999999999999997E-2</v>
      </c>
      <c r="K50" s="2">
        <f t="shared" ref="K50:O50" si="10">IF(ISERR($E$4*(C136-$B50)),"",$E$4*(C136-$B50))</f>
        <v>0.16835629864815507</v>
      </c>
      <c r="L50" s="2">
        <f t="shared" si="10"/>
        <v>0.11402129645683179</v>
      </c>
      <c r="M50" s="2">
        <f t="shared" si="10"/>
        <v>-5.5689443555047352E-3</v>
      </c>
      <c r="N50" s="2">
        <f t="shared" si="10"/>
        <v>-1.4730890977728301E-2</v>
      </c>
      <c r="O50" s="2">
        <f t="shared" si="10"/>
        <v>-1.4955546711422411E-2</v>
      </c>
    </row>
    <row r="51" spans="2:15" x14ac:dyDescent="0.2">
      <c r="B51">
        <v>0.1</v>
      </c>
      <c r="C51">
        <f t="shared" si="7"/>
        <v>1.5432098765432098E-2</v>
      </c>
      <c r="D51">
        <f t="shared" si="7"/>
        <v>6.1728395061728392E-2</v>
      </c>
      <c r="E51">
        <f t="shared" si="7"/>
        <v>0.15432098765432098</v>
      </c>
      <c r="F51">
        <f t="shared" si="7"/>
        <v>0.24691358024691357</v>
      </c>
      <c r="G51">
        <f t="shared" si="7"/>
        <v>0.29320987654320985</v>
      </c>
      <c r="J51">
        <f t="shared" si="5"/>
        <v>0.1</v>
      </c>
      <c r="K51" s="2">
        <f t="shared" ref="K51:O51" si="11">IF(ISERR($E$4*(C137-$B51)),"",$E$4*(C137-$B51))</f>
        <v>0.17343199613788865</v>
      </c>
      <c r="L51" s="2">
        <f t="shared" si="11"/>
        <v>0.14442654428828267</v>
      </c>
      <c r="M51" s="2">
        <f t="shared" si="11"/>
        <v>4.4323262141748865E-4</v>
      </c>
      <c r="N51" s="2">
        <f t="shared" si="11"/>
        <v>-1.9440676007743105E-2</v>
      </c>
      <c r="O51" s="2">
        <f t="shared" si="11"/>
        <v>-1.9912008736540952E-2</v>
      </c>
    </row>
    <row r="52" spans="2:15" x14ac:dyDescent="0.2">
      <c r="B52">
        <v>0.125</v>
      </c>
      <c r="C52">
        <f t="shared" si="7"/>
        <v>1.5873015873015876E-2</v>
      </c>
      <c r="D52">
        <f t="shared" si="7"/>
        <v>6.3492063492063502E-2</v>
      </c>
      <c r="E52">
        <f t="shared" si="7"/>
        <v>0.15873015873015872</v>
      </c>
      <c r="F52">
        <f t="shared" si="7"/>
        <v>0.25396825396825401</v>
      </c>
      <c r="G52">
        <f t="shared" si="7"/>
        <v>0.30158730158730157</v>
      </c>
      <c r="J52">
        <f t="shared" si="5"/>
        <v>0.125</v>
      </c>
      <c r="K52" s="2">
        <f t="shared" ref="K52:O52" si="12">IF(ISERR($E$4*(C138-$B52)),"",$E$4*(C138-$B52))</f>
        <v>0.1724891922974596</v>
      </c>
      <c r="L52" s="2">
        <f t="shared" si="12"/>
        <v>0.15926253607842139</v>
      </c>
      <c r="M52" s="2">
        <f t="shared" si="12"/>
        <v>1.6200030856396604E-2</v>
      </c>
      <c r="N52" s="2">
        <f t="shared" si="12"/>
        <v>-2.3856773332000314E-2</v>
      </c>
      <c r="O52" s="2">
        <f t="shared" si="12"/>
        <v>-2.482898946486246E-2</v>
      </c>
    </row>
    <row r="53" spans="2:15" x14ac:dyDescent="0.2">
      <c r="B53">
        <v>0.15</v>
      </c>
      <c r="C53">
        <f t="shared" si="7"/>
        <v>1.6339869281045753E-2</v>
      </c>
      <c r="D53">
        <f t="shared" si="7"/>
        <v>6.535947712418301E-2</v>
      </c>
      <c r="E53">
        <f t="shared" si="7"/>
        <v>0.16339869281045752</v>
      </c>
      <c r="F53">
        <f t="shared" si="7"/>
        <v>0.26143790849673204</v>
      </c>
      <c r="G53">
        <f t="shared" si="7"/>
        <v>0.31045751633986929</v>
      </c>
      <c r="J53">
        <f t="shared" si="5"/>
        <v>0.15</v>
      </c>
      <c r="K53" s="2">
        <f t="shared" ref="K53:O53" si="13">IF(ISERR($E$4*(C139-$B53)),"",$E$4*(C139-$B53))</f>
        <v>0.1690514699367881</v>
      </c>
      <c r="L53" s="2">
        <f t="shared" si="13"/>
        <v>0.16345042372654714</v>
      </c>
      <c r="M53" s="2">
        <f t="shared" si="13"/>
        <v>4.3826150025781427E-2</v>
      </c>
      <c r="N53" s="2">
        <f t="shared" si="13"/>
        <v>-2.7708339708313413E-2</v>
      </c>
      <c r="O53" s="2">
        <f t="shared" si="13"/>
        <v>-2.9674246195536436E-2</v>
      </c>
    </row>
    <row r="54" spans="2:15" x14ac:dyDescent="0.2">
      <c r="B54">
        <v>0.17499999999999999</v>
      </c>
      <c r="C54">
        <f t="shared" si="7"/>
        <v>1.6835016835016838E-2</v>
      </c>
      <c r="D54">
        <f t="shared" si="7"/>
        <v>6.7340067340067353E-2</v>
      </c>
      <c r="E54">
        <f t="shared" si="7"/>
        <v>0.16835016835016836</v>
      </c>
      <c r="F54">
        <f t="shared" si="7"/>
        <v>0.26936026936026941</v>
      </c>
      <c r="G54">
        <f t="shared" si="7"/>
        <v>0.31986531986531985</v>
      </c>
      <c r="J54">
        <f t="shared" si="5"/>
        <v>0.17499999999999999</v>
      </c>
      <c r="K54" s="2">
        <f t="shared" ref="K54:O54" si="14">IF(ISERR($E$4*(C140-$B54)),"",$E$4*(C140-$B54))</f>
        <v>0.16464301748196675</v>
      </c>
      <c r="L54" s="2">
        <f t="shared" si="14"/>
        <v>0.16233946268572225</v>
      </c>
      <c r="M54" s="2">
        <f t="shared" si="14"/>
        <v>7.8221798885261304E-2</v>
      </c>
      <c r="N54" s="2">
        <f t="shared" si="14"/>
        <v>-3.0512860635391961E-2</v>
      </c>
      <c r="O54" s="2">
        <f t="shared" si="14"/>
        <v>-3.4393065689413437E-2</v>
      </c>
    </row>
    <row r="55" spans="2:15" x14ac:dyDescent="0.2">
      <c r="B55">
        <v>0.2</v>
      </c>
      <c r="C55">
        <f t="shared" si="7"/>
        <v>1.7361111111111108E-2</v>
      </c>
      <c r="D55">
        <f t="shared" si="7"/>
        <v>6.9444444444444434E-2</v>
      </c>
      <c r="E55">
        <f t="shared" si="7"/>
        <v>0.17361111111111108</v>
      </c>
      <c r="F55">
        <f t="shared" si="7"/>
        <v>0.27777777777777773</v>
      </c>
      <c r="G55">
        <f t="shared" si="7"/>
        <v>0.32986111111111105</v>
      </c>
      <c r="J55">
        <f t="shared" si="5"/>
        <v>0.2</v>
      </c>
      <c r="K55" s="2">
        <f t="shared" ref="K55:O55" si="15">IF(ISERR($E$4*(C141-$B55)),"",$E$4*(C141-$B55))</f>
        <v>0.15986573096388645</v>
      </c>
      <c r="L55" s="2">
        <f t="shared" si="15"/>
        <v>0.15892672543017825</v>
      </c>
      <c r="M55" s="2">
        <f t="shared" si="15"/>
        <v>0.10836805809776742</v>
      </c>
      <c r="N55" s="2">
        <f t="shared" si="15"/>
        <v>-3.1469749573811413E-2</v>
      </c>
      <c r="O55" s="2">
        <f t="shared" si="15"/>
        <v>-3.8896661090759302E-2</v>
      </c>
    </row>
    <row r="56" spans="2:15" x14ac:dyDescent="0.2">
      <c r="B56">
        <v>0.22500000000000001</v>
      </c>
      <c r="C56">
        <f t="shared" si="7"/>
        <v>1.7921146953405017E-2</v>
      </c>
      <c r="D56">
        <f t="shared" si="7"/>
        <v>7.1684587813620068E-2</v>
      </c>
      <c r="E56">
        <f t="shared" si="7"/>
        <v>0.17921146953405018</v>
      </c>
      <c r="F56">
        <f t="shared" si="7"/>
        <v>0.28673835125448027</v>
      </c>
      <c r="G56">
        <f t="shared" si="7"/>
        <v>0.34050179211469533</v>
      </c>
      <c r="J56">
        <f t="shared" si="5"/>
        <v>0.22500000000000001</v>
      </c>
      <c r="K56" s="2">
        <f t="shared" ref="K56:O56" si="16">IF(ISERR($E$4*(C142-$B56)),"",$E$4*(C142-$B56))</f>
        <v>0.15494946501762155</v>
      </c>
      <c r="L56" s="2">
        <f t="shared" si="16"/>
        <v>0.15456676183230503</v>
      </c>
      <c r="M56" s="2">
        <f t="shared" si="16"/>
        <v>0.12738904549435262</v>
      </c>
      <c r="N56" s="2">
        <f t="shared" si="16"/>
        <v>-2.9395650732228898E-2</v>
      </c>
      <c r="O56" s="2">
        <f t="shared" si="16"/>
        <v>-4.3048805385965373E-2</v>
      </c>
    </row>
    <row r="57" spans="2:15" x14ac:dyDescent="0.2">
      <c r="B57">
        <v>0.25</v>
      </c>
      <c r="C57">
        <f t="shared" si="7"/>
        <v>1.8518518518518517E-2</v>
      </c>
      <c r="D57">
        <f t="shared" si="7"/>
        <v>7.407407407407407E-2</v>
      </c>
      <c r="E57">
        <f t="shared" si="7"/>
        <v>0.18518518518518517</v>
      </c>
      <c r="F57">
        <f t="shared" si="7"/>
        <v>0.29629629629629628</v>
      </c>
      <c r="G57">
        <f t="shared" si="7"/>
        <v>0.3518518518518518</v>
      </c>
      <c r="J57">
        <f t="shared" si="5"/>
        <v>0.25</v>
      </c>
      <c r="K57" s="2">
        <f t="shared" ref="K57:O57" si="17">IF(ISERR($E$4*(C143-$B57)),"",$E$4*(C143-$B57))</f>
        <v>0.14998095664608274</v>
      </c>
      <c r="L57" s="2">
        <f t="shared" si="17"/>
        <v>0.14982440902792521</v>
      </c>
      <c r="M57" s="2">
        <f t="shared" si="17"/>
        <v>0.13607666546538574</v>
      </c>
      <c r="N57" s="2">
        <f t="shared" si="17"/>
        <v>-2.2868877005979976E-2</v>
      </c>
      <c r="O57" s="2">
        <f t="shared" si="17"/>
        <v>-4.6655295486438077E-2</v>
      </c>
    </row>
    <row r="58" spans="2:15" x14ac:dyDescent="0.2">
      <c r="B58">
        <v>0.27500000000000002</v>
      </c>
      <c r="C58">
        <f t="shared" si="7"/>
        <v>1.9157088122605366E-2</v>
      </c>
      <c r="D58">
        <f t="shared" si="7"/>
        <v>7.6628352490421464E-2</v>
      </c>
      <c r="E58">
        <f t="shared" si="7"/>
        <v>0.19157088122605365</v>
      </c>
      <c r="F58">
        <f t="shared" si="7"/>
        <v>0.30651340996168586</v>
      </c>
      <c r="G58">
        <f t="shared" si="7"/>
        <v>0.36398467432950193</v>
      </c>
      <c r="J58">
        <f t="shared" si="5"/>
        <v>0.27500000000000002</v>
      </c>
      <c r="K58" s="2">
        <f t="shared" ref="K58:O58" si="18">IF(ISERR($E$4*(C144-$B58)),"",$E$4*(C144-$B58))</f>
        <v>0.14499281266655403</v>
      </c>
      <c r="L58" s="2">
        <f t="shared" si="18"/>
        <v>0.14492841763324621</v>
      </c>
      <c r="M58" s="2">
        <f t="shared" si="18"/>
        <v>0.13813640106944394</v>
      </c>
      <c r="N58" s="2">
        <f t="shared" si="18"/>
        <v>-1.0823686393714782E-2</v>
      </c>
      <c r="O58" s="2">
        <f t="shared" si="18"/>
        <v>-4.946621799637721E-2</v>
      </c>
    </row>
    <row r="59" spans="2:15" x14ac:dyDescent="0.2">
      <c r="B59">
        <v>0.3</v>
      </c>
      <c r="C59">
        <f t="shared" si="7"/>
        <v>1.9841269841269844E-2</v>
      </c>
      <c r="D59">
        <f t="shared" si="7"/>
        <v>7.9365079365079375E-2</v>
      </c>
      <c r="E59">
        <f t="shared" si="7"/>
        <v>0.1984126984126984</v>
      </c>
      <c r="F59">
        <f t="shared" si="7"/>
        <v>0.3174603174603175</v>
      </c>
      <c r="G59">
        <f t="shared" si="7"/>
        <v>0.37698412698412698</v>
      </c>
      <c r="J59">
        <f t="shared" si="5"/>
        <v>0.3</v>
      </c>
      <c r="K59" s="2">
        <f t="shared" ref="K59:O59" si="19">IF(ISERR($E$4*(C145-$B59)),"",$E$4*(C145-$B59))</f>
        <v>0.13999728250676222</v>
      </c>
      <c r="L59" s="2">
        <f t="shared" si="19"/>
        <v>0.13997061369122968</v>
      </c>
      <c r="M59" s="2">
        <f t="shared" si="19"/>
        <v>0.13662031513079384</v>
      </c>
      <c r="N59" s="2">
        <f t="shared" si="19"/>
        <v>6.4328493860611909E-3</v>
      </c>
      <c r="O59" s="2">
        <f t="shared" si="19"/>
        <v>-5.1206700885930767E-2</v>
      </c>
    </row>
    <row r="60" spans="2:15" x14ac:dyDescent="0.2">
      <c r="B60">
        <v>0.32500000000000001</v>
      </c>
      <c r="C60">
        <f t="shared" si="7"/>
        <v>2.0576131687242798E-2</v>
      </c>
      <c r="D60">
        <f t="shared" si="7"/>
        <v>8.2304526748971193E-2</v>
      </c>
      <c r="E60">
        <f t="shared" si="7"/>
        <v>0.20576131687242796</v>
      </c>
      <c r="F60">
        <f t="shared" si="7"/>
        <v>0.32921810699588477</v>
      </c>
      <c r="G60">
        <f t="shared" si="7"/>
        <v>0.39094650205761311</v>
      </c>
      <c r="J60">
        <f t="shared" si="5"/>
        <v>0.32500000000000001</v>
      </c>
      <c r="K60" s="2">
        <f t="shared" ref="K60:O60" si="20">IF(ISERR($E$4*(C146-$B60)),"",$E$4*(C146-$B60))</f>
        <v>0.13499897045931561</v>
      </c>
      <c r="L60" s="2">
        <f t="shared" si="20"/>
        <v>0.13498783950100895</v>
      </c>
      <c r="M60" s="2">
        <f t="shared" si="20"/>
        <v>0.13331743130593518</v>
      </c>
      <c r="N60" s="2">
        <f t="shared" si="20"/>
        <v>2.6583742627016883E-2</v>
      </c>
      <c r="O60" s="2">
        <f t="shared" si="20"/>
        <v>-5.1651759857042914E-2</v>
      </c>
    </row>
    <row r="61" spans="2:15" x14ac:dyDescent="0.2">
      <c r="B61">
        <v>0.35</v>
      </c>
      <c r="C61">
        <f t="shared" si="7"/>
        <v>2.1367521367521364E-2</v>
      </c>
      <c r="D61">
        <f t="shared" si="7"/>
        <v>8.5470085470085458E-2</v>
      </c>
      <c r="E61">
        <f t="shared" si="7"/>
        <v>0.21367521367521364</v>
      </c>
      <c r="F61">
        <f t="shared" si="7"/>
        <v>0.34188034188034183</v>
      </c>
      <c r="G61">
        <f t="shared" si="7"/>
        <v>0.40598290598290593</v>
      </c>
      <c r="J61">
        <f t="shared" si="5"/>
        <v>0.35</v>
      </c>
      <c r="K61" s="2">
        <f t="shared" ref="K61:O61" si="21">IF(ISERR($E$4*(C147-$B61)),"",$E$4*(C147-$B61))</f>
        <v>0.12999960907066119</v>
      </c>
      <c r="L61" s="2">
        <f t="shared" si="21"/>
        <v>0.12999492233923754</v>
      </c>
      <c r="M61" s="2">
        <f t="shared" si="21"/>
        <v>0.12914695963397904</v>
      </c>
      <c r="N61" s="2">
        <f t="shared" si="21"/>
        <v>4.6098054249298137E-2</v>
      </c>
      <c r="O61" s="2">
        <f t="shared" si="21"/>
        <v>-5.0744996666693146E-2</v>
      </c>
    </row>
    <row r="62" spans="2:15" x14ac:dyDescent="0.2">
      <c r="B62">
        <v>0.375</v>
      </c>
      <c r="C62">
        <f t="shared" si="7"/>
        <v>2.2222222222222223E-2</v>
      </c>
      <c r="D62">
        <f t="shared" si="7"/>
        <v>8.8888888888888892E-2</v>
      </c>
      <c r="E62">
        <f t="shared" si="7"/>
        <v>0.22222222222222221</v>
      </c>
      <c r="F62">
        <f t="shared" si="7"/>
        <v>0.35555555555555557</v>
      </c>
      <c r="G62">
        <f t="shared" si="7"/>
        <v>0.42222222222222222</v>
      </c>
      <c r="J62">
        <f t="shared" si="5"/>
        <v>0.375</v>
      </c>
      <c r="K62" s="2">
        <f t="shared" ref="K62:O62" si="22">IF(ISERR($E$4*(C148-$B62)),"",$E$4*(C148-$B62))</f>
        <v>0.12499985118319257</v>
      </c>
      <c r="L62" s="2">
        <f t="shared" si="22"/>
        <v>0.12499785826233543</v>
      </c>
      <c r="M62" s="2">
        <f t="shared" si="22"/>
        <v>0.12455736482154341</v>
      </c>
      <c r="N62" s="2">
        <f t="shared" si="22"/>
        <v>6.2040195333063111E-2</v>
      </c>
      <c r="O62" s="2">
        <f t="shared" si="22"/>
        <v>-4.8725758093838646E-2</v>
      </c>
    </row>
    <row r="63" spans="2:15" x14ac:dyDescent="0.2">
      <c r="B63">
        <v>0.4</v>
      </c>
      <c r="C63">
        <f t="shared" si="7"/>
        <v>2.3148148148148147E-2</v>
      </c>
      <c r="D63">
        <f t="shared" si="7"/>
        <v>9.2592592592592587E-2</v>
      </c>
      <c r="E63">
        <f t="shared" si="7"/>
        <v>0.23148148148148145</v>
      </c>
      <c r="F63">
        <f t="shared" si="7"/>
        <v>0.37037037037037035</v>
      </c>
      <c r="G63">
        <f t="shared" si="7"/>
        <v>0.43981481481481477</v>
      </c>
      <c r="J63">
        <f t="shared" si="5"/>
        <v>0.4</v>
      </c>
      <c r="K63" s="2">
        <f t="shared" ref="K63:O63" si="23">IF(ISERR($E$4*(C149-$B63)),"",$E$4*(C149-$B63))</f>
        <v>0.11999994318765941</v>
      </c>
      <c r="L63" s="2">
        <f t="shared" si="23"/>
        <v>0.11999908627736776</v>
      </c>
      <c r="M63" s="2">
        <f t="shared" si="23"/>
        <v>0.11976392469783881</v>
      </c>
      <c r="N63" s="2">
        <f t="shared" si="23"/>
        <v>7.3175766544507997E-2</v>
      </c>
      <c r="O63" s="2">
        <f t="shared" si="23"/>
        <v>-4.6196110016989679E-2</v>
      </c>
    </row>
    <row r="64" spans="2:15" x14ac:dyDescent="0.2">
      <c r="B64">
        <v>0.42499999999999999</v>
      </c>
      <c r="C64">
        <f t="shared" si="7"/>
        <v>2.415458937198068E-2</v>
      </c>
      <c r="D64">
        <f t="shared" si="7"/>
        <v>9.6618357487922718E-2</v>
      </c>
      <c r="E64">
        <f t="shared" si="7"/>
        <v>0.24154589371980678</v>
      </c>
      <c r="F64">
        <f t="shared" si="7"/>
        <v>0.38647342995169087</v>
      </c>
      <c r="G64">
        <f t="shared" si="7"/>
        <v>0.45893719806763289</v>
      </c>
      <c r="J64">
        <f t="shared" si="5"/>
        <v>0.42499999999999999</v>
      </c>
      <c r="K64" s="2">
        <f t="shared" ref="K64:O64" si="24">IF(ISERR($E$4*(C150-$B64)),"",$E$4*(C150-$B64))</f>
        <v>0.11499997824134978</v>
      </c>
      <c r="L64" s="2">
        <f t="shared" si="24"/>
        <v>0.11499960512855761</v>
      </c>
      <c r="M64" s="2">
        <f t="shared" si="24"/>
        <v>0.11487003588647618</v>
      </c>
      <c r="N64" s="2">
        <f t="shared" si="24"/>
        <v>7.9723834447010936E-2</v>
      </c>
      <c r="O64" s="2">
        <f t="shared" si="24"/>
        <v>-4.4070223197292473E-2</v>
      </c>
    </row>
    <row r="65" spans="2:15" x14ac:dyDescent="0.2">
      <c r="B65">
        <v>0.45</v>
      </c>
      <c r="C65">
        <f t="shared" si="7"/>
        <v>2.5252525252525252E-2</v>
      </c>
      <c r="D65">
        <f t="shared" si="7"/>
        <v>0.10101010101010101</v>
      </c>
      <c r="E65">
        <f t="shared" si="7"/>
        <v>0.25252525252525249</v>
      </c>
      <c r="F65">
        <f t="shared" si="7"/>
        <v>0.40404040404040403</v>
      </c>
      <c r="G65">
        <f t="shared" si="7"/>
        <v>0.47979797979797972</v>
      </c>
      <c r="J65">
        <f t="shared" si="5"/>
        <v>0.45</v>
      </c>
      <c r="K65" s="2">
        <f t="shared" ref="K65:O65" si="25">IF(ISERR($E$4*(C151-$B65)),"",$E$4*(C151-$B65))</f>
        <v>0.10999999163606598</v>
      </c>
      <c r="L65" s="2">
        <f t="shared" si="25"/>
        <v>0.10999982683738932</v>
      </c>
      <c r="M65" s="2">
        <f t="shared" si="25"/>
        <v>0.10992580389191083</v>
      </c>
      <c r="N65" s="2">
        <f t="shared" si="25"/>
        <v>8.2551490939469355E-2</v>
      </c>
      <c r="O65" s="2">
        <f t="shared" si="25"/>
        <v>-4.3416826888911672E-2</v>
      </c>
    </row>
    <row r="66" spans="2:15" x14ac:dyDescent="0.2">
      <c r="B66">
        <v>0.47499999999999998</v>
      </c>
      <c r="C66">
        <f t="shared" si="7"/>
        <v>2.6455026455026454E-2</v>
      </c>
      <c r="D66">
        <f t="shared" si="7"/>
        <v>0.10582010582010581</v>
      </c>
      <c r="E66">
        <f t="shared" si="7"/>
        <v>0.26455026455026454</v>
      </c>
      <c r="F66">
        <f t="shared" si="7"/>
        <v>0.42328042328042326</v>
      </c>
      <c r="G66">
        <f t="shared" si="7"/>
        <v>0.50264550264550256</v>
      </c>
      <c r="J66">
        <f t="shared" si="5"/>
        <v>0.47499999999999998</v>
      </c>
      <c r="K66" s="2">
        <f t="shared" ref="K66:O66" si="26">IF(ISERR($E$4*(C152-$B66)),"",$E$4*(C152-$B66))</f>
        <v>0.10499999677146342</v>
      </c>
      <c r="L66" s="2">
        <f t="shared" si="26"/>
        <v>0.10499992278206327</v>
      </c>
      <c r="M66" s="2">
        <f t="shared" si="26"/>
        <v>0.10495583810144582</v>
      </c>
      <c r="N66" s="2">
        <f t="shared" si="26"/>
        <v>8.2566365748200699E-2</v>
      </c>
      <c r="O66" s="2">
        <f t="shared" si="26"/>
        <v>-4.5269805797393869E-2</v>
      </c>
    </row>
    <row r="67" spans="2:15" x14ac:dyDescent="0.2">
      <c r="B67">
        <v>0.5</v>
      </c>
      <c r="C67">
        <f t="shared" si="7"/>
        <v>2.777777777777778E-2</v>
      </c>
      <c r="D67">
        <f t="shared" si="7"/>
        <v>0.11111111111111112</v>
      </c>
      <c r="E67">
        <f t="shared" si="7"/>
        <v>0.27777777777777779</v>
      </c>
      <c r="F67">
        <f t="shared" si="7"/>
        <v>0.44444444444444448</v>
      </c>
      <c r="G67">
        <f t="shared" si="7"/>
        <v>0.52777777777777779</v>
      </c>
      <c r="J67">
        <f t="shared" si="5"/>
        <v>0.5</v>
      </c>
      <c r="K67" s="2">
        <f t="shared" ref="K67:O67" si="27">IF(ISERR($E$4*(C153-$B67)),"",$E$4*(C153-$B67))</f>
        <v>9.9999998747753657E-2</v>
      </c>
      <c r="L67" s="2">
        <f t="shared" si="27"/>
        <v>9.9999964897505608E-2</v>
      </c>
      <c r="M67" s="2">
        <f t="shared" si="27"/>
        <v>9.9972421241596734E-2</v>
      </c>
      <c r="N67" s="2">
        <f t="shared" si="27"/>
        <v>8.0445480029840116E-2</v>
      </c>
      <c r="O67" s="2">
        <f t="shared" si="27"/>
        <v>-5.0467239772185701E-2</v>
      </c>
    </row>
    <row r="68" spans="2:15" x14ac:dyDescent="0.2">
      <c r="B68">
        <v>0.52500000000000002</v>
      </c>
      <c r="C68">
        <f t="shared" si="7"/>
        <v>2.9239766081871347E-2</v>
      </c>
      <c r="D68">
        <f t="shared" si="7"/>
        <v>0.11695906432748539</v>
      </c>
      <c r="E68">
        <f t="shared" si="7"/>
        <v>0.29239766081871343</v>
      </c>
      <c r="F68">
        <f t="shared" si="7"/>
        <v>0.46783625730994155</v>
      </c>
      <c r="G68">
        <f t="shared" si="7"/>
        <v>0.55555555555555558</v>
      </c>
      <c r="J68">
        <f t="shared" si="5"/>
        <v>0.52500000000000002</v>
      </c>
      <c r="K68" s="2">
        <f t="shared" ref="K68:O68" si="28">IF(ISERR($E$4*(C154-$B68)),"",$E$4*(C154-$B68))</f>
        <v>9.4999999511580918E-2</v>
      </c>
      <c r="L68" s="2">
        <f t="shared" si="28"/>
        <v>9.4999983683278916E-2</v>
      </c>
      <c r="M68" s="2">
        <f t="shared" si="28"/>
        <v>9.4981791508855606E-2</v>
      </c>
      <c r="N68" s="2">
        <f t="shared" si="28"/>
        <v>7.6551389704808445E-2</v>
      </c>
      <c r="O68" s="2">
        <f t="shared" si="28"/>
        <v>-5.949087656143677E-2</v>
      </c>
    </row>
    <row r="69" spans="2:15" x14ac:dyDescent="0.2">
      <c r="B69">
        <v>0.55000000000000004</v>
      </c>
      <c r="C69">
        <f t="shared" si="7"/>
        <v>3.0864197530864203E-2</v>
      </c>
      <c r="D69">
        <f t="shared" si="7"/>
        <v>0.12345679012345681</v>
      </c>
      <c r="E69">
        <f t="shared" si="7"/>
        <v>0.30864197530864201</v>
      </c>
      <c r="F69">
        <f t="shared" si="7"/>
        <v>0.49382716049382724</v>
      </c>
      <c r="G69">
        <f t="shared" si="7"/>
        <v>0.5864197530864198</v>
      </c>
      <c r="J69">
        <f t="shared" si="5"/>
        <v>0.55000000000000004</v>
      </c>
      <c r="K69" s="2">
        <f t="shared" ref="K69:O69" si="29">IF(ISERR($E$4*(C155-$B69)),"",$E$4*(C155-$B69))</f>
        <v>8.9999999808257902E-2</v>
      </c>
      <c r="L69" s="2">
        <f t="shared" si="29"/>
        <v>8.9999992215773136E-2</v>
      </c>
      <c r="M69" s="2">
        <f t="shared" si="29"/>
        <v>8.9987171265828475E-2</v>
      </c>
      <c r="N69" s="2">
        <f t="shared" si="29"/>
        <v>7.0876794835052229E-2</v>
      </c>
      <c r="O69" s="2">
        <f t="shared" si="29"/>
        <v>-7.2208248307269379E-2</v>
      </c>
    </row>
    <row r="70" spans="2:15" x14ac:dyDescent="0.2">
      <c r="B70">
        <v>0.57499999999999996</v>
      </c>
      <c r="C70">
        <f t="shared" si="7"/>
        <v>3.2679738562091498E-2</v>
      </c>
      <c r="D70">
        <f t="shared" si="7"/>
        <v>0.13071895424836599</v>
      </c>
      <c r="E70">
        <f t="shared" si="7"/>
        <v>0.32679738562091498</v>
      </c>
      <c r="F70">
        <f t="shared" si="7"/>
        <v>0.52287581699346397</v>
      </c>
      <c r="G70">
        <f t="shared" si="7"/>
        <v>0.62091503267973847</v>
      </c>
      <c r="J70">
        <f t="shared" si="5"/>
        <v>0.57499999999999996</v>
      </c>
      <c r="K70" s="2">
        <f t="shared" ref="K70:O70" si="30">IF(ISERR($E$4*(C156-$B70)),"",$E$4*(C156-$B70))</f>
        <v>8.4999999924148861E-2</v>
      </c>
      <c r="L70" s="2">
        <f t="shared" si="30"/>
        <v>8.4999996171067405E-2</v>
      </c>
      <c r="M70" s="2">
        <f t="shared" si="30"/>
        <v>8.4990243640904073E-2</v>
      </c>
      <c r="N70" s="2">
        <f t="shared" si="30"/>
        <v>6.28866946295598E-2</v>
      </c>
      <c r="O70" s="2">
        <f t="shared" si="30"/>
        <v>-8.7509250792471113E-2</v>
      </c>
    </row>
    <row r="71" spans="2:15" x14ac:dyDescent="0.2">
      <c r="B71">
        <v>0.6</v>
      </c>
      <c r="C71">
        <f t="shared" si="7"/>
        <v>3.4722222222222217E-2</v>
      </c>
      <c r="D71">
        <f t="shared" si="7"/>
        <v>0.13888888888888887</v>
      </c>
      <c r="E71">
        <f t="shared" si="7"/>
        <v>0.34722222222222215</v>
      </c>
      <c r="F71">
        <f t="shared" si="7"/>
        <v>0.55555555555555547</v>
      </c>
      <c r="G71">
        <f t="shared" si="7"/>
        <v>0.6597222222222221</v>
      </c>
      <c r="J71">
        <f t="shared" si="5"/>
        <v>0.6</v>
      </c>
      <c r="K71" s="2">
        <f t="shared" ref="K71:O71" si="31">IF(ISERR($E$4*(C157-$B71)),"",$E$4*(C157-$B71))</f>
        <v>7.9999999969720459E-2</v>
      </c>
      <c r="L71" s="2">
        <f t="shared" si="31"/>
        <v>7.9999998046967183E-2</v>
      </c>
      <c r="M71" s="2">
        <f t="shared" si="31"/>
        <v>7.9991875201648729E-2</v>
      </c>
      <c r="N71" s="2">
        <f t="shared" si="31"/>
        <v>5.108444990682464E-2</v>
      </c>
      <c r="O71" s="2">
        <f t="shared" si="31"/>
        <v>-0.10319521843673754</v>
      </c>
    </row>
    <row r="72" spans="2:15" x14ac:dyDescent="0.2">
      <c r="B72">
        <v>0.625</v>
      </c>
      <c r="C72">
        <f t="shared" si="7"/>
        <v>3.7037037037037035E-2</v>
      </c>
      <c r="D72">
        <f t="shared" si="7"/>
        <v>0.14814814814814814</v>
      </c>
      <c r="E72">
        <f t="shared" si="7"/>
        <v>0.37037037037037035</v>
      </c>
      <c r="F72">
        <f t="shared" si="7"/>
        <v>0.59259259259259256</v>
      </c>
      <c r="G72">
        <f t="shared" si="7"/>
        <v>0.70370370370370361</v>
      </c>
      <c r="J72">
        <f t="shared" si="5"/>
        <v>0.625</v>
      </c>
      <c r="K72" s="2">
        <f t="shared" ref="K72:O72" si="32">IF(ISERR($E$4*(C158-$B72)),"",$E$4*(C158-$B72))</f>
        <v>7.4999999987780133E-2</v>
      </c>
      <c r="L72" s="2">
        <f t="shared" si="32"/>
        <v>7.4999998959445383E-2</v>
      </c>
      <c r="M72" s="2">
        <f t="shared" si="32"/>
        <v>7.499245526675824E-2</v>
      </c>
      <c r="N72" s="2">
        <f t="shared" si="32"/>
        <v>3.2042199180931409E-2</v>
      </c>
      <c r="O72" s="2">
        <f t="shared" si="32"/>
        <v>-0.11676713832732738</v>
      </c>
    </row>
    <row r="73" spans="2:15" x14ac:dyDescent="0.2">
      <c r="B73">
        <v>0.65</v>
      </c>
      <c r="C73">
        <f t="shared" si="7"/>
        <v>3.9682539682539687E-2</v>
      </c>
      <c r="D73">
        <f t="shared" si="7"/>
        <v>0.15873015873015875</v>
      </c>
      <c r="E73">
        <f t="shared" si="7"/>
        <v>0.3968253968253968</v>
      </c>
      <c r="F73">
        <f t="shared" si="7"/>
        <v>0.634920634920635</v>
      </c>
      <c r="G73">
        <f t="shared" si="7"/>
        <v>0.75396825396825395</v>
      </c>
      <c r="J73">
        <f t="shared" si="5"/>
        <v>0.65</v>
      </c>
      <c r="K73" s="2">
        <f t="shared" ref="K73:O73" si="33">IF(ISERR($E$4*(C159-$B73)),"",$E$4*(C159-$B73))</f>
        <v>6.9999999995002754E-2</v>
      </c>
      <c r="L73" s="2">
        <f t="shared" si="33"/>
        <v>6.9999999415480851E-2</v>
      </c>
      <c r="M73" s="2">
        <f t="shared" si="33"/>
        <v>6.9992003143447959E-2</v>
      </c>
      <c r="N73" s="2">
        <f t="shared" si="33"/>
        <v>-7.2354617875758365E-4</v>
      </c>
      <c r="O73" s="2">
        <f t="shared" si="33"/>
        <v>-0.12692261359045456</v>
      </c>
    </row>
    <row r="74" spans="2:15" x14ac:dyDescent="0.2">
      <c r="B74">
        <v>0.67500000000000004</v>
      </c>
      <c r="C74">
        <f t="shared" si="7"/>
        <v>4.2735042735042743E-2</v>
      </c>
      <c r="D74">
        <f t="shared" si="7"/>
        <v>0.17094017094017097</v>
      </c>
      <c r="E74">
        <f t="shared" si="7"/>
        <v>0.42735042735042739</v>
      </c>
      <c r="F74">
        <f t="shared" si="7"/>
        <v>0.68376068376068388</v>
      </c>
      <c r="G74">
        <f t="shared" si="7"/>
        <v>0.81196581196581197</v>
      </c>
      <c r="J74">
        <f t="shared" si="5"/>
        <v>0.67500000000000004</v>
      </c>
      <c r="K74" s="2">
        <f t="shared" ref="K74:O74" si="34">IF(ISERR($E$4*(C160-$B74)),"",$E$4*(C160-$B74))</f>
        <v>6.4999999997922858E-2</v>
      </c>
      <c r="L74" s="2">
        <f t="shared" si="34"/>
        <v>6.4999999649559825E-2</v>
      </c>
      <c r="M74" s="2">
        <f t="shared" si="34"/>
        <v>6.4990025419912459E-2</v>
      </c>
      <c r="N74" s="2">
        <f t="shared" si="34"/>
        <v>-5.2344241289053052E-2</v>
      </c>
      <c r="O74" s="2">
        <f t="shared" si="34"/>
        <v>-0.13416846464029594</v>
      </c>
    </row>
    <row r="75" spans="2:15" x14ac:dyDescent="0.2">
      <c r="B75">
        <v>0.7</v>
      </c>
      <c r="C75">
        <f t="shared" si="7"/>
        <v>4.6296296296296287E-2</v>
      </c>
      <c r="D75">
        <f t="shared" si="7"/>
        <v>0.18518518518518515</v>
      </c>
      <c r="E75">
        <f t="shared" si="7"/>
        <v>0.46296296296296285</v>
      </c>
      <c r="F75">
        <f t="shared" si="7"/>
        <v>0.74074074074074059</v>
      </c>
      <c r="G75">
        <f t="shared" si="7"/>
        <v>0.87962962962962932</v>
      </c>
      <c r="J75">
        <f t="shared" si="5"/>
        <v>0.7</v>
      </c>
      <c r="K75" s="2">
        <f t="shared" ref="K75:O75" si="35">IF(ISERR($E$4*(C161-$B75)),"",$E$4*(C161-$B75))</f>
        <v>5.9999999999118897E-2</v>
      </c>
      <c r="L75" s="2">
        <f t="shared" si="35"/>
        <v>5.9999999772080953E-2</v>
      </c>
      <c r="M75" s="2">
        <f t="shared" si="35"/>
        <v>5.998475098491976E-2</v>
      </c>
      <c r="N75" s="2">
        <f t="shared" si="35"/>
        <v>-0.10722377908638214</v>
      </c>
      <c r="O75" s="2">
        <f t="shared" si="35"/>
        <v>-0.13984856900864012</v>
      </c>
    </row>
    <row r="76" spans="2:15" x14ac:dyDescent="0.2">
      <c r="B76">
        <v>0.72499999999999998</v>
      </c>
      <c r="C76">
        <f t="shared" si="7"/>
        <v>5.0505050505050504E-2</v>
      </c>
      <c r="D76">
        <f t="shared" si="7"/>
        <v>0.20202020202020202</v>
      </c>
      <c r="E76">
        <f t="shared" si="7"/>
        <v>0.50505050505050497</v>
      </c>
      <c r="F76">
        <f t="shared" si="7"/>
        <v>0.80808080808080807</v>
      </c>
      <c r="G76">
        <f t="shared" si="7"/>
        <v>0.95959595959595945</v>
      </c>
      <c r="J76">
        <f t="shared" si="5"/>
        <v>0.72499999999999998</v>
      </c>
      <c r="K76" s="2">
        <f t="shared" ref="K76:O76" si="36">IF(ISERR($E$4*(C162-$B76)),"",$E$4*(C162-$B76))</f>
        <v>5.4999999999616446E-2</v>
      </c>
      <c r="L76" s="2">
        <f t="shared" si="36"/>
        <v>5.4999999835585393E-2</v>
      </c>
      <c r="M76" s="2">
        <f t="shared" si="36"/>
        <v>5.4969796982969554E-2</v>
      </c>
      <c r="N76" s="2">
        <f t="shared" si="36"/>
        <v>-0.13804345464600606</v>
      </c>
      <c r="O76" s="2">
        <f t="shared" si="36"/>
        <v>-0.14498318703704494</v>
      </c>
    </row>
    <row r="77" spans="2:15" x14ac:dyDescent="0.2">
      <c r="B77">
        <v>0.75</v>
      </c>
      <c r="C77">
        <f t="shared" si="7"/>
        <v>5.5555555555555559E-2</v>
      </c>
      <c r="D77">
        <f t="shared" si="7"/>
        <v>0.22222222222222224</v>
      </c>
      <c r="E77">
        <f t="shared" si="7"/>
        <v>0.55555555555555558</v>
      </c>
      <c r="F77">
        <f t="shared" si="7"/>
        <v>0.88888888888888895</v>
      </c>
      <c r="G77">
        <f t="shared" si="7"/>
        <v>1.0555555555555556</v>
      </c>
      <c r="J77">
        <f t="shared" si="5"/>
        <v>0.75</v>
      </c>
      <c r="K77" s="2">
        <f t="shared" ref="K77:O77" si="37">IF(ISERR($E$4*(C163-$B77)),"",$E$4*(C163-$B77))</f>
        <v>4.9999999999827294E-2</v>
      </c>
      <c r="L77" s="2">
        <f t="shared" si="37"/>
        <v>4.9999999864296554E-2</v>
      </c>
      <c r="M77" s="2">
        <f t="shared" si="37"/>
        <v>4.9916246663111119E-2</v>
      </c>
      <c r="N77" s="2">
        <f t="shared" si="37"/>
        <v>-0.14922979352881396</v>
      </c>
      <c r="O77" s="2">
        <f t="shared" si="37"/>
        <v>-0.14999901602471252</v>
      </c>
    </row>
    <row r="78" spans="2:15" x14ac:dyDescent="0.2">
      <c r="B78">
        <v>0.77500000000000002</v>
      </c>
      <c r="C78">
        <f t="shared" si="7"/>
        <v>6.1728395061728406E-2</v>
      </c>
      <c r="D78">
        <f t="shared" si="7"/>
        <v>0.24691358024691362</v>
      </c>
      <c r="E78">
        <f t="shared" si="7"/>
        <v>0.61728395061728403</v>
      </c>
      <c r="F78">
        <f t="shared" si="7"/>
        <v>0.98765432098765449</v>
      </c>
      <c r="G78">
        <f t="shared" si="7"/>
        <v>1.1728395061728396</v>
      </c>
      <c r="J78">
        <f t="shared" si="5"/>
        <v>0.77500000000000002</v>
      </c>
      <c r="K78" s="2">
        <f t="shared" ref="K78:O78" si="38">IF(ISERR($E$4*(C164-$B78)),"",$E$4*(C164-$B78))</f>
        <v>4.4999999999918688E-2</v>
      </c>
      <c r="L78" s="2">
        <f t="shared" si="38"/>
        <v>4.4999999865961572E-2</v>
      </c>
      <c r="M78" s="2">
        <f t="shared" si="38"/>
        <v>4.4636560872244546E-2</v>
      </c>
      <c r="N78" s="2">
        <f t="shared" si="38"/>
        <v>-0.15495956492464288</v>
      </c>
      <c r="O78" s="2">
        <f t="shared" si="38"/>
        <v>-0.15499997546139591</v>
      </c>
    </row>
    <row r="79" spans="2:15" x14ac:dyDescent="0.2">
      <c r="B79">
        <v>0.8</v>
      </c>
      <c r="C79">
        <f t="shared" si="7"/>
        <v>6.9444444444444461E-2</v>
      </c>
      <c r="D79">
        <f t="shared" si="7"/>
        <v>0.27777777777777785</v>
      </c>
      <c r="E79">
        <f t="shared" si="7"/>
        <v>0.69444444444444453</v>
      </c>
      <c r="F79">
        <f t="shared" si="7"/>
        <v>1.1111111111111114</v>
      </c>
      <c r="G79">
        <f t="shared" si="7"/>
        <v>1.3194444444444446</v>
      </c>
      <c r="J79">
        <f t="shared" si="5"/>
        <v>0.8</v>
      </c>
      <c r="K79" s="2">
        <f t="shared" ref="K79:O79" si="39">IF(ISERR($E$4*(C165-$B79)),"",$E$4*(C165-$B79))</f>
        <v>3.999999999995927E-2</v>
      </c>
      <c r="L79" s="2">
        <f t="shared" si="39"/>
        <v>3.9999999830526892E-2</v>
      </c>
      <c r="M79" s="2">
        <f t="shared" si="39"/>
        <v>3.7109193198722655E-2</v>
      </c>
      <c r="N79" s="2">
        <f t="shared" si="39"/>
        <v>-0.15999921209341136</v>
      </c>
      <c r="O79" s="2">
        <f t="shared" si="39"/>
        <v>-0.15999999981061058</v>
      </c>
    </row>
    <row r="80" spans="2:15" x14ac:dyDescent="0.2">
      <c r="B80">
        <v>0.82499999999999996</v>
      </c>
      <c r="C80">
        <f t="shared" si="7"/>
        <v>7.9365079365079347E-2</v>
      </c>
      <c r="D80">
        <f t="shared" si="7"/>
        <v>0.31746031746031739</v>
      </c>
      <c r="E80">
        <f t="shared" si="7"/>
        <v>0.79365079365079338</v>
      </c>
      <c r="F80">
        <f t="shared" si="7"/>
        <v>1.2698412698412695</v>
      </c>
      <c r="G80">
        <f t="shared" si="7"/>
        <v>1.5079365079365072</v>
      </c>
      <c r="J80">
        <f t="shared" si="5"/>
        <v>0.82499999999999996</v>
      </c>
      <c r="K80" s="2">
        <f t="shared" ref="K80:O80" si="40">IF(ISERR($E$4*(C166-$B80)),"",$E$4*(C166-$B80))</f>
        <v>3.4999999999977716E-2</v>
      </c>
      <c r="L80" s="2">
        <f t="shared" si="40"/>
        <v>3.4999999695096352E-2</v>
      </c>
      <c r="M80" s="2">
        <f t="shared" si="40"/>
        <v>-9.4027942048636303E-3</v>
      </c>
      <c r="N80" s="2">
        <f t="shared" si="40"/>
        <v>-0.16499999625591555</v>
      </c>
      <c r="O80" s="2">
        <f t="shared" si="40"/>
        <v>-0.16499999999972637</v>
      </c>
    </row>
    <row r="81" spans="2:15" x14ac:dyDescent="0.2">
      <c r="B81">
        <v>0.85</v>
      </c>
      <c r="C81">
        <f t="shared" si="7"/>
        <v>9.2592592592592574E-2</v>
      </c>
      <c r="D81">
        <f t="shared" si="7"/>
        <v>0.37037037037037029</v>
      </c>
      <c r="E81">
        <f t="shared" si="7"/>
        <v>0.92592592592592571</v>
      </c>
      <c r="F81">
        <f t="shared" si="7"/>
        <v>1.4814814814814812</v>
      </c>
      <c r="G81">
        <f t="shared" si="7"/>
        <v>1.7592592592592586</v>
      </c>
      <c r="J81">
        <f t="shared" si="5"/>
        <v>0.85</v>
      </c>
      <c r="K81" s="2">
        <f t="shared" ref="K81:O81" si="41">IF(ISERR($E$4*(C167-$B81)),"",$E$4*(C167-$B81))</f>
        <v>2.9999999999986107E-2</v>
      </c>
      <c r="L81" s="2">
        <f t="shared" si="41"/>
        <v>2.9999999068870832E-2</v>
      </c>
      <c r="M81" s="2">
        <f t="shared" si="41"/>
        <v>-0.16084391349383884</v>
      </c>
      <c r="N81" s="2">
        <f t="shared" si="41"/>
        <v>-0.16999999999785675</v>
      </c>
      <c r="O81" s="2">
        <f t="shared" si="41"/>
        <v>-0.16999999999999998</v>
      </c>
    </row>
    <row r="82" spans="2:15" x14ac:dyDescent="0.2">
      <c r="B82">
        <v>0.875</v>
      </c>
      <c r="C82">
        <f t="shared" si="7"/>
        <v>0.11111111111111112</v>
      </c>
      <c r="D82">
        <f t="shared" si="7"/>
        <v>0.44444444444444448</v>
      </c>
      <c r="E82">
        <f t="shared" si="7"/>
        <v>1.1111111111111112</v>
      </c>
      <c r="F82">
        <f t="shared" si="7"/>
        <v>1.7777777777777779</v>
      </c>
      <c r="G82">
        <f t="shared" si="7"/>
        <v>2.1111111111111112</v>
      </c>
      <c r="J82">
        <f t="shared" si="5"/>
        <v>0.875</v>
      </c>
      <c r="K82" s="2">
        <f t="shared" ref="K82:O82" si="42">IF(ISERR($E$4*(C168-$B82)),"",$E$4*(C168-$B82))</f>
        <v>2.4999999999989253E-2</v>
      </c>
      <c r="L82" s="2">
        <f t="shared" si="42"/>
        <v>2.4999993369994256E-2</v>
      </c>
      <c r="M82" s="2">
        <f t="shared" si="42"/>
        <v>-0.17498417566292324</v>
      </c>
      <c r="N82" s="2">
        <f t="shared" si="42"/>
        <v>-0.17499999999999996</v>
      </c>
      <c r="O82" s="2">
        <f t="shared" si="42"/>
        <v>-0.17500000000000002</v>
      </c>
    </row>
    <row r="83" spans="2:15" x14ac:dyDescent="0.2">
      <c r="B83">
        <v>0.9</v>
      </c>
      <c r="C83">
        <f t="shared" si="7"/>
        <v>0.13888888888888892</v>
      </c>
      <c r="D83">
        <f t="shared" si="7"/>
        <v>0.55555555555555569</v>
      </c>
      <c r="E83">
        <f t="shared" si="7"/>
        <v>1.3888888888888891</v>
      </c>
      <c r="F83">
        <f t="shared" si="7"/>
        <v>2.2222222222222228</v>
      </c>
      <c r="G83">
        <f t="shared" si="7"/>
        <v>2.6388888888888893</v>
      </c>
      <c r="J83">
        <f t="shared" si="5"/>
        <v>0.9</v>
      </c>
      <c r="K83" s="2">
        <f t="shared" ref="K83:O83" si="43">IF(ISERR($E$4*(C169-$B83)),"",$E$4*(C169-$B83))</f>
        <v>1.9999999999988007E-2</v>
      </c>
      <c r="L83" s="2">
        <f t="shared" si="43"/>
        <v>1.9999792309475597E-2</v>
      </c>
      <c r="M83" s="2">
        <f t="shared" si="43"/>
        <v>-0.17999999935707531</v>
      </c>
      <c r="N83" s="2">
        <f t="shared" si="43"/>
        <v>-0.18000000000000002</v>
      </c>
      <c r="O83" s="2">
        <f t="shared" si="43"/>
        <v>-0.18000000000000002</v>
      </c>
    </row>
    <row r="84" spans="2:15" x14ac:dyDescent="0.2">
      <c r="B84">
        <v>0.92500000000000004</v>
      </c>
      <c r="C84">
        <f t="shared" si="7"/>
        <v>0.18518518518518529</v>
      </c>
      <c r="D84">
        <f t="shared" si="7"/>
        <v>0.74074074074074114</v>
      </c>
      <c r="E84">
        <f t="shared" si="7"/>
        <v>1.851851851851853</v>
      </c>
      <c r="F84">
        <f t="shared" si="7"/>
        <v>2.9629629629629646</v>
      </c>
      <c r="G84">
        <f t="shared" si="7"/>
        <v>3.5185185185185204</v>
      </c>
      <c r="J84">
        <f t="shared" si="5"/>
        <v>0.92500000000000004</v>
      </c>
      <c r="K84" s="2">
        <f t="shared" ref="K84:O84" si="44">IF(ISERR($E$4*(C170-$B84)),"",$E$4*(C170-$B84))</f>
        <v>1.4999999999971881E-2</v>
      </c>
      <c r="L84" s="2">
        <f t="shared" si="44"/>
        <v>1.4874152250583396E-2</v>
      </c>
      <c r="M84" s="2">
        <f t="shared" si="44"/>
        <v>-0.185</v>
      </c>
      <c r="N84" s="2">
        <f t="shared" si="44"/>
        <v>-0.18500000000000003</v>
      </c>
      <c r="O84" s="2">
        <f t="shared" si="44"/>
        <v>-0.18500000000000003</v>
      </c>
    </row>
    <row r="85" spans="2:15" x14ac:dyDescent="0.2">
      <c r="B85">
        <v>0.95</v>
      </c>
      <c r="C85">
        <f t="shared" si="7"/>
        <v>0.27777777777777757</v>
      </c>
      <c r="D85">
        <f t="shared" si="7"/>
        <v>1.1111111111111103</v>
      </c>
      <c r="E85">
        <f t="shared" si="7"/>
        <v>2.7777777777777755</v>
      </c>
      <c r="F85">
        <f t="shared" si="7"/>
        <v>4.4444444444444411</v>
      </c>
      <c r="G85">
        <f t="shared" si="7"/>
        <v>5.2777777777777732</v>
      </c>
      <c r="J85">
        <f t="shared" si="5"/>
        <v>0.95</v>
      </c>
      <c r="K85" s="2">
        <f t="shared" ref="K85:O85" si="45">IF(ISERR($E$4*(C171-$B85)),"",$E$4*(C171-$B85))</f>
        <v>9.9999999995799456E-3</v>
      </c>
      <c r="L85" s="2">
        <f t="shared" si="45"/>
        <v>-0.18968263893390971</v>
      </c>
      <c r="M85" s="2">
        <f t="shared" si="45"/>
        <v>-0.19</v>
      </c>
      <c r="N85" s="2">
        <f t="shared" si="45"/>
        <v>-0.19</v>
      </c>
      <c r="O85" s="2">
        <f t="shared" si="45"/>
        <v>-0.19</v>
      </c>
    </row>
    <row r="86" spans="2:15" x14ac:dyDescent="0.2">
      <c r="B86">
        <v>0.97499999999999998</v>
      </c>
      <c r="C86">
        <f t="shared" si="7"/>
        <v>0.55555555555555514</v>
      </c>
      <c r="D86">
        <f t="shared" si="7"/>
        <v>2.2222222222222205</v>
      </c>
      <c r="E86">
        <f t="shared" si="7"/>
        <v>5.5555555555555509</v>
      </c>
      <c r="F86">
        <f t="shared" si="7"/>
        <v>8.8888888888888822</v>
      </c>
      <c r="G86">
        <f t="shared" si="7"/>
        <v>10.555555555555546</v>
      </c>
      <c r="J86">
        <f t="shared" si="5"/>
        <v>0.97499999999999998</v>
      </c>
      <c r="K86" s="2">
        <f t="shared" ref="K86:O86" si="46">IF(ISERR($E$4*(C172-$B86)),"",$E$4*(C172-$B86))</f>
        <v>5.0000000000000044E-3</v>
      </c>
      <c r="L86" s="2">
        <f t="shared" si="46"/>
        <v>5.0000000000000044E-3</v>
      </c>
      <c r="M86" s="2">
        <f t="shared" si="46"/>
        <v>5.0000000000000044E-3</v>
      </c>
      <c r="N86" s="2">
        <f t="shared" si="46"/>
        <v>5.0000000000000044E-3</v>
      </c>
      <c r="O86" s="2">
        <f t="shared" si="46"/>
        <v>5.0000000000000044E-3</v>
      </c>
    </row>
    <row r="89" spans="2:15" x14ac:dyDescent="0.2">
      <c r="C89" t="s">
        <v>29</v>
      </c>
    </row>
    <row r="91" spans="2:15" x14ac:dyDescent="0.2">
      <c r="B91">
        <f t="shared" ref="B91:B116" si="47">B47</f>
        <v>0</v>
      </c>
      <c r="C91">
        <f>EXP((C47-$B47)/$E$5)</f>
        <v>1.7429089986334578</v>
      </c>
      <c r="D91">
        <f t="shared" ref="D91:G91" si="48">EXP((D47-$B47)/$E$5)</f>
        <v>9.2278143521395251</v>
      </c>
      <c r="E91">
        <f t="shared" si="48"/>
        <v>258.67063051549979</v>
      </c>
      <c r="F91">
        <f t="shared" si="48"/>
        <v>7250.95808584106</v>
      </c>
      <c r="G91">
        <f t="shared" si="48"/>
        <v>38390.125441860677</v>
      </c>
    </row>
    <row r="92" spans="2:15" x14ac:dyDescent="0.2">
      <c r="B92">
        <f t="shared" si="47"/>
        <v>2.5000000000000001E-2</v>
      </c>
      <c r="C92">
        <f t="shared" ref="C92:G92" si="49">EXP((C48-$B48)/$E$5)</f>
        <v>0.65037937650012023</v>
      </c>
      <c r="D92">
        <f t="shared" si="49"/>
        <v>3.5937717553301285</v>
      </c>
      <c r="E92">
        <f t="shared" si="49"/>
        <v>109.72812308473047</v>
      </c>
      <c r="F92">
        <f t="shared" si="49"/>
        <v>3350.3132128077327</v>
      </c>
      <c r="G92">
        <f t="shared" si="49"/>
        <v>18512.673419151</v>
      </c>
    </row>
    <row r="93" spans="2:15" x14ac:dyDescent="0.2">
      <c r="B93">
        <f t="shared" si="47"/>
        <v>0.05</v>
      </c>
      <c r="C93">
        <f t="shared" ref="C93:G93" si="50">EXP((C49-$B49)/$E$5)</f>
        <v>0.24287589692007711</v>
      </c>
      <c r="D93">
        <f t="shared" si="50"/>
        <v>1.4037978118081333</v>
      </c>
      <c r="E93">
        <f t="shared" si="50"/>
        <v>46.896976966675439</v>
      </c>
      <c r="F93">
        <f t="shared" si="50"/>
        <v>1566.6974475334812</v>
      </c>
      <c r="G93">
        <f t="shared" si="50"/>
        <v>9055.3508046812021</v>
      </c>
    </row>
    <row r="94" spans="2:15" x14ac:dyDescent="0.2">
      <c r="B94">
        <f t="shared" si="47"/>
        <v>7.4999999999999997E-2</v>
      </c>
      <c r="C94">
        <f t="shared" ref="C94:G94" si="51">EXP((C50-$B50)/$E$5)</f>
        <v>9.077245491185866E-2</v>
      </c>
      <c r="D94">
        <f t="shared" si="51"/>
        <v>0.55013168749948527</v>
      </c>
      <c r="E94">
        <f t="shared" si="51"/>
        <v>20.206533768755396</v>
      </c>
      <c r="F94">
        <f t="shared" si="51"/>
        <v>742.19321705266088</v>
      </c>
      <c r="G94">
        <f t="shared" si="51"/>
        <v>4498.1047096756402</v>
      </c>
    </row>
    <row r="95" spans="2:15" x14ac:dyDescent="0.2">
      <c r="B95">
        <f t="shared" si="47"/>
        <v>0.1</v>
      </c>
      <c r="C95">
        <f t="shared" ref="C95:G95" si="52">EXP((C51-$B51)/$E$5)</f>
        <v>3.3955105635312462E-2</v>
      </c>
      <c r="D95">
        <f t="shared" si="52"/>
        <v>0.21634861856214532</v>
      </c>
      <c r="E95">
        <f t="shared" si="52"/>
        <v>8.7831885839066697</v>
      </c>
      <c r="F95">
        <f t="shared" si="52"/>
        <v>356.57450559735815</v>
      </c>
      <c r="G95">
        <f t="shared" si="52"/>
        <v>2271.9529289356751</v>
      </c>
    </row>
    <row r="96" spans="2:15" x14ac:dyDescent="0.2">
      <c r="B96">
        <f t="shared" si="47"/>
        <v>0.125</v>
      </c>
      <c r="C96">
        <f t="shared" ref="C96:G96" si="53">EXP((C52-$B52)/$E$5)</f>
        <v>1.2713646115675232E-2</v>
      </c>
      <c r="D96">
        <f t="shared" si="53"/>
        <v>8.5407833065321639E-2</v>
      </c>
      <c r="E96">
        <f t="shared" si="53"/>
        <v>3.8543652964024071</v>
      </c>
      <c r="F96">
        <f t="shared" si="53"/>
        <v>173.94343475204417</v>
      </c>
      <c r="G96">
        <f t="shared" si="53"/>
        <v>1168.5185904139973</v>
      </c>
    </row>
    <row r="97" spans="2:7" x14ac:dyDescent="0.2">
      <c r="B97">
        <f t="shared" si="47"/>
        <v>0.15</v>
      </c>
      <c r="C97">
        <f t="shared" ref="C97:G97" si="54">EXP((C53-$B53)/$E$5)</f>
        <v>4.7652502315764893E-3</v>
      </c>
      <c r="D97">
        <f t="shared" si="54"/>
        <v>3.3856613737435252E-2</v>
      </c>
      <c r="E97">
        <f t="shared" si="54"/>
        <v>1.7090671791791443</v>
      </c>
      <c r="F97">
        <f t="shared" si="54"/>
        <v>86.272970049503414</v>
      </c>
      <c r="G97">
        <f t="shared" si="54"/>
        <v>612.96059619119546</v>
      </c>
    </row>
    <row r="98" spans="2:7" x14ac:dyDescent="0.2">
      <c r="B98">
        <f t="shared" si="47"/>
        <v>0.17499999999999999</v>
      </c>
      <c r="C98">
        <f t="shared" ref="C98:G98" si="55">EXP((C54-$B54)/$E$5)</f>
        <v>1.78810419986523E-3</v>
      </c>
      <c r="D98">
        <f t="shared" si="55"/>
        <v>1.3482033841933102E-2</v>
      </c>
      <c r="E98">
        <f t="shared" si="55"/>
        <v>0.76644428872464343</v>
      </c>
      <c r="F98">
        <f t="shared" si="55"/>
        <v>43.571827114950842</v>
      </c>
      <c r="G98">
        <f t="shared" si="55"/>
        <v>328.52495271970133</v>
      </c>
    </row>
    <row r="99" spans="2:7" x14ac:dyDescent="0.2">
      <c r="B99">
        <f t="shared" si="47"/>
        <v>0.2</v>
      </c>
      <c r="C99">
        <f t="shared" ref="C99:G99" si="56">EXP((C55-$B55)/$E$5)</f>
        <v>6.7179618770068399E-4</v>
      </c>
      <c r="D99">
        <f t="shared" si="56"/>
        <v>5.3953261810387922E-3</v>
      </c>
      <c r="E99">
        <f t="shared" si="56"/>
        <v>0.34799904079225463</v>
      </c>
      <c r="F99">
        <f t="shared" si="56"/>
        <v>22.44597051758095</v>
      </c>
      <c r="G99">
        <f t="shared" si="56"/>
        <v>180.26796610266911</v>
      </c>
    </row>
    <row r="100" spans="2:7" x14ac:dyDescent="0.2">
      <c r="B100">
        <f t="shared" si="47"/>
        <v>0.22500000000000001</v>
      </c>
      <c r="C100">
        <f t="shared" ref="C100:G100" si="57">EXP((C56-$B56)/$E$5)</f>
        <v>2.5273877263939497E-4</v>
      </c>
      <c r="D100">
        <f t="shared" si="57"/>
        <v>2.1708934078862579E-3</v>
      </c>
      <c r="E100">
        <f t="shared" si="57"/>
        <v>0.16016652581646729</v>
      </c>
      <c r="F100">
        <f t="shared" si="57"/>
        <v>11.816939467836434</v>
      </c>
      <c r="G100">
        <f t="shared" si="57"/>
        <v>101.50130794818317</v>
      </c>
    </row>
    <row r="101" spans="2:7" x14ac:dyDescent="0.2">
      <c r="B101">
        <f t="shared" si="47"/>
        <v>0.25</v>
      </c>
      <c r="C101">
        <f t="shared" ref="C101:G101" si="58">EXP((C57-$B57)/$E$5)</f>
        <v>9.5225836682935212E-5</v>
      </c>
      <c r="D101">
        <f t="shared" si="58"/>
        <v>8.7872634243728407E-4</v>
      </c>
      <c r="E101">
        <f t="shared" si="58"/>
        <v>7.4825795592324343E-2</v>
      </c>
      <c r="F101">
        <f t="shared" si="58"/>
        <v>6.3716078779371585</v>
      </c>
      <c r="G101">
        <f t="shared" si="58"/>
        <v>58.796014622233677</v>
      </c>
    </row>
    <row r="102" spans="2:7" x14ac:dyDescent="0.2">
      <c r="B102">
        <f t="shared" si="47"/>
        <v>0.27500000000000002</v>
      </c>
      <c r="C102">
        <f t="shared" ref="C102:G102" si="59">EXP((C58-$B58)/$E$5)</f>
        <v>3.5937958720351261E-5</v>
      </c>
      <c r="D102">
        <f t="shared" si="59"/>
        <v>3.5803998051488878E-4</v>
      </c>
      <c r="E102">
        <f t="shared" si="59"/>
        <v>3.5537572889163337E-2</v>
      </c>
      <c r="F102">
        <f t="shared" si="59"/>
        <v>3.527313025311936</v>
      </c>
      <c r="G102">
        <f t="shared" si="59"/>
        <v>35.14164776803031</v>
      </c>
    </row>
    <row r="103" spans="2:7" x14ac:dyDescent="0.2">
      <c r="B103">
        <f t="shared" si="47"/>
        <v>0.3</v>
      </c>
      <c r="C103">
        <f t="shared" ref="C103:G103" si="60">EXP((C59-$B59)/$E$5)</f>
        <v>1.3587650810778611E-5</v>
      </c>
      <c r="D103">
        <f t="shared" si="60"/>
        <v>1.4695313590274532E-4</v>
      </c>
      <c r="E103">
        <f t="shared" si="60"/>
        <v>1.7188889494750354E-2</v>
      </c>
      <c r="F103">
        <f t="shared" si="60"/>
        <v>2.0105588101112462</v>
      </c>
      <c r="G103">
        <f t="shared" si="60"/>
        <v>21.744591922274211</v>
      </c>
    </row>
    <row r="104" spans="2:7" x14ac:dyDescent="0.2">
      <c r="B104">
        <f t="shared" si="47"/>
        <v>0.32500000000000001</v>
      </c>
      <c r="C104">
        <f t="shared" ref="C104:G104" si="61">EXP((C60-$B60)/$E$5)</f>
        <v>5.1477299209719212E-6</v>
      </c>
      <c r="D104">
        <f t="shared" si="61"/>
        <v>6.0806192123515224E-5</v>
      </c>
      <c r="E104">
        <f t="shared" si="61"/>
        <v>8.4842198841775119E-3</v>
      </c>
      <c r="F104">
        <f t="shared" si="61"/>
        <v>1.1837936981295707</v>
      </c>
      <c r="G104">
        <f t="shared" si="61"/>
        <v>13.983248567454458</v>
      </c>
    </row>
    <row r="105" spans="2:7" x14ac:dyDescent="0.2">
      <c r="B105">
        <f t="shared" si="47"/>
        <v>0.35</v>
      </c>
      <c r="C105">
        <f t="shared" ref="C105:G105" si="62">EXP((C61-$B61)/$E$5)</f>
        <v>1.9546505148318943E-6</v>
      </c>
      <c r="D105">
        <f t="shared" si="62"/>
        <v>2.538894839466593E-5</v>
      </c>
      <c r="E105">
        <f t="shared" si="62"/>
        <v>4.2834717014450987E-3</v>
      </c>
      <c r="F105">
        <f t="shared" si="62"/>
        <v>0.72268175632417264</v>
      </c>
      <c r="G105">
        <f t="shared" si="62"/>
        <v>9.3869106921443439</v>
      </c>
    </row>
    <row r="106" spans="2:7" x14ac:dyDescent="0.2">
      <c r="B106">
        <f t="shared" si="47"/>
        <v>0.375</v>
      </c>
      <c r="C106">
        <f t="shared" ref="C106:G106" si="63">EXP((C62-$B62)/$E$5)</f>
        <v>7.4408459091416497E-7</v>
      </c>
      <c r="D106">
        <f t="shared" si="63"/>
        <v>1.0708803000130609E-5</v>
      </c>
      <c r="E106">
        <f t="shared" si="63"/>
        <v>2.2180849043202549E-3</v>
      </c>
      <c r="F106">
        <f t="shared" si="63"/>
        <v>0.45942582403592686</v>
      </c>
      <c r="G106">
        <f t="shared" si="63"/>
        <v>6.6120179114701552</v>
      </c>
    </row>
    <row r="107" spans="2:7" x14ac:dyDescent="0.2">
      <c r="B107">
        <f t="shared" si="47"/>
        <v>0.4</v>
      </c>
      <c r="C107">
        <f t="shared" ref="C107:G107" si="64">EXP((C63-$B63)/$E$5)</f>
        <v>2.8406178373746233E-7</v>
      </c>
      <c r="D107">
        <f t="shared" si="64"/>
        <v>4.5686340335850989E-6</v>
      </c>
      <c r="E107">
        <f t="shared" si="64"/>
        <v>1.1817714460620285E-3</v>
      </c>
      <c r="F107">
        <f t="shared" si="64"/>
        <v>0.30568956507807887</v>
      </c>
      <c r="G107">
        <f t="shared" si="64"/>
        <v>4.916478846088987</v>
      </c>
    </row>
    <row r="108" spans="2:7" x14ac:dyDescent="0.2">
      <c r="B108">
        <f t="shared" si="47"/>
        <v>0.42499999999999999</v>
      </c>
      <c r="C108">
        <f t="shared" ref="C108:G108" si="65">EXP((C64-$B64)/$E$5)</f>
        <v>1.0879326303012057E-7</v>
      </c>
      <c r="D108">
        <f t="shared" si="65"/>
        <v>1.9743611101370625E-6</v>
      </c>
      <c r="E108">
        <f t="shared" si="65"/>
        <v>6.5024310896518128E-4</v>
      </c>
      <c r="F108">
        <f t="shared" si="65"/>
        <v>0.21415337781210325</v>
      </c>
      <c r="G108">
        <f t="shared" si="65"/>
        <v>3.8864180463053462</v>
      </c>
    </row>
    <row r="109" spans="2:7" x14ac:dyDescent="0.2">
      <c r="B109">
        <f t="shared" si="47"/>
        <v>0.45</v>
      </c>
      <c r="C109">
        <f t="shared" ref="C109:G109" si="66">EXP((C65-$B65)/$E$5)</f>
        <v>4.1819671841710302E-8</v>
      </c>
      <c r="D109">
        <f t="shared" si="66"/>
        <v>8.6581380299022347E-7</v>
      </c>
      <c r="E109">
        <f t="shared" si="66"/>
        <v>3.7111821808306005E-4</v>
      </c>
      <c r="F109">
        <f t="shared" si="66"/>
        <v>0.15907430826059626</v>
      </c>
      <c r="G109">
        <f t="shared" si="66"/>
        <v>3.2933958045978065</v>
      </c>
    </row>
    <row r="110" spans="2:7" x14ac:dyDescent="0.2">
      <c r="B110">
        <f t="shared" si="47"/>
        <v>0.47499999999999998</v>
      </c>
      <c r="C110">
        <f t="shared" ref="C110:G110" si="67">EXP((C66-$B66)/$E$5)</f>
        <v>1.6142683212425609E-8</v>
      </c>
      <c r="D110">
        <f t="shared" si="67"/>
        <v>3.860898327619738E-7</v>
      </c>
      <c r="E110">
        <f t="shared" si="67"/>
        <v>2.2085826037122904E-4</v>
      </c>
      <c r="F110">
        <f t="shared" si="67"/>
        <v>0.12633943459546562</v>
      </c>
      <c r="G110">
        <f t="shared" si="67"/>
        <v>3.0217015679685191</v>
      </c>
    </row>
    <row r="111" spans="2:7" x14ac:dyDescent="0.2">
      <c r="B111">
        <f t="shared" si="47"/>
        <v>0.5</v>
      </c>
      <c r="C111">
        <f t="shared" ref="C111:G111" si="68">EXP((C67-$B67)/$E$5)</f>
        <v>6.2612318572268984E-9</v>
      </c>
      <c r="D111">
        <f t="shared" si="68"/>
        <v>1.7551250279944109E-7</v>
      </c>
      <c r="E111">
        <f t="shared" si="68"/>
        <v>1.3791280933656217E-4</v>
      </c>
      <c r="F111">
        <f t="shared" si="68"/>
        <v>0.10836802322189601</v>
      </c>
      <c r="G111">
        <f t="shared" si="68"/>
        <v>3.0377317775174841</v>
      </c>
    </row>
    <row r="112" spans="2:7" x14ac:dyDescent="0.2">
      <c r="B112">
        <f t="shared" si="47"/>
        <v>0.52500000000000002</v>
      </c>
      <c r="C112">
        <f t="shared" ref="C112:G112" si="69">EXP((C68-$B68)/$E$5)</f>
        <v>2.4420954951361175E-9</v>
      </c>
      <c r="D112">
        <f t="shared" si="69"/>
        <v>8.1583612128805369E-8</v>
      </c>
      <c r="E112">
        <f t="shared" si="69"/>
        <v>9.1050745205343157E-5</v>
      </c>
      <c r="F112">
        <f t="shared" si="69"/>
        <v>0.10161646421538205</v>
      </c>
      <c r="G112">
        <f t="shared" si="69"/>
        <v>3.3947231870989034</v>
      </c>
    </row>
    <row r="113" spans="2:7" x14ac:dyDescent="0.2">
      <c r="B113">
        <f t="shared" si="47"/>
        <v>0.55000000000000004</v>
      </c>
      <c r="C113">
        <f t="shared" ref="C113:G113" si="70">EXP((C69-$B69)/$E$5)</f>
        <v>9.5871037039084479E-10</v>
      </c>
      <c r="D113">
        <f t="shared" si="70"/>
        <v>3.8921135879917931E-8</v>
      </c>
      <c r="E113">
        <f t="shared" si="70"/>
        <v>6.414778553200169E-5</v>
      </c>
      <c r="F113">
        <f t="shared" si="70"/>
        <v>0.10572503334320399</v>
      </c>
      <c r="G113">
        <f t="shared" si="70"/>
        <v>4.2921600889558835</v>
      </c>
    </row>
    <row r="114" spans="2:7" x14ac:dyDescent="0.2">
      <c r="B114">
        <f t="shared" si="47"/>
        <v>0.57499999999999996</v>
      </c>
      <c r="C114">
        <f t="shared" ref="C114:G114" si="71">EXP((C70-$B70)/$E$5)</f>
        <v>3.7925570403251336E-10</v>
      </c>
      <c r="D114">
        <f t="shared" si="71"/>
        <v>1.9144663471224915E-8</v>
      </c>
      <c r="E114">
        <f t="shared" si="71"/>
        <v>4.8784175259516771E-5</v>
      </c>
      <c r="F114">
        <f t="shared" si="71"/>
        <v>0.1243111825563462</v>
      </c>
      <c r="G114">
        <f t="shared" si="71"/>
        <v>6.2751745865560498</v>
      </c>
    </row>
    <row r="115" spans="2:7" x14ac:dyDescent="0.2">
      <c r="B115">
        <f t="shared" si="47"/>
        <v>0.6</v>
      </c>
      <c r="C115">
        <f t="shared" ref="C115:G115" si="72">EXP((C71-$B71)/$E$5)</f>
        <v>1.5139767811925753E-10</v>
      </c>
      <c r="D115">
        <f t="shared" si="72"/>
        <v>9.7651643284951987E-9</v>
      </c>
      <c r="E115">
        <f t="shared" si="72"/>
        <v>4.062564213208226E-5</v>
      </c>
      <c r="F115">
        <f t="shared" si="72"/>
        <v>0.16901331540606565</v>
      </c>
      <c r="G115">
        <f t="shared" si="72"/>
        <v>10.901374572891038</v>
      </c>
    </row>
    <row r="116" spans="2:7" x14ac:dyDescent="0.2">
      <c r="B116">
        <f t="shared" si="47"/>
        <v>0.625</v>
      </c>
      <c r="C116">
        <f t="shared" ref="C116:G116" si="73">EXP((C72-$B72)/$E$5)</f>
        <v>6.1099433680929048E-11</v>
      </c>
      <c r="D116">
        <f t="shared" si="73"/>
        <v>5.2027730530250731E-9</v>
      </c>
      <c r="E116">
        <f t="shared" si="73"/>
        <v>3.7725089337628064E-5</v>
      </c>
      <c r="F116">
        <f t="shared" si="73"/>
        <v>0.27354304157175002</v>
      </c>
      <c r="G116">
        <f t="shared" si="73"/>
        <v>23.292889635673166</v>
      </c>
    </row>
    <row r="117" spans="2:7" x14ac:dyDescent="0.2">
      <c r="B117">
        <f t="shared" ref="B117:B129" si="74">B74</f>
        <v>0.67500000000000004</v>
      </c>
      <c r="C117">
        <f t="shared" ref="C117:G117" si="75">EXP((C73-$B73)/$E$5)</f>
        <v>2.4986175782637645E-11</v>
      </c>
      <c r="D117">
        <f t="shared" si="75"/>
        <v>2.9225957771217813E-9</v>
      </c>
      <c r="E117">
        <f t="shared" si="75"/>
        <v>3.9985881566861764E-5</v>
      </c>
      <c r="F117">
        <f t="shared" si="75"/>
        <v>0.54707213949843392</v>
      </c>
      <c r="G117">
        <f t="shared" si="75"/>
        <v>63.990213572023073</v>
      </c>
    </row>
    <row r="118" spans="2:7" x14ac:dyDescent="0.2">
      <c r="B118">
        <f t="shared" si="74"/>
        <v>0.7</v>
      </c>
      <c r="C118">
        <f t="shared" ref="C118:G118" si="76">EXP((C74-$B74)/$E$5)</f>
        <v>1.0385626940626019E-11</v>
      </c>
      <c r="D118">
        <f t="shared" si="76"/>
        <v>1.7522009344539811E-9</v>
      </c>
      <c r="E118">
        <f t="shared" si="76"/>
        <v>4.9875387867978776E-5</v>
      </c>
      <c r="F118">
        <f t="shared" si="76"/>
        <v>1.4196741173160623</v>
      </c>
      <c r="G118">
        <f t="shared" si="76"/>
        <v>239.51893604521979</v>
      </c>
    </row>
    <row r="119" spans="2:7" x14ac:dyDescent="0.2">
      <c r="B119">
        <f t="shared" si="74"/>
        <v>0.72499999999999998</v>
      </c>
      <c r="C119">
        <f t="shared" ref="C119:G119" si="77">EXP((C75-$B75)/$E$5)</f>
        <v>4.405584619258989E-12</v>
      </c>
      <c r="D119">
        <f t="shared" si="77"/>
        <v>1.1395953512531088E-9</v>
      </c>
      <c r="E119">
        <f t="shared" si="77"/>
        <v>7.6250889156073581E-5</v>
      </c>
      <c r="F119">
        <f t="shared" si="77"/>
        <v>5.1019847445836568</v>
      </c>
      <c r="G119">
        <f t="shared" si="77"/>
        <v>1319.7336107619074</v>
      </c>
    </row>
    <row r="120" spans="2:7" x14ac:dyDescent="0.2">
      <c r="B120">
        <f t="shared" si="74"/>
        <v>0.75</v>
      </c>
      <c r="C120">
        <f t="shared" ref="C120:G120" si="78">EXP((C76-$B76)/$E$5)</f>
        <v>1.9178852296797417E-12</v>
      </c>
      <c r="D120">
        <f t="shared" si="78"/>
        <v>8.2207299822246544E-10</v>
      </c>
      <c r="E120">
        <f t="shared" si="78"/>
        <v>1.5103789415266375E-4</v>
      </c>
      <c r="F120">
        <f t="shared" si="78"/>
        <v>27.749902404528289</v>
      </c>
      <c r="G120">
        <f t="shared" si="78"/>
        <v>11894.583219602015</v>
      </c>
    </row>
    <row r="121" spans="2:7" x14ac:dyDescent="0.2">
      <c r="B121">
        <f t="shared" si="74"/>
        <v>0.77500000000000002</v>
      </c>
      <c r="C121">
        <f t="shared" ref="C121:G121" si="79">EXP((C77-$B77)/$E$5)</f>
        <v>8.6350407533774065E-13</v>
      </c>
      <c r="D121">
        <f t="shared" si="79"/>
        <v>6.7851731930163685E-10</v>
      </c>
      <c r="E121">
        <f t="shared" si="79"/>
        <v>4.1894212344838449E-4</v>
      </c>
      <c r="F121">
        <f t="shared" si="79"/>
        <v>258.67063051550048</v>
      </c>
      <c r="G121">
        <f t="shared" si="79"/>
        <v>203256.13718822793</v>
      </c>
    </row>
    <row r="122" spans="2:7" x14ac:dyDescent="0.2">
      <c r="B122">
        <f t="shared" si="74"/>
        <v>0.8</v>
      </c>
      <c r="C122">
        <f t="shared" ref="C122:G122" si="80">EXP((C78-$B78)/$E$5)</f>
        <v>4.0663346300597628E-13</v>
      </c>
      <c r="D122">
        <f t="shared" si="80"/>
        <v>6.7019205851341552E-10</v>
      </c>
      <c r="E122">
        <f t="shared" si="80"/>
        <v>1.820503850434658E-3</v>
      </c>
      <c r="F122">
        <f t="shared" si="80"/>
        <v>4945.2007485718232</v>
      </c>
      <c r="G122">
        <f t="shared" si="80"/>
        <v>8150421.8687450038</v>
      </c>
    </row>
    <row r="123" spans="2:7" x14ac:dyDescent="0.2">
      <c r="B123">
        <f t="shared" si="74"/>
        <v>0.82499999999999996</v>
      </c>
      <c r="C123">
        <f t="shared" ref="C123:G123" si="81">EXP((C79-$B79)/$E$5)</f>
        <v>2.0368082243692929E-13</v>
      </c>
      <c r="D123">
        <f t="shared" si="81"/>
        <v>8.4736558680790479E-10</v>
      </c>
      <c r="E123">
        <f t="shared" si="81"/>
        <v>1.4666017116527125E-2</v>
      </c>
      <c r="F123">
        <f t="shared" si="81"/>
        <v>253836.19704517126</v>
      </c>
      <c r="G123">
        <f t="shared" si="81"/>
        <v>1056025086.1559166</v>
      </c>
    </row>
    <row r="124" spans="2:7" x14ac:dyDescent="0.2">
      <c r="B124">
        <f t="shared" si="74"/>
        <v>0.85</v>
      </c>
      <c r="C124">
        <f t="shared" ref="C124:G124" si="82">EXP((C80-$B80)/$E$5)</f>
        <v>1.1142810330537152E-13</v>
      </c>
      <c r="D124">
        <f t="shared" si="82"/>
        <v>1.524518367153917E-9</v>
      </c>
      <c r="E124">
        <f t="shared" si="82"/>
        <v>0.28537012588340183</v>
      </c>
      <c r="F124">
        <f t="shared" si="82"/>
        <v>53417597.650030434</v>
      </c>
      <c r="G124">
        <f t="shared" si="82"/>
        <v>730839943703.70068</v>
      </c>
    </row>
    <row r="125" spans="2:7" x14ac:dyDescent="0.2">
      <c r="B125">
        <f t="shared" si="74"/>
        <v>0.875</v>
      </c>
      <c r="C125">
        <f t="shared" ref="C125:G125" si="83">EXP((C81-$B81)/$E$5)</f>
        <v>6.9580203792506061E-14</v>
      </c>
      <c r="D125">
        <f t="shared" si="83"/>
        <v>4.655645884309154E-9</v>
      </c>
      <c r="E125">
        <f t="shared" si="83"/>
        <v>20.843393448218205</v>
      </c>
      <c r="F125">
        <f t="shared" si="83"/>
        <v>93316171640.423782</v>
      </c>
      <c r="G125">
        <f t="shared" si="83"/>
        <v>6243831244484131</v>
      </c>
    </row>
    <row r="126" spans="2:7" x14ac:dyDescent="0.2">
      <c r="B126">
        <f t="shared" si="74"/>
        <v>0.9</v>
      </c>
      <c r="C126">
        <f t="shared" ref="C126:G126" si="84">EXP((C82-$B82)/$E$5)</f>
        <v>5.3689681883432324E-14</v>
      </c>
      <c r="D126">
        <f t="shared" si="84"/>
        <v>3.3150029771773714E-8</v>
      </c>
      <c r="E126">
        <f t="shared" si="84"/>
        <v>12637.760096526436</v>
      </c>
      <c r="F126">
        <f t="shared" si="84"/>
        <v>4817883463662732</v>
      </c>
      <c r="G126">
        <f t="shared" si="84"/>
        <v>2.9747425325431076E+21</v>
      </c>
    </row>
    <row r="127" spans="2:7" x14ac:dyDescent="0.2">
      <c r="B127">
        <f t="shared" si="74"/>
        <v>0.92500000000000004</v>
      </c>
      <c r="C127">
        <f t="shared" ref="C127:G127" si="85">EXP((C83-$B83)/$E$5)</f>
        <v>5.9999243299420172E-14</v>
      </c>
      <c r="D127">
        <f t="shared" si="85"/>
        <v>1.0384537003949129E-6</v>
      </c>
      <c r="E127">
        <f t="shared" si="85"/>
        <v>311078408.44554573</v>
      </c>
      <c r="F127">
        <f t="shared" si="85"/>
        <v>9.3186413765211825E+22</v>
      </c>
      <c r="G127">
        <f t="shared" si="85"/>
        <v>1.6128499440917057E+30</v>
      </c>
    </row>
    <row r="128" spans="2:7" x14ac:dyDescent="0.2">
      <c r="B128">
        <f t="shared" si="74"/>
        <v>0.95</v>
      </c>
      <c r="C128">
        <f t="shared" ref="C128:G128" si="86">EXP((C84-$B84)/$E$5)</f>
        <v>1.4063723903623741E-13</v>
      </c>
      <c r="D128">
        <f t="shared" si="86"/>
        <v>6.2963493778230863E-4</v>
      </c>
      <c r="E128">
        <f t="shared" si="86"/>
        <v>1.2620187055661806E+16</v>
      </c>
      <c r="F128">
        <f t="shared" si="86"/>
        <v>2.5295470718456473E+35</v>
      </c>
      <c r="G128">
        <f t="shared" si="86"/>
        <v>1.1324818548155262E+45</v>
      </c>
    </row>
    <row r="129" spans="2:7" x14ac:dyDescent="0.2">
      <c r="B129">
        <f t="shared" si="74"/>
        <v>0.97499999999999998</v>
      </c>
      <c r="C129">
        <f t="shared" ref="C129:G129" si="87">EXP((C85-$B85)/$E$5)</f>
        <v>2.1004092927322453E-12</v>
      </c>
      <c r="D129">
        <f t="shared" si="87"/>
        <v>629.19702594240323</v>
      </c>
      <c r="E129">
        <f t="shared" si="87"/>
        <v>5.6461462246229319E+31</v>
      </c>
      <c r="F129">
        <f t="shared" si="87"/>
        <v>5.0666112323204767E+60</v>
      </c>
      <c r="G129">
        <f t="shared" si="87"/>
        <v>1.5177502451607851E+75</v>
      </c>
    </row>
    <row r="132" spans="2:7" x14ac:dyDescent="0.2">
      <c r="B132" t="s">
        <v>30</v>
      </c>
      <c r="C132">
        <f>C41</f>
        <v>0.05</v>
      </c>
      <c r="D132">
        <f t="shared" ref="D132:G132" si="88">D41</f>
        <v>0.2</v>
      </c>
      <c r="E132">
        <f t="shared" si="88"/>
        <v>0.5</v>
      </c>
      <c r="F132">
        <f t="shared" si="88"/>
        <v>0.8</v>
      </c>
      <c r="G132">
        <f t="shared" si="88"/>
        <v>0.95</v>
      </c>
    </row>
    <row r="133" spans="2:7" x14ac:dyDescent="0.2">
      <c r="B133">
        <f>B47</f>
        <v>0</v>
      </c>
      <c r="C133">
        <f>1/(1+C91)</f>
        <v>0.36457644074163931</v>
      </c>
      <c r="D133">
        <f t="shared" ref="D133:G133" si="89">1/(1+D91)</f>
        <v>9.7772599850799308E-2</v>
      </c>
      <c r="E133">
        <f t="shared" si="89"/>
        <v>3.8510323559302552E-3</v>
      </c>
      <c r="F133">
        <f t="shared" si="89"/>
        <v>1.3789379201631488E-4</v>
      </c>
      <c r="G133">
        <f t="shared" si="89"/>
        <v>2.6047686502819377E-5</v>
      </c>
    </row>
    <row r="134" spans="2:7" x14ac:dyDescent="0.2">
      <c r="B134">
        <f>B48</f>
        <v>2.5000000000000001E-2</v>
      </c>
      <c r="C134">
        <f t="shared" ref="C134:G134" si="90">1/(1+C92)</f>
        <v>0.60592128951626367</v>
      </c>
      <c r="D134">
        <f t="shared" si="90"/>
        <v>0.21768604390057156</v>
      </c>
      <c r="E134">
        <f t="shared" si="90"/>
        <v>9.0311293295813229E-3</v>
      </c>
      <c r="F134">
        <f t="shared" si="90"/>
        <v>2.9839049247271018E-4</v>
      </c>
      <c r="G134">
        <f t="shared" si="90"/>
        <v>5.4014132007188554E-5</v>
      </c>
    </row>
    <row r="135" spans="2:7" x14ac:dyDescent="0.2">
      <c r="B135">
        <f>B49</f>
        <v>0.05</v>
      </c>
      <c r="C135">
        <f t="shared" ref="C135:G135" si="91">1/(1+C93)</f>
        <v>0.80458556037498319</v>
      </c>
      <c r="D135">
        <f t="shared" si="91"/>
        <v>0.41600836604797525</v>
      </c>
      <c r="E135">
        <f t="shared" si="91"/>
        <v>2.0878144370066506E-2</v>
      </c>
      <c r="F135">
        <f t="shared" si="91"/>
        <v>6.3787818342967806E-4</v>
      </c>
      <c r="G135">
        <f t="shared" si="91"/>
        <v>1.1041975090928488E-4</v>
      </c>
    </row>
    <row r="136" spans="2:7" x14ac:dyDescent="0.2">
      <c r="B136">
        <f t="shared" ref="B136:B172" si="92">B50</f>
        <v>7.4999999999999997E-2</v>
      </c>
      <c r="C136">
        <f t="shared" ref="C136:G136" si="93">1/(1+C94)</f>
        <v>0.91678149324077529</v>
      </c>
      <c r="D136">
        <f t="shared" si="93"/>
        <v>0.6451064822841589</v>
      </c>
      <c r="E136">
        <f t="shared" si="93"/>
        <v>4.7155278222476324E-2</v>
      </c>
      <c r="F136">
        <f t="shared" si="93"/>
        <v>1.3455451113584941E-3</v>
      </c>
      <c r="G136">
        <f t="shared" si="93"/>
        <v>2.2226644288794389E-4</v>
      </c>
    </row>
    <row r="137" spans="2:7" x14ac:dyDescent="0.2">
      <c r="B137">
        <f t="shared" si="92"/>
        <v>0.1</v>
      </c>
      <c r="C137">
        <f t="shared" ref="C137:G137" si="94">1/(1+C95)</f>
        <v>0.9671599806894432</v>
      </c>
      <c r="D137">
        <f t="shared" si="94"/>
        <v>0.82213272144141325</v>
      </c>
      <c r="E137">
        <f t="shared" si="94"/>
        <v>0.10221616310708745</v>
      </c>
      <c r="F137">
        <f t="shared" si="94"/>
        <v>2.7966199612844776E-3</v>
      </c>
      <c r="G137">
        <f t="shared" si="94"/>
        <v>4.3995631729525363E-4</v>
      </c>
    </row>
    <row r="138" spans="2:7" x14ac:dyDescent="0.2">
      <c r="B138">
        <f t="shared" si="92"/>
        <v>0.125</v>
      </c>
      <c r="C138">
        <f t="shared" ref="C138:G138" si="95">1/(1+C96)</f>
        <v>0.98744596148729791</v>
      </c>
      <c r="D138">
        <f t="shared" si="95"/>
        <v>0.9213126803921069</v>
      </c>
      <c r="E138">
        <f t="shared" si="95"/>
        <v>0.20600015428198301</v>
      </c>
      <c r="F138">
        <f t="shared" si="95"/>
        <v>5.7161333399984322E-3</v>
      </c>
      <c r="G138">
        <f t="shared" si="95"/>
        <v>8.5505267568770362E-4</v>
      </c>
    </row>
    <row r="139" spans="2:7" x14ac:dyDescent="0.2">
      <c r="B139">
        <f t="shared" si="92"/>
        <v>0.15</v>
      </c>
      <c r="C139">
        <f t="shared" ref="C139:G139" si="96">1/(1+C97)</f>
        <v>0.99525734968394042</v>
      </c>
      <c r="D139">
        <f t="shared" si="96"/>
        <v>0.96725211863273564</v>
      </c>
      <c r="E139">
        <f t="shared" si="96"/>
        <v>0.36913075012890711</v>
      </c>
      <c r="F139">
        <f t="shared" si="96"/>
        <v>1.1458301458432948E-2</v>
      </c>
      <c r="G139">
        <f t="shared" si="96"/>
        <v>1.6287690223178212E-3</v>
      </c>
    </row>
    <row r="140" spans="2:7" x14ac:dyDescent="0.2">
      <c r="B140">
        <f t="shared" si="92"/>
        <v>0.17499999999999999</v>
      </c>
      <c r="C140">
        <f t="shared" ref="C140:G140" si="97">1/(1+C98)</f>
        <v>0.99821508740983356</v>
      </c>
      <c r="D140">
        <f t="shared" si="97"/>
        <v>0.98669731342861111</v>
      </c>
      <c r="E140">
        <f t="shared" si="97"/>
        <v>0.56610899442630647</v>
      </c>
      <c r="F140">
        <f t="shared" si="97"/>
        <v>2.2435696823040207E-2</v>
      </c>
      <c r="G140">
        <f t="shared" si="97"/>
        <v>3.0346715529327895E-3</v>
      </c>
    </row>
    <row r="141" spans="2:7" x14ac:dyDescent="0.2">
      <c r="B141">
        <f t="shared" si="92"/>
        <v>0.2</v>
      </c>
      <c r="C141">
        <f t="shared" ref="C141:G141" si="98">1/(1+C99)</f>
        <v>0.99932865481943223</v>
      </c>
      <c r="D141">
        <f t="shared" si="98"/>
        <v>0.9946336271508911</v>
      </c>
      <c r="E141">
        <f t="shared" si="98"/>
        <v>0.74184029048883715</v>
      </c>
      <c r="F141">
        <f t="shared" si="98"/>
        <v>4.2651252130942945E-2</v>
      </c>
      <c r="G141">
        <f t="shared" si="98"/>
        <v>5.5166945462035242E-3</v>
      </c>
    </row>
    <row r="142" spans="2:7" x14ac:dyDescent="0.2">
      <c r="B142">
        <f t="shared" si="92"/>
        <v>0.22500000000000001</v>
      </c>
      <c r="C142">
        <f t="shared" ref="C142:G142" si="99">1/(1+C100)</f>
        <v>0.99974732508810771</v>
      </c>
      <c r="D142">
        <f t="shared" si="99"/>
        <v>0.99783380916152509</v>
      </c>
      <c r="E142">
        <f t="shared" si="99"/>
        <v>0.86194522747176305</v>
      </c>
      <c r="F142">
        <f t="shared" si="99"/>
        <v>7.8021746338855516E-2</v>
      </c>
      <c r="G142">
        <f t="shared" si="99"/>
        <v>9.7559730701731497E-3</v>
      </c>
    </row>
    <row r="143" spans="2:7" x14ac:dyDescent="0.2">
      <c r="B143">
        <f t="shared" si="92"/>
        <v>0.25</v>
      </c>
      <c r="C143">
        <f t="shared" ref="C143:G143" si="100">1/(1+C101)</f>
        <v>0.99990478323041365</v>
      </c>
      <c r="D143">
        <f t="shared" si="100"/>
        <v>0.99912204513962599</v>
      </c>
      <c r="E143">
        <f t="shared" si="100"/>
        <v>0.93038332732692863</v>
      </c>
      <c r="F143">
        <f t="shared" si="100"/>
        <v>0.13565561497010012</v>
      </c>
      <c r="G143">
        <f t="shared" si="100"/>
        <v>1.6723522567809637E-2</v>
      </c>
    </row>
    <row r="144" spans="2:7" x14ac:dyDescent="0.2">
      <c r="B144">
        <f t="shared" si="92"/>
        <v>0.27500000000000002</v>
      </c>
      <c r="C144">
        <f t="shared" ref="C144:G144" si="101">1/(1+C102)</f>
        <v>0.99996406333277021</v>
      </c>
      <c r="D144">
        <f t="shared" si="101"/>
        <v>0.99964208816623101</v>
      </c>
      <c r="E144">
        <f t="shared" si="101"/>
        <v>0.96568200534721971</v>
      </c>
      <c r="F144">
        <f t="shared" si="101"/>
        <v>0.22088156803142611</v>
      </c>
      <c r="G144">
        <f t="shared" si="101"/>
        <v>2.7668910018113963E-2</v>
      </c>
    </row>
    <row r="145" spans="2:7" x14ac:dyDescent="0.2">
      <c r="B145">
        <f t="shared" si="92"/>
        <v>0.3</v>
      </c>
      <c r="C145">
        <f t="shared" ref="C145:G145" si="102">1/(1+C103)</f>
        <v>0.99998641253381104</v>
      </c>
      <c r="D145">
        <f t="shared" si="102"/>
        <v>0.9998530684561483</v>
      </c>
      <c r="E145">
        <f t="shared" si="102"/>
        <v>0.98310157565396905</v>
      </c>
      <c r="F145">
        <f t="shared" si="102"/>
        <v>0.33216424693030594</v>
      </c>
      <c r="G145">
        <f t="shared" si="102"/>
        <v>4.3966495570346154E-2</v>
      </c>
    </row>
    <row r="146" spans="2:7" x14ac:dyDescent="0.2">
      <c r="B146">
        <f t="shared" si="92"/>
        <v>0.32500000000000001</v>
      </c>
      <c r="C146">
        <f t="shared" ref="C146:G146" si="103">1/(1+C104)</f>
        <v>0.99999485229657803</v>
      </c>
      <c r="D146">
        <f t="shared" si="103"/>
        <v>0.99993919750504479</v>
      </c>
      <c r="E146">
        <f t="shared" si="103"/>
        <v>0.99158715652967588</v>
      </c>
      <c r="F146">
        <f t="shared" si="103"/>
        <v>0.45791871313508442</v>
      </c>
      <c r="G146">
        <f t="shared" si="103"/>
        <v>6.6741200714785481E-2</v>
      </c>
    </row>
    <row r="147" spans="2:7" x14ac:dyDescent="0.2">
      <c r="B147">
        <f t="shared" si="92"/>
        <v>0.35</v>
      </c>
      <c r="C147">
        <f t="shared" ref="C147:G147" si="104">1/(1+C105)</f>
        <v>0.99999804535330583</v>
      </c>
      <c r="D147">
        <f t="shared" si="104"/>
        <v>0.99997461169618762</v>
      </c>
      <c r="E147">
        <f t="shared" si="104"/>
        <v>0.99573479816989519</v>
      </c>
      <c r="F147">
        <f t="shared" si="104"/>
        <v>0.58049027124649066</v>
      </c>
      <c r="G147">
        <f t="shared" si="104"/>
        <v>9.6275016666534291E-2</v>
      </c>
    </row>
    <row r="148" spans="2:7" x14ac:dyDescent="0.2">
      <c r="B148">
        <f t="shared" si="92"/>
        <v>0.375</v>
      </c>
      <c r="C148">
        <f t="shared" ref="C148:G148" si="105">1/(1+C106)</f>
        <v>0.99999925591596284</v>
      </c>
      <c r="D148">
        <f t="shared" si="105"/>
        <v>0.99998929131167713</v>
      </c>
      <c r="E148">
        <f t="shared" si="105"/>
        <v>0.99778682410771702</v>
      </c>
      <c r="F148">
        <f t="shared" si="105"/>
        <v>0.68520097666531554</v>
      </c>
      <c r="G148">
        <f t="shared" si="105"/>
        <v>0.13137120953080678</v>
      </c>
    </row>
    <row r="149" spans="2:7" x14ac:dyDescent="0.2">
      <c r="B149">
        <f t="shared" si="92"/>
        <v>0.4</v>
      </c>
      <c r="C149">
        <f t="shared" ref="C149:G149" si="106">1/(1+C107)</f>
        <v>0.99999971593829706</v>
      </c>
      <c r="D149">
        <f t="shared" si="106"/>
        <v>0.99999543138683877</v>
      </c>
      <c r="E149">
        <f t="shared" si="106"/>
        <v>0.99881962348919406</v>
      </c>
      <c r="F149">
        <f t="shared" si="106"/>
        <v>0.76587883272253998</v>
      </c>
      <c r="G149">
        <f t="shared" si="106"/>
        <v>0.16901944991505163</v>
      </c>
    </row>
    <row r="150" spans="2:7" x14ac:dyDescent="0.2">
      <c r="B150">
        <f t="shared" si="92"/>
        <v>0.42499999999999999</v>
      </c>
      <c r="C150">
        <f t="shared" ref="C150:G150" si="107">1/(1+C108)</f>
        <v>0.99999989120674881</v>
      </c>
      <c r="D150">
        <f t="shared" si="107"/>
        <v>0.99999802564278795</v>
      </c>
      <c r="E150">
        <f t="shared" si="107"/>
        <v>0.99935017943238091</v>
      </c>
      <c r="F150">
        <f t="shared" si="107"/>
        <v>0.82361917223505465</v>
      </c>
      <c r="G150">
        <f t="shared" si="107"/>
        <v>0.20464888401353765</v>
      </c>
    </row>
    <row r="151" spans="2:7" x14ac:dyDescent="0.2">
      <c r="B151">
        <f t="shared" si="92"/>
        <v>0.45</v>
      </c>
      <c r="C151">
        <f t="shared" ref="C151:G151" si="108">1/(1+C109)</f>
        <v>0.99999995818032983</v>
      </c>
      <c r="D151">
        <f t="shared" si="108"/>
        <v>0.99999913418694653</v>
      </c>
      <c r="E151">
        <f t="shared" si="108"/>
        <v>0.99962901945955407</v>
      </c>
      <c r="F151">
        <f t="shared" si="108"/>
        <v>0.86275745469734677</v>
      </c>
      <c r="G151">
        <f t="shared" si="108"/>
        <v>0.23291586555544166</v>
      </c>
    </row>
    <row r="152" spans="2:7" x14ac:dyDescent="0.2">
      <c r="B152">
        <f t="shared" si="92"/>
        <v>0.47499999999999998</v>
      </c>
      <c r="C152">
        <f t="shared" ref="C152:G152" si="109">1/(1+C110)</f>
        <v>0.99999998385731703</v>
      </c>
      <c r="D152">
        <f t="shared" si="109"/>
        <v>0.99999961391031633</v>
      </c>
      <c r="E152">
        <f t="shared" si="109"/>
        <v>0.99977919050722908</v>
      </c>
      <c r="F152">
        <f t="shared" si="109"/>
        <v>0.88783182874100341</v>
      </c>
      <c r="G152">
        <f t="shared" si="109"/>
        <v>0.24865097101303063</v>
      </c>
    </row>
    <row r="153" spans="2:7" x14ac:dyDescent="0.2">
      <c r="B153">
        <f t="shared" si="92"/>
        <v>0.5</v>
      </c>
      <c r="C153">
        <f t="shared" ref="C153:G153" si="110">1/(1+C111)</f>
        <v>0.99999999373876824</v>
      </c>
      <c r="D153">
        <f t="shared" si="110"/>
        <v>0.999999824487528</v>
      </c>
      <c r="E153">
        <f t="shared" si="110"/>
        <v>0.99986210620798366</v>
      </c>
      <c r="F153">
        <f t="shared" si="110"/>
        <v>0.90222740014920055</v>
      </c>
      <c r="G153">
        <f t="shared" si="110"/>
        <v>0.24766380113907152</v>
      </c>
    </row>
    <row r="154" spans="2:7" x14ac:dyDescent="0.2">
      <c r="B154">
        <f t="shared" si="92"/>
        <v>0.52500000000000002</v>
      </c>
      <c r="C154">
        <f t="shared" ref="C154:G154" si="111">1/(1+C112)</f>
        <v>0.99999999755790459</v>
      </c>
      <c r="D154">
        <f t="shared" si="111"/>
        <v>0.99999991841639457</v>
      </c>
      <c r="E154">
        <f t="shared" si="111"/>
        <v>0.999908957544278</v>
      </c>
      <c r="F154">
        <f t="shared" si="111"/>
        <v>0.90775694852404221</v>
      </c>
      <c r="G154">
        <f t="shared" si="111"/>
        <v>0.22754561719281616</v>
      </c>
    </row>
    <row r="155" spans="2:7" x14ac:dyDescent="0.2">
      <c r="B155">
        <f t="shared" si="92"/>
        <v>0.55000000000000004</v>
      </c>
      <c r="C155">
        <f t="shared" ref="C155:G155" si="112">1/(1+C113)</f>
        <v>0.99999999904128956</v>
      </c>
      <c r="D155">
        <f t="shared" si="112"/>
        <v>0.99999996107886568</v>
      </c>
      <c r="E155">
        <f t="shared" si="112"/>
        <v>0.99993585632914239</v>
      </c>
      <c r="F155">
        <f t="shared" si="112"/>
        <v>0.90438397417526117</v>
      </c>
      <c r="G155">
        <f t="shared" si="112"/>
        <v>0.18895875846365315</v>
      </c>
    </row>
    <row r="156" spans="2:7" x14ac:dyDescent="0.2">
      <c r="B156">
        <f t="shared" si="92"/>
        <v>0.57499999999999996</v>
      </c>
      <c r="C156">
        <f t="shared" ref="C156:G156" si="113">1/(1+C114)</f>
        <v>0.99999999962074426</v>
      </c>
      <c r="D156">
        <f t="shared" si="113"/>
        <v>0.99999998085533692</v>
      </c>
      <c r="E156">
        <f t="shared" si="113"/>
        <v>0.99995121820452026</v>
      </c>
      <c r="F156">
        <f t="shared" si="113"/>
        <v>0.88943347314779897</v>
      </c>
      <c r="G156">
        <f t="shared" si="113"/>
        <v>0.13745374603764443</v>
      </c>
    </row>
    <row r="157" spans="2:7" x14ac:dyDescent="0.2">
      <c r="B157">
        <f t="shared" si="92"/>
        <v>0.6</v>
      </c>
      <c r="C157">
        <f t="shared" ref="C157:G157" si="114">1/(1+C115)</f>
        <v>0.99999999984860222</v>
      </c>
      <c r="D157">
        <f t="shared" si="114"/>
        <v>0.99999999023483588</v>
      </c>
      <c r="E157">
        <f t="shared" si="114"/>
        <v>0.99995937600824358</v>
      </c>
      <c r="F157">
        <f t="shared" si="114"/>
        <v>0.85542224953412316</v>
      </c>
      <c r="G157">
        <f t="shared" si="114"/>
        <v>8.4023907816312318E-2</v>
      </c>
    </row>
    <row r="158" spans="2:7" x14ac:dyDescent="0.2">
      <c r="B158">
        <f t="shared" si="92"/>
        <v>0.625</v>
      </c>
      <c r="C158">
        <f t="shared" ref="C158:G158" si="115">1/(1+C116)</f>
        <v>0.99999999993890065</v>
      </c>
      <c r="D158">
        <f t="shared" si="115"/>
        <v>0.9999999947972269</v>
      </c>
      <c r="E158">
        <f t="shared" si="115"/>
        <v>0.9999622763337912</v>
      </c>
      <c r="F158">
        <f t="shared" si="115"/>
        <v>0.78521099590465704</v>
      </c>
      <c r="G158">
        <f t="shared" si="115"/>
        <v>4.1164308363363197E-2</v>
      </c>
    </row>
    <row r="159" spans="2:7" x14ac:dyDescent="0.2">
      <c r="B159">
        <f t="shared" si="92"/>
        <v>0.65</v>
      </c>
      <c r="C159">
        <f t="shared" ref="C159:G159" si="116">1/(1+C117)</f>
        <v>0.99999999997501376</v>
      </c>
      <c r="D159">
        <f t="shared" si="116"/>
        <v>0.99999999707740428</v>
      </c>
      <c r="E159">
        <f t="shared" si="116"/>
        <v>0.9999600157172398</v>
      </c>
      <c r="F159">
        <f t="shared" si="116"/>
        <v>0.6463822691062121</v>
      </c>
      <c r="G159">
        <f t="shared" si="116"/>
        <v>1.5386932047727247E-2</v>
      </c>
    </row>
    <row r="160" spans="2:7" x14ac:dyDescent="0.2">
      <c r="B160">
        <f t="shared" si="92"/>
        <v>0.67500000000000004</v>
      </c>
      <c r="C160">
        <f t="shared" ref="C160:G160" si="117">1/(1+C118)</f>
        <v>0.99999999998961431</v>
      </c>
      <c r="D160">
        <f t="shared" si="117"/>
        <v>0.99999999824779917</v>
      </c>
      <c r="E160">
        <f t="shared" si="117"/>
        <v>0.99995012709956232</v>
      </c>
      <c r="F160">
        <f t="shared" si="117"/>
        <v>0.41327879355473479</v>
      </c>
      <c r="G160">
        <f t="shared" si="117"/>
        <v>4.1576767985203071E-3</v>
      </c>
    </row>
    <row r="161" spans="2:7" x14ac:dyDescent="0.2">
      <c r="B161">
        <f t="shared" si="92"/>
        <v>0.7</v>
      </c>
      <c r="C161">
        <f t="shared" ref="C161:G161" si="118">1/(1+C119)</f>
        <v>0.99999999999559441</v>
      </c>
      <c r="D161">
        <f t="shared" si="118"/>
        <v>0.99999999886040469</v>
      </c>
      <c r="E161">
        <f t="shared" si="118"/>
        <v>0.99992375492459873</v>
      </c>
      <c r="F161">
        <f t="shared" si="118"/>
        <v>0.1638811045680893</v>
      </c>
      <c r="G161">
        <f t="shared" si="118"/>
        <v>7.5715495679943971E-4</v>
      </c>
    </row>
    <row r="162" spans="2:7" x14ac:dyDescent="0.2">
      <c r="B162">
        <f t="shared" si="92"/>
        <v>0.72499999999999998</v>
      </c>
      <c r="C162">
        <f t="shared" ref="C162:G162" si="119">1/(1+C120)</f>
        <v>0.9999999999980822</v>
      </c>
      <c r="D162">
        <f t="shared" si="119"/>
        <v>0.99999999917792692</v>
      </c>
      <c r="E162">
        <f t="shared" si="119"/>
        <v>0.99984898491484775</v>
      </c>
      <c r="F162">
        <f t="shared" si="119"/>
        <v>3.4782726769969616E-2</v>
      </c>
      <c r="G162">
        <f t="shared" si="119"/>
        <v>8.406481477529915E-5</v>
      </c>
    </row>
    <row r="163" spans="2:7" x14ac:dyDescent="0.2">
      <c r="B163">
        <f t="shared" si="92"/>
        <v>0.75</v>
      </c>
      <c r="C163">
        <f t="shared" ref="C163:G163" si="120">1/(1+C121)</f>
        <v>0.99999999999913647</v>
      </c>
      <c r="D163">
        <f t="shared" si="120"/>
        <v>0.99999999932148276</v>
      </c>
      <c r="E163">
        <f t="shared" si="120"/>
        <v>0.9995812333155556</v>
      </c>
      <c r="F163">
        <f t="shared" si="120"/>
        <v>3.8510323559302452E-3</v>
      </c>
      <c r="G163">
        <f t="shared" si="120"/>
        <v>4.9198764374701483E-6</v>
      </c>
    </row>
    <row r="164" spans="2:7" x14ac:dyDescent="0.2">
      <c r="B164">
        <f t="shared" si="92"/>
        <v>0.77500000000000002</v>
      </c>
      <c r="C164">
        <f t="shared" ref="C164:G164" si="121">1/(1+C122)</f>
        <v>0.99999999999959344</v>
      </c>
      <c r="D164">
        <f t="shared" si="121"/>
        <v>0.99999999932980788</v>
      </c>
      <c r="E164">
        <f t="shared" si="121"/>
        <v>0.99818280436122275</v>
      </c>
      <c r="F164">
        <f t="shared" si="121"/>
        <v>2.0217537678565557E-4</v>
      </c>
      <c r="G164">
        <f t="shared" si="121"/>
        <v>1.2269302048544866E-7</v>
      </c>
    </row>
    <row r="165" spans="2:7" x14ac:dyDescent="0.2">
      <c r="B165">
        <f t="shared" si="92"/>
        <v>0.8</v>
      </c>
      <c r="C165">
        <f t="shared" ref="C165:G165" si="122">1/(1+C123)</f>
        <v>0.99999999999979639</v>
      </c>
      <c r="D165">
        <f t="shared" si="122"/>
        <v>0.99999999915263449</v>
      </c>
      <c r="E165">
        <f t="shared" si="122"/>
        <v>0.98554596599361333</v>
      </c>
      <c r="F165">
        <f t="shared" si="122"/>
        <v>3.9395329433221181E-6</v>
      </c>
      <c r="G165">
        <f t="shared" si="122"/>
        <v>9.4694720055675651E-10</v>
      </c>
    </row>
    <row r="166" spans="2:7" x14ac:dyDescent="0.2">
      <c r="B166">
        <f t="shared" si="92"/>
        <v>0.82499999999999996</v>
      </c>
      <c r="C166">
        <f t="shared" ref="C166:G166" si="123">1/(1+C124)</f>
        <v>0.99999999999988853</v>
      </c>
      <c r="D166">
        <f t="shared" si="123"/>
        <v>0.99999999847548171</v>
      </c>
      <c r="E166">
        <f t="shared" si="123"/>
        <v>0.77798602897568181</v>
      </c>
      <c r="F166">
        <f t="shared" si="123"/>
        <v>1.8720422206763317E-8</v>
      </c>
      <c r="G166">
        <f t="shared" si="123"/>
        <v>1.3682886500851336E-12</v>
      </c>
    </row>
    <row r="167" spans="2:7" x14ac:dyDescent="0.2">
      <c r="B167">
        <f t="shared" si="92"/>
        <v>0.85</v>
      </c>
      <c r="C167">
        <f t="shared" ref="C167:G167" si="124">1/(1+C125)</f>
        <v>0.9999999999999305</v>
      </c>
      <c r="D167">
        <f t="shared" si="124"/>
        <v>0.99999999534435413</v>
      </c>
      <c r="E167">
        <f t="shared" si="124"/>
        <v>4.5780432530805847E-2</v>
      </c>
      <c r="F167">
        <f t="shared" si="124"/>
        <v>1.0716256168787063E-11</v>
      </c>
      <c r="G167">
        <f t="shared" si="124"/>
        <v>1.6015807616251814E-16</v>
      </c>
    </row>
    <row r="168" spans="2:7" x14ac:dyDescent="0.2">
      <c r="B168">
        <f t="shared" si="92"/>
        <v>0.875</v>
      </c>
      <c r="C168">
        <f t="shared" ref="C168:G168" si="125">1/(1+C126)</f>
        <v>0.99999999999994627</v>
      </c>
      <c r="D168">
        <f t="shared" si="125"/>
        <v>0.99999996684997128</v>
      </c>
      <c r="E168">
        <f t="shared" si="125"/>
        <v>7.912168538390362E-5</v>
      </c>
      <c r="F168">
        <f t="shared" si="125"/>
        <v>2.0756002247504822E-16</v>
      </c>
      <c r="G168">
        <f t="shared" si="125"/>
        <v>3.3616354661292316E-22</v>
      </c>
    </row>
    <row r="169" spans="2:7" x14ac:dyDescent="0.2">
      <c r="B169">
        <f t="shared" si="92"/>
        <v>0.9</v>
      </c>
      <c r="C169">
        <f t="shared" ref="C169:G169" si="126">1/(1+C127)</f>
        <v>0.99999999999994005</v>
      </c>
      <c r="D169">
        <f t="shared" si="126"/>
        <v>0.999998961547378</v>
      </c>
      <c r="E169">
        <f t="shared" si="126"/>
        <v>3.2146236113986879E-9</v>
      </c>
      <c r="F169">
        <f t="shared" si="126"/>
        <v>1.0731178071940333E-23</v>
      </c>
      <c r="G169">
        <f t="shared" si="126"/>
        <v>6.2002048216776984E-31</v>
      </c>
    </row>
    <row r="170" spans="2:7" x14ac:dyDescent="0.2">
      <c r="B170">
        <f t="shared" si="92"/>
        <v>0.92500000000000004</v>
      </c>
      <c r="C170">
        <f t="shared" ref="C170:G170" si="127">1/(1+C128)</f>
        <v>0.99999999999985945</v>
      </c>
      <c r="D170">
        <f t="shared" si="127"/>
        <v>0.99937076125291702</v>
      </c>
      <c r="E170">
        <f t="shared" si="127"/>
        <v>7.9238128213905424E-17</v>
      </c>
      <c r="F170">
        <f t="shared" si="127"/>
        <v>3.9532768973947756E-36</v>
      </c>
      <c r="G170">
        <f t="shared" si="127"/>
        <v>8.8301635540367517E-46</v>
      </c>
    </row>
    <row r="171" spans="2:7" x14ac:dyDescent="0.2">
      <c r="B171">
        <f t="shared" si="92"/>
        <v>0.95</v>
      </c>
      <c r="C171">
        <f t="shared" ref="C171:G171" si="128">1/(1+C129)</f>
        <v>0.99999999999789968</v>
      </c>
      <c r="D171">
        <f t="shared" si="128"/>
        <v>1.5868053304513609E-3</v>
      </c>
      <c r="E171">
        <f t="shared" si="128"/>
        <v>1.7711195569802716E-32</v>
      </c>
      <c r="F171">
        <f t="shared" si="128"/>
        <v>1.9737058048205646E-61</v>
      </c>
      <c r="G171">
        <f t="shared" si="128"/>
        <v>6.5886993145836293E-76</v>
      </c>
    </row>
    <row r="172" spans="2:7" x14ac:dyDescent="0.2">
      <c r="B172">
        <f t="shared" si="92"/>
        <v>0.97499999999999998</v>
      </c>
      <c r="C172">
        <f t="shared" ref="C172:G172" si="129">1/(1+C130)</f>
        <v>1</v>
      </c>
      <c r="D172">
        <f t="shared" si="129"/>
        <v>1</v>
      </c>
      <c r="E172">
        <f t="shared" si="129"/>
        <v>1</v>
      </c>
      <c r="F172">
        <f t="shared" si="129"/>
        <v>1</v>
      </c>
      <c r="G172">
        <f t="shared" si="129"/>
        <v>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abSelected="1" zoomScale="90" zoomScaleNormal="90" zoomScalePageLayoutView="90" workbookViewId="0">
      <selection activeCell="C5" sqref="C5"/>
    </sheetView>
  </sheetViews>
  <sheetFormatPr baseColWidth="10" defaultRowHeight="16" x14ac:dyDescent="0.2"/>
  <sheetData>
    <row r="2" spans="2:13" x14ac:dyDescent="0.2">
      <c r="B2" t="s">
        <v>35</v>
      </c>
      <c r="C2">
        <v>0.1</v>
      </c>
      <c r="D2" t="s">
        <v>36</v>
      </c>
    </row>
    <row r="3" spans="2:13" x14ac:dyDescent="0.2">
      <c r="B3" t="s">
        <v>37</v>
      </c>
      <c r="C3">
        <v>1</v>
      </c>
      <c r="D3" t="s">
        <v>38</v>
      </c>
    </row>
    <row r="4" spans="2:13" x14ac:dyDescent="0.2">
      <c r="B4" t="s">
        <v>16</v>
      </c>
      <c r="C4">
        <v>8</v>
      </c>
      <c r="G4" s="2"/>
    </row>
    <row r="5" spans="2:13" x14ac:dyDescent="0.2">
      <c r="B5" t="s">
        <v>45</v>
      </c>
      <c r="C5">
        <v>5</v>
      </c>
      <c r="D5">
        <f>C2/C5</f>
        <v>0.02</v>
      </c>
    </row>
    <row r="7" spans="2:13" x14ac:dyDescent="0.2">
      <c r="B7" t="s">
        <v>23</v>
      </c>
      <c r="C7" t="s">
        <v>39</v>
      </c>
      <c r="D7" t="s">
        <v>40</v>
      </c>
      <c r="E7" t="s">
        <v>44</v>
      </c>
      <c r="F7" t="s">
        <v>50</v>
      </c>
      <c r="G7" t="s">
        <v>41</v>
      </c>
      <c r="H7" t="s">
        <v>43</v>
      </c>
      <c r="I7" t="s">
        <v>42</v>
      </c>
      <c r="J7" t="s">
        <v>49</v>
      </c>
      <c r="K7" t="s">
        <v>46</v>
      </c>
      <c r="L7" t="s">
        <v>47</v>
      </c>
      <c r="M7" t="s">
        <v>48</v>
      </c>
    </row>
    <row r="8" spans="2:13" x14ac:dyDescent="0.2">
      <c r="B8">
        <v>0</v>
      </c>
      <c r="C8">
        <f>1-B8</f>
        <v>1</v>
      </c>
      <c r="D8">
        <f>(-$C$3*C8)+1</f>
        <v>0</v>
      </c>
      <c r="E8">
        <f>1-EXP(-B8*$C$4)</f>
        <v>0</v>
      </c>
      <c r="F8">
        <v>1</v>
      </c>
      <c r="G8">
        <f>$C$2*C8*B8</f>
        <v>0</v>
      </c>
      <c r="H8">
        <f>$C$2*E8*C8*B8</f>
        <v>0</v>
      </c>
      <c r="I8">
        <f>$C$2*D8*C8*B8</f>
        <v>0</v>
      </c>
      <c r="J8">
        <f>$D$5*B8</f>
        <v>0</v>
      </c>
      <c r="K8">
        <f>G8-J8</f>
        <v>0</v>
      </c>
      <c r="L8">
        <f>H8-J8</f>
        <v>0</v>
      </c>
      <c r="M8">
        <f>I8-J8</f>
        <v>0</v>
      </c>
    </row>
    <row r="9" spans="2:13" x14ac:dyDescent="0.2">
      <c r="B9">
        <v>0.01</v>
      </c>
      <c r="C9">
        <f t="shared" ref="C9:C36" si="0">1-B9</f>
        <v>0.99</v>
      </c>
      <c r="D9">
        <f t="shared" ref="D9:D36" si="1">(-$C$3*C9)+1</f>
        <v>1.0000000000000009E-2</v>
      </c>
      <c r="E9">
        <f>1-EXP(-B9*$C$4)</f>
        <v>7.6883653613364245E-2</v>
      </c>
      <c r="F9">
        <v>1</v>
      </c>
      <c r="G9">
        <f t="shared" ref="G9:G28" si="2">$C$2*C9*B9</f>
        <v>9.8999999999999999E-4</v>
      </c>
      <c r="H9">
        <f t="shared" ref="H9:H28" si="3">$C$2*E9*C9*B9</f>
        <v>7.6114817077230606E-5</v>
      </c>
      <c r="I9">
        <f>$C$2*D9*C9*B9</f>
        <v>9.9000000000000086E-6</v>
      </c>
      <c r="J9">
        <f t="shared" ref="J9:J36" si="4">$D$5*B9</f>
        <v>2.0000000000000001E-4</v>
      </c>
      <c r="K9">
        <f t="shared" ref="K9:K36" si="5">G9-J9</f>
        <v>7.9000000000000001E-4</v>
      </c>
      <c r="L9">
        <f t="shared" ref="L9:L36" si="6">H9-J9</f>
        <v>-1.2388518292276939E-4</v>
      </c>
      <c r="M9">
        <f t="shared" ref="M9:M36" si="7">I9-J9</f>
        <v>-1.9010000000000001E-4</v>
      </c>
    </row>
    <row r="10" spans="2:13" x14ac:dyDescent="0.2">
      <c r="B10">
        <v>0.02</v>
      </c>
      <c r="C10">
        <f t="shared" si="0"/>
        <v>0.98</v>
      </c>
      <c r="D10">
        <f t="shared" si="1"/>
        <v>2.0000000000000018E-2</v>
      </c>
      <c r="E10">
        <f t="shared" ref="E8:E36" si="8">1-EXP(-B10*$C$4)</f>
        <v>0.14785621103378865</v>
      </c>
      <c r="F10">
        <v>1</v>
      </c>
      <c r="G10">
        <f t="shared" si="2"/>
        <v>1.9599999999999999E-3</v>
      </c>
      <c r="H10">
        <f t="shared" si="3"/>
        <v>2.8979817362622578E-4</v>
      </c>
      <c r="I10">
        <f t="shared" ref="I8:I28" si="9">$C$2*D10*C10*B10</f>
        <v>3.9200000000000031E-5</v>
      </c>
      <c r="J10">
        <f t="shared" si="4"/>
        <v>4.0000000000000002E-4</v>
      </c>
      <c r="K10">
        <f t="shared" si="5"/>
        <v>1.56E-3</v>
      </c>
      <c r="L10">
        <f t="shared" si="6"/>
        <v>-1.1020182637377424E-4</v>
      </c>
      <c r="M10">
        <f t="shared" si="7"/>
        <v>-3.6079999999999999E-4</v>
      </c>
    </row>
    <row r="11" spans="2:13" x14ac:dyDescent="0.2">
      <c r="B11">
        <v>0.03</v>
      </c>
      <c r="C11">
        <f t="shared" si="0"/>
        <v>0.97</v>
      </c>
      <c r="D11">
        <f t="shared" si="1"/>
        <v>3.0000000000000027E-2</v>
      </c>
      <c r="E11">
        <f t="shared" si="8"/>
        <v>0.21337213893344653</v>
      </c>
      <c r="F11">
        <v>1</v>
      </c>
      <c r="G11">
        <f t="shared" si="2"/>
        <v>2.9099999999999998E-3</v>
      </c>
      <c r="H11">
        <f t="shared" si="3"/>
        <v>6.2091292429632941E-4</v>
      </c>
      <c r="I11">
        <f t="shared" si="9"/>
        <v>8.7300000000000076E-5</v>
      </c>
      <c r="J11">
        <f t="shared" si="4"/>
        <v>5.9999999999999995E-4</v>
      </c>
      <c r="K11">
        <f t="shared" si="5"/>
        <v>2.31E-3</v>
      </c>
      <c r="L11">
        <f t="shared" si="6"/>
        <v>2.0912924296329462E-5</v>
      </c>
      <c r="M11">
        <f t="shared" si="7"/>
        <v>-5.1269999999999983E-4</v>
      </c>
    </row>
    <row r="12" spans="2:13" x14ac:dyDescent="0.2">
      <c r="B12">
        <v>0.04</v>
      </c>
      <c r="C12">
        <f t="shared" si="0"/>
        <v>0.96</v>
      </c>
      <c r="D12">
        <f t="shared" si="1"/>
        <v>4.0000000000000036E-2</v>
      </c>
      <c r="E12">
        <f t="shared" si="8"/>
        <v>0.27385096292630906</v>
      </c>
      <c r="F12">
        <v>1</v>
      </c>
      <c r="G12">
        <f t="shared" si="2"/>
        <v>3.8400000000000001E-3</v>
      </c>
      <c r="H12">
        <f t="shared" si="3"/>
        <v>1.0515876976370268E-3</v>
      </c>
      <c r="I12">
        <f t="shared" si="9"/>
        <v>1.5360000000000013E-4</v>
      </c>
      <c r="J12">
        <f t="shared" si="4"/>
        <v>8.0000000000000004E-4</v>
      </c>
      <c r="K12">
        <f t="shared" si="5"/>
        <v>3.0400000000000002E-3</v>
      </c>
      <c r="L12">
        <f t="shared" si="6"/>
        <v>2.5158769763702676E-4</v>
      </c>
      <c r="M12">
        <f t="shared" si="7"/>
        <v>-6.4639999999999988E-4</v>
      </c>
    </row>
    <row r="13" spans="2:13" x14ac:dyDescent="0.2">
      <c r="B13">
        <v>0.05</v>
      </c>
      <c r="C13">
        <f t="shared" si="0"/>
        <v>0.95</v>
      </c>
      <c r="D13">
        <f t="shared" si="1"/>
        <v>5.0000000000000044E-2</v>
      </c>
      <c r="E13">
        <f t="shared" si="8"/>
        <v>0.32967995396436067</v>
      </c>
      <c r="F13">
        <v>1</v>
      </c>
      <c r="G13">
        <f t="shared" si="2"/>
        <v>4.7500000000000007E-3</v>
      </c>
      <c r="H13">
        <f t="shared" si="3"/>
        <v>1.5659797813307133E-3</v>
      </c>
      <c r="I13">
        <f t="shared" si="9"/>
        <v>2.3750000000000022E-4</v>
      </c>
      <c r="J13">
        <f t="shared" si="4"/>
        <v>1E-3</v>
      </c>
      <c r="K13">
        <f t="shared" si="5"/>
        <v>3.7500000000000007E-3</v>
      </c>
      <c r="L13">
        <f t="shared" si="6"/>
        <v>5.6597978133071333E-4</v>
      </c>
      <c r="M13">
        <f t="shared" si="7"/>
        <v>-7.6249999999999983E-4</v>
      </c>
    </row>
    <row r="14" spans="2:13" x14ac:dyDescent="0.2">
      <c r="B14">
        <v>0.06</v>
      </c>
      <c r="C14">
        <f t="shared" si="0"/>
        <v>0.94</v>
      </c>
      <c r="D14">
        <f t="shared" si="1"/>
        <v>6.0000000000000053E-2</v>
      </c>
      <c r="E14">
        <f t="shared" si="8"/>
        <v>0.38121660819385916</v>
      </c>
      <c r="F14">
        <v>1</v>
      </c>
      <c r="G14">
        <f t="shared" si="2"/>
        <v>5.64E-3</v>
      </c>
      <c r="H14">
        <f t="shared" si="3"/>
        <v>2.1500616702133657E-3</v>
      </c>
      <c r="I14">
        <f t="shared" si="9"/>
        <v>3.3840000000000026E-4</v>
      </c>
      <c r="J14">
        <f t="shared" si="4"/>
        <v>1.1999999999999999E-3</v>
      </c>
      <c r="K14">
        <f t="shared" si="5"/>
        <v>4.4400000000000004E-3</v>
      </c>
      <c r="L14">
        <f t="shared" si="6"/>
        <v>9.500616702133658E-4</v>
      </c>
      <c r="M14">
        <f t="shared" si="7"/>
        <v>-8.6159999999999969E-4</v>
      </c>
    </row>
    <row r="15" spans="2:13" x14ac:dyDescent="0.2">
      <c r="B15">
        <v>7.0000000000000007E-2</v>
      </c>
      <c r="C15">
        <f t="shared" si="0"/>
        <v>0.92999999999999994</v>
      </c>
      <c r="D15">
        <f t="shared" si="1"/>
        <v>7.0000000000000062E-2</v>
      </c>
      <c r="E15">
        <f t="shared" si="8"/>
        <v>0.42879093615118513</v>
      </c>
      <c r="F15">
        <v>1</v>
      </c>
      <c r="G15">
        <f t="shared" si="2"/>
        <v>6.5100000000000002E-3</v>
      </c>
      <c r="H15">
        <f t="shared" si="3"/>
        <v>2.7914289943442158E-3</v>
      </c>
      <c r="I15">
        <f t="shared" si="9"/>
        <v>4.557000000000004E-4</v>
      </c>
      <c r="J15">
        <f t="shared" si="4"/>
        <v>1.4000000000000002E-3</v>
      </c>
      <c r="K15">
        <f t="shared" si="5"/>
        <v>5.11E-3</v>
      </c>
      <c r="L15">
        <f t="shared" si="6"/>
        <v>1.3914289943442156E-3</v>
      </c>
      <c r="M15">
        <f t="shared" si="7"/>
        <v>-9.4429999999999981E-4</v>
      </c>
    </row>
    <row r="16" spans="2:13" x14ac:dyDescent="0.2">
      <c r="B16">
        <v>0.08</v>
      </c>
      <c r="C16">
        <f t="shared" si="0"/>
        <v>0.92</v>
      </c>
      <c r="D16">
        <f t="shared" si="1"/>
        <v>7.999999999999996E-2</v>
      </c>
      <c r="E16">
        <f t="shared" si="8"/>
        <v>0.47270757595695145</v>
      </c>
      <c r="F16">
        <v>1</v>
      </c>
      <c r="G16">
        <f t="shared" si="2"/>
        <v>7.3600000000000011E-3</v>
      </c>
      <c r="H16">
        <f t="shared" si="3"/>
        <v>3.4791277590431632E-3</v>
      </c>
      <c r="I16">
        <f t="shared" si="9"/>
        <v>5.8879999999999978E-4</v>
      </c>
      <c r="J16">
        <f t="shared" si="4"/>
        <v>1.6000000000000001E-3</v>
      </c>
      <c r="K16">
        <f t="shared" si="5"/>
        <v>5.7600000000000012E-3</v>
      </c>
      <c r="L16">
        <f t="shared" si="6"/>
        <v>1.8791277590431631E-3</v>
      </c>
      <c r="M16">
        <f t="shared" si="7"/>
        <v>-1.0112000000000003E-3</v>
      </c>
    </row>
    <row r="17" spans="2:13" x14ac:dyDescent="0.2">
      <c r="B17">
        <v>0.09</v>
      </c>
      <c r="C17">
        <f t="shared" si="0"/>
        <v>0.91</v>
      </c>
      <c r="D17">
        <f t="shared" si="1"/>
        <v>8.9999999999999969E-2</v>
      </c>
      <c r="E17">
        <f t="shared" si="8"/>
        <v>0.51324774404002826</v>
      </c>
      <c r="F17">
        <v>1</v>
      </c>
      <c r="G17">
        <f t="shared" si="2"/>
        <v>8.1900000000000011E-3</v>
      </c>
      <c r="H17">
        <f t="shared" si="3"/>
        <v>4.2034990236878315E-3</v>
      </c>
      <c r="I17">
        <f t="shared" si="9"/>
        <v>7.3709999999999976E-4</v>
      </c>
      <c r="J17">
        <f t="shared" si="4"/>
        <v>1.8E-3</v>
      </c>
      <c r="K17">
        <f t="shared" si="5"/>
        <v>6.3900000000000016E-3</v>
      </c>
      <c r="L17">
        <f t="shared" si="6"/>
        <v>2.4034990236878316E-3</v>
      </c>
      <c r="M17">
        <f t="shared" si="7"/>
        <v>-1.0629000000000003E-3</v>
      </c>
    </row>
    <row r="18" spans="2:13" x14ac:dyDescent="0.2">
      <c r="B18">
        <v>0.1</v>
      </c>
      <c r="C18">
        <f t="shared" si="0"/>
        <v>0.9</v>
      </c>
      <c r="D18">
        <f t="shared" si="1"/>
        <v>9.9999999999999978E-2</v>
      </c>
      <c r="E18">
        <f t="shared" si="8"/>
        <v>0.55067103588277844</v>
      </c>
      <c r="F18">
        <v>1</v>
      </c>
      <c r="G18">
        <f t="shared" si="2"/>
        <v>9.0000000000000011E-3</v>
      </c>
      <c r="H18">
        <f t="shared" si="3"/>
        <v>4.9560393229450064E-3</v>
      </c>
      <c r="I18">
        <f t="shared" si="9"/>
        <v>8.9999999999999998E-4</v>
      </c>
      <c r="J18">
        <f t="shared" si="4"/>
        <v>2E-3</v>
      </c>
      <c r="K18">
        <f t="shared" si="5"/>
        <v>7.000000000000001E-3</v>
      </c>
      <c r="L18">
        <f t="shared" si="6"/>
        <v>2.9560393229450064E-3</v>
      </c>
      <c r="M18">
        <f t="shared" si="7"/>
        <v>-1.1000000000000001E-3</v>
      </c>
    </row>
    <row r="19" spans="2:13" x14ac:dyDescent="0.2">
      <c r="B19">
        <v>0.15</v>
      </c>
      <c r="C19">
        <f t="shared" si="0"/>
        <v>0.85</v>
      </c>
      <c r="D19">
        <f t="shared" si="1"/>
        <v>0.15000000000000002</v>
      </c>
      <c r="E19">
        <f t="shared" si="8"/>
        <v>0.69880578808779781</v>
      </c>
      <c r="F19">
        <v>1</v>
      </c>
      <c r="G19">
        <f t="shared" si="2"/>
        <v>1.2750000000000001E-2</v>
      </c>
      <c r="H19">
        <f t="shared" si="3"/>
        <v>8.9097737981194206E-3</v>
      </c>
      <c r="I19">
        <f t="shared" si="9"/>
        <v>1.9125000000000004E-3</v>
      </c>
      <c r="J19">
        <f t="shared" si="4"/>
        <v>3.0000000000000001E-3</v>
      </c>
      <c r="K19">
        <f t="shared" si="5"/>
        <v>9.7500000000000017E-3</v>
      </c>
      <c r="L19">
        <f t="shared" si="6"/>
        <v>5.9097737981194205E-3</v>
      </c>
      <c r="M19">
        <f t="shared" si="7"/>
        <v>-1.0874999999999997E-3</v>
      </c>
    </row>
    <row r="20" spans="2:13" x14ac:dyDescent="0.2">
      <c r="B20">
        <v>0.2</v>
      </c>
      <c r="C20">
        <f t="shared" si="0"/>
        <v>0.8</v>
      </c>
      <c r="D20">
        <f t="shared" si="1"/>
        <v>0.19999999999999996</v>
      </c>
      <c r="E20">
        <f t="shared" si="8"/>
        <v>0.79810348200534464</v>
      </c>
      <c r="F20">
        <v>1</v>
      </c>
      <c r="G20">
        <f t="shared" si="2"/>
        <v>1.6000000000000004E-2</v>
      </c>
      <c r="H20">
        <f t="shared" si="3"/>
        <v>1.2769655712085515E-2</v>
      </c>
      <c r="I20">
        <f t="shared" si="9"/>
        <v>3.1999999999999997E-3</v>
      </c>
      <c r="J20">
        <f t="shared" si="4"/>
        <v>4.0000000000000001E-3</v>
      </c>
      <c r="K20">
        <f t="shared" si="5"/>
        <v>1.2000000000000004E-2</v>
      </c>
      <c r="L20">
        <f t="shared" si="6"/>
        <v>8.769655712085515E-3</v>
      </c>
      <c r="M20">
        <f t="shared" si="7"/>
        <v>-8.0000000000000036E-4</v>
      </c>
    </row>
    <row r="21" spans="2:13" x14ac:dyDescent="0.2">
      <c r="B21">
        <v>0.25</v>
      </c>
      <c r="C21">
        <f t="shared" si="0"/>
        <v>0.75</v>
      </c>
      <c r="D21">
        <f t="shared" si="1"/>
        <v>0.25</v>
      </c>
      <c r="E21">
        <f t="shared" si="8"/>
        <v>0.8646647167633873</v>
      </c>
      <c r="F21">
        <v>1</v>
      </c>
      <c r="G21">
        <f t="shared" si="2"/>
        <v>1.8750000000000003E-2</v>
      </c>
      <c r="H21">
        <f t="shared" si="3"/>
        <v>1.6212463439313513E-2</v>
      </c>
      <c r="I21">
        <f t="shared" si="9"/>
        <v>4.6875000000000007E-3</v>
      </c>
      <c r="J21">
        <f t="shared" si="4"/>
        <v>5.0000000000000001E-3</v>
      </c>
      <c r="K21">
        <f t="shared" si="5"/>
        <v>1.3750000000000002E-2</v>
      </c>
      <c r="L21">
        <f t="shared" si="6"/>
        <v>1.1212463439313512E-2</v>
      </c>
      <c r="M21">
        <f t="shared" si="7"/>
        <v>-3.1249999999999941E-4</v>
      </c>
    </row>
    <row r="22" spans="2:13" x14ac:dyDescent="0.2">
      <c r="B22">
        <v>0.3</v>
      </c>
      <c r="C22">
        <f t="shared" si="0"/>
        <v>0.7</v>
      </c>
      <c r="D22">
        <f t="shared" si="1"/>
        <v>0.30000000000000004</v>
      </c>
      <c r="E22">
        <f t="shared" si="8"/>
        <v>0.90928204671058754</v>
      </c>
      <c r="F22">
        <v>1</v>
      </c>
      <c r="G22">
        <f t="shared" si="2"/>
        <v>2.0999999999999998E-2</v>
      </c>
      <c r="H22">
        <f t="shared" si="3"/>
        <v>1.9094922980922337E-2</v>
      </c>
      <c r="I22">
        <f t="shared" si="9"/>
        <v>6.3E-3</v>
      </c>
      <c r="J22">
        <f t="shared" si="4"/>
        <v>6.0000000000000001E-3</v>
      </c>
      <c r="K22">
        <f t="shared" si="5"/>
        <v>1.4999999999999998E-2</v>
      </c>
      <c r="L22">
        <f t="shared" si="6"/>
        <v>1.3094922980922337E-2</v>
      </c>
      <c r="M22">
        <f t="shared" si="7"/>
        <v>2.9999999999999992E-4</v>
      </c>
    </row>
    <row r="23" spans="2:13" x14ac:dyDescent="0.2">
      <c r="B23">
        <v>0.35</v>
      </c>
      <c r="C23">
        <f t="shared" si="0"/>
        <v>0.65</v>
      </c>
      <c r="D23">
        <f t="shared" si="1"/>
        <v>0.35</v>
      </c>
      <c r="E23">
        <f t="shared" si="8"/>
        <v>0.93918993737478207</v>
      </c>
      <c r="F23">
        <v>1</v>
      </c>
      <c r="G23">
        <f t="shared" si="2"/>
        <v>2.2749999999999999E-2</v>
      </c>
      <c r="H23">
        <f t="shared" si="3"/>
        <v>2.1366571075276293E-2</v>
      </c>
      <c r="I23">
        <f t="shared" si="9"/>
        <v>7.9624999999999991E-3</v>
      </c>
      <c r="J23">
        <f t="shared" si="4"/>
        <v>6.9999999999999993E-3</v>
      </c>
      <c r="K23">
        <f t="shared" si="5"/>
        <v>1.575E-2</v>
      </c>
      <c r="L23">
        <f t="shared" si="6"/>
        <v>1.4366571075276294E-2</v>
      </c>
      <c r="M23">
        <f t="shared" si="7"/>
        <v>9.6249999999999981E-4</v>
      </c>
    </row>
    <row r="24" spans="2:13" x14ac:dyDescent="0.2">
      <c r="B24">
        <v>0.4</v>
      </c>
      <c r="C24">
        <f t="shared" si="0"/>
        <v>0.6</v>
      </c>
      <c r="D24">
        <f t="shared" si="1"/>
        <v>0.4</v>
      </c>
      <c r="E24">
        <f t="shared" si="8"/>
        <v>0.95923779602163384</v>
      </c>
      <c r="F24">
        <v>1</v>
      </c>
      <c r="G24">
        <f t="shared" si="2"/>
        <v>2.4E-2</v>
      </c>
      <c r="H24">
        <f t="shared" si="3"/>
        <v>2.3021707104519215E-2</v>
      </c>
      <c r="I24">
        <f t="shared" si="9"/>
        <v>9.6000000000000026E-3</v>
      </c>
      <c r="J24">
        <f t="shared" si="4"/>
        <v>8.0000000000000002E-3</v>
      </c>
      <c r="K24">
        <f t="shared" si="5"/>
        <v>1.6E-2</v>
      </c>
      <c r="L24">
        <f t="shared" si="6"/>
        <v>1.5021707104519215E-2</v>
      </c>
      <c r="M24">
        <f t="shared" si="7"/>
        <v>1.6000000000000025E-3</v>
      </c>
    </row>
    <row r="25" spans="2:13" x14ac:dyDescent="0.2">
      <c r="B25">
        <v>0.45</v>
      </c>
      <c r="C25">
        <f t="shared" si="0"/>
        <v>0.55000000000000004</v>
      </c>
      <c r="D25">
        <f t="shared" si="1"/>
        <v>0.44999999999999996</v>
      </c>
      <c r="E25">
        <f t="shared" si="8"/>
        <v>0.97267627755270747</v>
      </c>
      <c r="F25">
        <v>1</v>
      </c>
      <c r="G25">
        <f t="shared" si="2"/>
        <v>2.4750000000000005E-2</v>
      </c>
      <c r="H25">
        <f t="shared" si="3"/>
        <v>2.4073737869429516E-2</v>
      </c>
      <c r="I25">
        <f t="shared" si="9"/>
        <v>1.1137500000000002E-2</v>
      </c>
      <c r="J25">
        <f t="shared" si="4"/>
        <v>9.0000000000000011E-3</v>
      </c>
      <c r="K25">
        <f t="shared" si="5"/>
        <v>1.5750000000000004E-2</v>
      </c>
      <c r="L25">
        <f t="shared" si="6"/>
        <v>1.5073737869429515E-2</v>
      </c>
      <c r="M25">
        <f t="shared" si="7"/>
        <v>2.1375000000000005E-3</v>
      </c>
    </row>
    <row r="26" spans="2:13" x14ac:dyDescent="0.2">
      <c r="B26">
        <v>0.5</v>
      </c>
      <c r="C26">
        <f t="shared" si="0"/>
        <v>0.5</v>
      </c>
      <c r="D26">
        <f t="shared" si="1"/>
        <v>0.5</v>
      </c>
      <c r="E26">
        <f t="shared" si="8"/>
        <v>0.98168436111126578</v>
      </c>
      <c r="F26">
        <v>1</v>
      </c>
      <c r="G26">
        <f t="shared" si="2"/>
        <v>2.5000000000000001E-2</v>
      </c>
      <c r="H26">
        <f t="shared" si="3"/>
        <v>2.4542109027781644E-2</v>
      </c>
      <c r="I26">
        <f t="shared" si="9"/>
        <v>1.2500000000000001E-2</v>
      </c>
      <c r="J26">
        <f t="shared" si="4"/>
        <v>0.01</v>
      </c>
      <c r="K26">
        <f t="shared" si="5"/>
        <v>1.5000000000000001E-2</v>
      </c>
      <c r="L26">
        <f t="shared" si="6"/>
        <v>1.4542109027781644E-2</v>
      </c>
      <c r="M26">
        <f t="shared" si="7"/>
        <v>2.5000000000000005E-3</v>
      </c>
    </row>
    <row r="27" spans="2:13" x14ac:dyDescent="0.2">
      <c r="B27">
        <v>0.55000000000000004</v>
      </c>
      <c r="C27">
        <f t="shared" si="0"/>
        <v>0.44999999999999996</v>
      </c>
      <c r="D27">
        <f t="shared" si="1"/>
        <v>0.55000000000000004</v>
      </c>
      <c r="E27">
        <f t="shared" si="8"/>
        <v>0.98772266009693155</v>
      </c>
      <c r="F27">
        <v>1</v>
      </c>
      <c r="G27">
        <f t="shared" si="2"/>
        <v>2.4750000000000001E-2</v>
      </c>
      <c r="H27">
        <f t="shared" si="3"/>
        <v>2.4446135837399057E-2</v>
      </c>
      <c r="I27">
        <f t="shared" si="9"/>
        <v>1.3612500000000001E-2</v>
      </c>
      <c r="J27">
        <f t="shared" si="4"/>
        <v>1.1000000000000001E-2</v>
      </c>
      <c r="K27">
        <f t="shared" si="5"/>
        <v>1.375E-2</v>
      </c>
      <c r="L27">
        <f t="shared" si="6"/>
        <v>1.3446135837399056E-2</v>
      </c>
      <c r="M27">
        <f t="shared" si="7"/>
        <v>2.6125000000000002E-3</v>
      </c>
    </row>
    <row r="28" spans="2:13" x14ac:dyDescent="0.2">
      <c r="B28">
        <v>0.6</v>
      </c>
      <c r="C28">
        <f t="shared" si="0"/>
        <v>0.4</v>
      </c>
      <c r="D28">
        <f t="shared" si="1"/>
        <v>0.6</v>
      </c>
      <c r="E28">
        <f t="shared" si="8"/>
        <v>0.99177025295097998</v>
      </c>
      <c r="F28">
        <v>1</v>
      </c>
      <c r="G28">
        <f t="shared" si="2"/>
        <v>2.4000000000000004E-2</v>
      </c>
      <c r="H28">
        <f t="shared" si="3"/>
        <v>2.3802486070823522E-2</v>
      </c>
      <c r="I28">
        <f t="shared" si="9"/>
        <v>1.44E-2</v>
      </c>
      <c r="J28">
        <f t="shared" si="4"/>
        <v>1.2E-2</v>
      </c>
      <c r="K28">
        <f t="shared" si="5"/>
        <v>1.2000000000000004E-2</v>
      </c>
      <c r="L28">
        <f t="shared" si="6"/>
        <v>1.1802486070823522E-2</v>
      </c>
      <c r="M28">
        <f t="shared" si="7"/>
        <v>2.3999999999999994E-3</v>
      </c>
    </row>
    <row r="29" spans="2:13" x14ac:dyDescent="0.2">
      <c r="B29">
        <v>0.65</v>
      </c>
      <c r="C29">
        <f t="shared" si="0"/>
        <v>0.35</v>
      </c>
      <c r="D29">
        <f t="shared" si="1"/>
        <v>0.65</v>
      </c>
      <c r="E29">
        <f t="shared" si="8"/>
        <v>0.99448343557923924</v>
      </c>
      <c r="F29">
        <v>1</v>
      </c>
      <c r="G29">
        <f t="shared" ref="G29:G36" si="10">$C$2*C29*B29</f>
        <v>2.2749999999999999E-2</v>
      </c>
      <c r="H29">
        <f t="shared" ref="H29:H36" si="11">$C$2*E29*C29*B29</f>
        <v>2.262449815942769E-2</v>
      </c>
      <c r="I29">
        <f t="shared" ref="I29:I36" si="12">$C$2*D29*C29*B29</f>
        <v>1.47875E-2</v>
      </c>
      <c r="J29">
        <f t="shared" si="4"/>
        <v>1.3000000000000001E-2</v>
      </c>
      <c r="K29">
        <f t="shared" si="5"/>
        <v>9.7499999999999983E-3</v>
      </c>
      <c r="L29">
        <f t="shared" si="6"/>
        <v>9.6244981594276885E-3</v>
      </c>
      <c r="M29">
        <f t="shared" si="7"/>
        <v>1.7874999999999992E-3</v>
      </c>
    </row>
    <row r="30" spans="2:13" x14ac:dyDescent="0.2">
      <c r="B30">
        <v>0.7</v>
      </c>
      <c r="C30">
        <f t="shared" si="0"/>
        <v>0.30000000000000004</v>
      </c>
      <c r="D30">
        <f t="shared" si="1"/>
        <v>0.7</v>
      </c>
      <c r="E30">
        <f t="shared" si="8"/>
        <v>0.99630213628351705</v>
      </c>
      <c r="F30">
        <v>1</v>
      </c>
      <c r="G30">
        <f t="shared" si="10"/>
        <v>2.1000000000000001E-2</v>
      </c>
      <c r="H30">
        <f t="shared" si="11"/>
        <v>2.0922344861953861E-2</v>
      </c>
      <c r="I30">
        <f t="shared" si="12"/>
        <v>1.47E-2</v>
      </c>
      <c r="J30">
        <f t="shared" si="4"/>
        <v>1.3999999999999999E-2</v>
      </c>
      <c r="K30">
        <f t="shared" si="5"/>
        <v>7.0000000000000027E-3</v>
      </c>
      <c r="L30">
        <f t="shared" si="6"/>
        <v>6.9223448619538629E-3</v>
      </c>
      <c r="M30">
        <f t="shared" si="7"/>
        <v>7.0000000000000097E-4</v>
      </c>
    </row>
    <row r="31" spans="2:13" x14ac:dyDescent="0.2">
      <c r="B31">
        <v>0.75</v>
      </c>
      <c r="C31">
        <f t="shared" si="0"/>
        <v>0.25</v>
      </c>
      <c r="D31">
        <f t="shared" si="1"/>
        <v>0.75</v>
      </c>
      <c r="E31">
        <f t="shared" si="8"/>
        <v>0.99752124782333362</v>
      </c>
      <c r="F31">
        <v>1</v>
      </c>
      <c r="G31">
        <f t="shared" si="10"/>
        <v>1.8750000000000003E-2</v>
      </c>
      <c r="H31">
        <f t="shared" si="11"/>
        <v>1.8703523396687505E-2</v>
      </c>
      <c r="I31">
        <f t="shared" si="12"/>
        <v>1.4062500000000002E-2</v>
      </c>
      <c r="J31">
        <f t="shared" si="4"/>
        <v>1.4999999999999999E-2</v>
      </c>
      <c r="K31">
        <f t="shared" si="5"/>
        <v>3.7500000000000033E-3</v>
      </c>
      <c r="L31">
        <f t="shared" si="6"/>
        <v>3.703523396687506E-3</v>
      </c>
      <c r="M31">
        <f t="shared" si="7"/>
        <v>-9.3749999999999736E-4</v>
      </c>
    </row>
    <row r="32" spans="2:13" x14ac:dyDescent="0.2">
      <c r="B32">
        <v>0.8</v>
      </c>
      <c r="C32">
        <f t="shared" si="0"/>
        <v>0.19999999999999996</v>
      </c>
      <c r="D32">
        <f t="shared" si="1"/>
        <v>0.8</v>
      </c>
      <c r="E32">
        <f t="shared" si="8"/>
        <v>0.99833844272682604</v>
      </c>
      <c r="F32">
        <v>1</v>
      </c>
      <c r="G32">
        <f t="shared" si="10"/>
        <v>1.5999999999999997E-2</v>
      </c>
      <c r="H32">
        <f t="shared" si="11"/>
        <v>1.5973415083629216E-2</v>
      </c>
      <c r="I32">
        <f t="shared" si="12"/>
        <v>1.2800000000000001E-2</v>
      </c>
      <c r="J32">
        <f t="shared" si="4"/>
        <v>1.6E-2</v>
      </c>
      <c r="K32">
        <f t="shared" si="5"/>
        <v>0</v>
      </c>
      <c r="L32">
        <f t="shared" si="6"/>
        <v>-2.6584916370784445E-5</v>
      </c>
      <c r="M32">
        <f t="shared" si="7"/>
        <v>-3.1999999999999997E-3</v>
      </c>
    </row>
    <row r="33" spans="2:13" x14ac:dyDescent="0.2">
      <c r="B33">
        <v>0.85</v>
      </c>
      <c r="C33">
        <f t="shared" si="0"/>
        <v>0.15000000000000002</v>
      </c>
      <c r="D33">
        <f t="shared" si="1"/>
        <v>0.85</v>
      </c>
      <c r="E33">
        <f t="shared" si="8"/>
        <v>0.99888622485215517</v>
      </c>
      <c r="F33">
        <v>1</v>
      </c>
      <c r="G33">
        <f t="shared" si="10"/>
        <v>1.2750000000000003E-2</v>
      </c>
      <c r="H33">
        <f t="shared" si="11"/>
        <v>1.273579936686498E-2</v>
      </c>
      <c r="I33">
        <f t="shared" si="12"/>
        <v>1.0837500000000002E-2</v>
      </c>
      <c r="J33">
        <f t="shared" si="4"/>
        <v>1.7000000000000001E-2</v>
      </c>
      <c r="K33">
        <f t="shared" si="5"/>
        <v>-4.2499999999999986E-3</v>
      </c>
      <c r="L33">
        <f t="shared" si="6"/>
        <v>-4.2642006331350211E-3</v>
      </c>
      <c r="M33">
        <f t="shared" si="7"/>
        <v>-6.1624999999999996E-3</v>
      </c>
    </row>
    <row r="34" spans="2:13" x14ac:dyDescent="0.2">
      <c r="B34">
        <v>0.9</v>
      </c>
      <c r="C34">
        <f t="shared" si="0"/>
        <v>9.9999999999999978E-2</v>
      </c>
      <c r="D34">
        <f t="shared" si="1"/>
        <v>0.9</v>
      </c>
      <c r="E34">
        <f t="shared" si="8"/>
        <v>0.99925341419162328</v>
      </c>
      <c r="F34">
        <v>1</v>
      </c>
      <c r="G34">
        <f t="shared" si="10"/>
        <v>8.9999999999999993E-3</v>
      </c>
      <c r="H34">
        <f t="shared" si="11"/>
        <v>8.9932807277246091E-3</v>
      </c>
      <c r="I34">
        <f t="shared" si="12"/>
        <v>8.0999999999999996E-3</v>
      </c>
      <c r="J34">
        <f t="shared" si="4"/>
        <v>1.8000000000000002E-2</v>
      </c>
      <c r="K34">
        <f t="shared" si="5"/>
        <v>-9.0000000000000028E-3</v>
      </c>
      <c r="L34">
        <f t="shared" si="6"/>
        <v>-9.006719272275393E-3</v>
      </c>
      <c r="M34">
        <f t="shared" si="7"/>
        <v>-9.9000000000000025E-3</v>
      </c>
    </row>
    <row r="35" spans="2:13" x14ac:dyDescent="0.2">
      <c r="B35">
        <v>0.95</v>
      </c>
      <c r="C35">
        <f t="shared" si="0"/>
        <v>5.0000000000000044E-2</v>
      </c>
      <c r="D35">
        <f t="shared" si="1"/>
        <v>0.95</v>
      </c>
      <c r="E35">
        <f t="shared" si="8"/>
        <v>0.99949954856655943</v>
      </c>
      <c r="F35">
        <v>1</v>
      </c>
      <c r="G35">
        <f t="shared" si="10"/>
        <v>4.7500000000000042E-3</v>
      </c>
      <c r="H35">
        <f t="shared" si="11"/>
        <v>4.747622855691162E-3</v>
      </c>
      <c r="I35">
        <f t="shared" si="12"/>
        <v>4.5125000000000035E-3</v>
      </c>
      <c r="J35">
        <f t="shared" si="4"/>
        <v>1.9E-2</v>
      </c>
      <c r="K35">
        <f t="shared" si="5"/>
        <v>-1.4249999999999995E-2</v>
      </c>
      <c r="L35">
        <f t="shared" si="6"/>
        <v>-1.4252377144308838E-2</v>
      </c>
      <c r="M35">
        <f t="shared" si="7"/>
        <v>-1.4487499999999997E-2</v>
      </c>
    </row>
    <row r="36" spans="2:13" x14ac:dyDescent="0.2">
      <c r="B36">
        <v>1</v>
      </c>
      <c r="C36">
        <f t="shared" si="0"/>
        <v>0</v>
      </c>
      <c r="D36">
        <f t="shared" si="1"/>
        <v>1</v>
      </c>
      <c r="E36">
        <f t="shared" si="8"/>
        <v>0.99966453737209748</v>
      </c>
      <c r="F36">
        <v>1</v>
      </c>
      <c r="G36">
        <f t="shared" si="10"/>
        <v>0</v>
      </c>
      <c r="H36">
        <f t="shared" si="11"/>
        <v>0</v>
      </c>
      <c r="I36">
        <f t="shared" si="12"/>
        <v>0</v>
      </c>
      <c r="J36">
        <f t="shared" si="4"/>
        <v>0.02</v>
      </c>
      <c r="K36">
        <f t="shared" si="5"/>
        <v>-0.02</v>
      </c>
      <c r="L36">
        <f t="shared" si="6"/>
        <v>-0.02</v>
      </c>
      <c r="M36">
        <f t="shared" si="7"/>
        <v>-0.02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/srcSU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Microsoft Office User</cp:lastModifiedBy>
  <dcterms:created xsi:type="dcterms:W3CDTF">2017-03-16T21:38:10Z</dcterms:created>
  <dcterms:modified xsi:type="dcterms:W3CDTF">2017-05-03T15:58:37Z</dcterms:modified>
</cp:coreProperties>
</file>