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060" tabRatio="500" activeTab="3"/>
  </bookViews>
  <sheets>
    <sheet name="Forest" sheetId="1" r:id="rId1"/>
    <sheet name="Migration" sheetId="2" r:id="rId2"/>
    <sheet name="Threshold" sheetId="3" r:id="rId3"/>
    <sheet name="coupled" sheetId="5" r:id="rId4"/>
    <sheet name="coupled (2)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5" l="1"/>
  <c r="D13" i="5"/>
  <c r="D6" i="5"/>
  <c r="D14" i="5"/>
  <c r="D5" i="5"/>
  <c r="D4" i="5"/>
  <c r="E3" i="5"/>
  <c r="D17" i="5"/>
  <c r="D15" i="5"/>
  <c r="D9" i="8"/>
  <c r="D12" i="8"/>
  <c r="D13" i="8"/>
  <c r="D6" i="8"/>
  <c r="D14" i="8"/>
  <c r="D17" i="8"/>
  <c r="D15" i="8"/>
  <c r="D16" i="8"/>
  <c r="D10" i="8"/>
  <c r="D8" i="8"/>
  <c r="E7" i="8"/>
  <c r="E14" i="8"/>
  <c r="D5" i="8"/>
  <c r="D4" i="8"/>
  <c r="E3" i="8"/>
  <c r="E5" i="8"/>
  <c r="E17" i="8"/>
  <c r="E15" i="8"/>
  <c r="E16" i="8"/>
  <c r="E9" i="8"/>
  <c r="E10" i="8"/>
  <c r="E12" i="8"/>
  <c r="E8" i="8"/>
  <c r="F7" i="8"/>
  <c r="F14" i="8"/>
  <c r="E13" i="8"/>
  <c r="E6" i="8"/>
  <c r="E4" i="8"/>
  <c r="F3" i="8"/>
  <c r="F5" i="8"/>
  <c r="F17" i="8"/>
  <c r="F15" i="8"/>
  <c r="F16" i="8"/>
  <c r="F9" i="8"/>
  <c r="F10" i="8"/>
  <c r="F12" i="8"/>
  <c r="F8" i="8"/>
  <c r="G7" i="8"/>
  <c r="G14" i="8"/>
  <c r="F13" i="8"/>
  <c r="F6" i="8"/>
  <c r="F4" i="8"/>
  <c r="G3" i="8"/>
  <c r="G5" i="8"/>
  <c r="G17" i="8"/>
  <c r="G15" i="8"/>
  <c r="G16" i="8"/>
  <c r="G9" i="8"/>
  <c r="G10" i="8"/>
  <c r="G12" i="8"/>
  <c r="G8" i="8"/>
  <c r="H7" i="8"/>
  <c r="H14" i="8"/>
  <c r="G13" i="8"/>
  <c r="G6" i="8"/>
  <c r="G4" i="8"/>
  <c r="H3" i="8"/>
  <c r="H5" i="8"/>
  <c r="H17" i="8"/>
  <c r="H15" i="8"/>
  <c r="H16" i="8"/>
  <c r="H9" i="8"/>
  <c r="H10" i="8"/>
  <c r="H12" i="8"/>
  <c r="H8" i="8"/>
  <c r="I7" i="8"/>
  <c r="I14" i="8"/>
  <c r="H13" i="8"/>
  <c r="H6" i="8"/>
  <c r="H4" i="8"/>
  <c r="I3" i="8"/>
  <c r="I5" i="8"/>
  <c r="I17" i="8"/>
  <c r="I15" i="8"/>
  <c r="I16" i="8"/>
  <c r="I9" i="8"/>
  <c r="I10" i="8"/>
  <c r="I12" i="8"/>
  <c r="I8" i="8"/>
  <c r="J7" i="8"/>
  <c r="J14" i="8"/>
  <c r="I13" i="8"/>
  <c r="I6" i="8"/>
  <c r="I4" i="8"/>
  <c r="J3" i="8"/>
  <c r="J5" i="8"/>
  <c r="J17" i="8"/>
  <c r="J15" i="8"/>
  <c r="J16" i="8"/>
  <c r="J9" i="8"/>
  <c r="J10" i="8"/>
  <c r="J12" i="8"/>
  <c r="J8" i="8"/>
  <c r="K7" i="8"/>
  <c r="K14" i="8"/>
  <c r="J13" i="8"/>
  <c r="J6" i="8"/>
  <c r="J4" i="8"/>
  <c r="K3" i="8"/>
  <c r="K5" i="8"/>
  <c r="K17" i="8"/>
  <c r="K15" i="8"/>
  <c r="K16" i="8"/>
  <c r="K9" i="8"/>
  <c r="K10" i="8"/>
  <c r="K12" i="8"/>
  <c r="K8" i="8"/>
  <c r="L7" i="8"/>
  <c r="L14" i="8"/>
  <c r="K13" i="8"/>
  <c r="K6" i="8"/>
  <c r="K4" i="8"/>
  <c r="L3" i="8"/>
  <c r="L5" i="8"/>
  <c r="L17" i="8"/>
  <c r="L15" i="8"/>
  <c r="L16" i="8"/>
  <c r="L9" i="8"/>
  <c r="L10" i="8"/>
  <c r="L12" i="8"/>
  <c r="L8" i="8"/>
  <c r="M7" i="8"/>
  <c r="M14" i="8"/>
  <c r="L13" i="8"/>
  <c r="L6" i="8"/>
  <c r="L4" i="8"/>
  <c r="M3" i="8"/>
  <c r="M5" i="8"/>
  <c r="M17" i="8"/>
  <c r="M15" i="8"/>
  <c r="M16" i="8"/>
  <c r="M9" i="8"/>
  <c r="M10" i="8"/>
  <c r="M12" i="8"/>
  <c r="M8" i="8"/>
  <c r="N7" i="8"/>
  <c r="N14" i="8"/>
  <c r="M13" i="8"/>
  <c r="M6" i="8"/>
  <c r="M4" i="8"/>
  <c r="N3" i="8"/>
  <c r="N5" i="8"/>
  <c r="N17" i="8"/>
  <c r="N15" i="8"/>
  <c r="N16" i="8"/>
  <c r="N9" i="8"/>
  <c r="N10" i="8"/>
  <c r="N12" i="8"/>
  <c r="N8" i="8"/>
  <c r="O7" i="8"/>
  <c r="O14" i="8"/>
  <c r="N13" i="8"/>
  <c r="N6" i="8"/>
  <c r="N4" i="8"/>
  <c r="O3" i="8"/>
  <c r="O5" i="8"/>
  <c r="O17" i="8"/>
  <c r="O15" i="8"/>
  <c r="O16" i="8"/>
  <c r="O9" i="8"/>
  <c r="O10" i="8"/>
  <c r="O12" i="8"/>
  <c r="O8" i="8"/>
  <c r="P7" i="8"/>
  <c r="P14" i="8"/>
  <c r="O13" i="8"/>
  <c r="O6" i="8"/>
  <c r="O4" i="8"/>
  <c r="P3" i="8"/>
  <c r="P5" i="8"/>
  <c r="P17" i="8"/>
  <c r="P15" i="8"/>
  <c r="P16" i="8"/>
  <c r="P9" i="8"/>
  <c r="P10" i="8"/>
  <c r="P12" i="8"/>
  <c r="P8" i="8"/>
  <c r="Q7" i="8"/>
  <c r="Q14" i="8"/>
  <c r="P13" i="8"/>
  <c r="P6" i="8"/>
  <c r="P4" i="8"/>
  <c r="Q3" i="8"/>
  <c r="Q5" i="8"/>
  <c r="Q17" i="8"/>
  <c r="Q15" i="8"/>
  <c r="Q16" i="8"/>
  <c r="Q9" i="8"/>
  <c r="Q10" i="8"/>
  <c r="Q12" i="8"/>
  <c r="Q8" i="8"/>
  <c r="R7" i="8"/>
  <c r="R14" i="8"/>
  <c r="Q13" i="8"/>
  <c r="Q6" i="8"/>
  <c r="Q4" i="8"/>
  <c r="R3" i="8"/>
  <c r="R5" i="8"/>
  <c r="R17" i="8"/>
  <c r="R15" i="8"/>
  <c r="R16" i="8"/>
  <c r="R9" i="8"/>
  <c r="R10" i="8"/>
  <c r="R12" i="8"/>
  <c r="R8" i="8"/>
  <c r="S7" i="8"/>
  <c r="S14" i="8"/>
  <c r="R13" i="8"/>
  <c r="R6" i="8"/>
  <c r="R4" i="8"/>
  <c r="S3" i="8"/>
  <c r="S5" i="8"/>
  <c r="S17" i="8"/>
  <c r="S15" i="8"/>
  <c r="S16" i="8"/>
  <c r="S9" i="8"/>
  <c r="S10" i="8"/>
  <c r="S12" i="8"/>
  <c r="S8" i="8"/>
  <c r="T7" i="8"/>
  <c r="T14" i="8"/>
  <c r="S13" i="8"/>
  <c r="S6" i="8"/>
  <c r="S4" i="8"/>
  <c r="T3" i="8"/>
  <c r="T5" i="8"/>
  <c r="T17" i="8"/>
  <c r="T15" i="8"/>
  <c r="T16" i="8"/>
  <c r="T9" i="8"/>
  <c r="T10" i="8"/>
  <c r="T12" i="8"/>
  <c r="T8" i="8"/>
  <c r="U7" i="8"/>
  <c r="U14" i="8"/>
  <c r="T13" i="8"/>
  <c r="T6" i="8"/>
  <c r="T4" i="8"/>
  <c r="U3" i="8"/>
  <c r="U5" i="8"/>
  <c r="U17" i="8"/>
  <c r="U15" i="8"/>
  <c r="U16" i="8"/>
  <c r="U9" i="8"/>
  <c r="U10" i="8"/>
  <c r="U12" i="8"/>
  <c r="U8" i="8"/>
  <c r="V7" i="8"/>
  <c r="V14" i="8"/>
  <c r="U13" i="8"/>
  <c r="U6" i="8"/>
  <c r="U4" i="8"/>
  <c r="V3" i="8"/>
  <c r="V5" i="8"/>
  <c r="V17" i="8"/>
  <c r="V15" i="8"/>
  <c r="V16" i="8"/>
  <c r="V9" i="8"/>
  <c r="V10" i="8"/>
  <c r="V12" i="8"/>
  <c r="V8" i="8"/>
  <c r="W7" i="8"/>
  <c r="W14" i="8"/>
  <c r="V13" i="8"/>
  <c r="V6" i="8"/>
  <c r="V4" i="8"/>
  <c r="W3" i="8"/>
  <c r="W5" i="8"/>
  <c r="W17" i="8"/>
  <c r="W15" i="8"/>
  <c r="W16" i="8"/>
  <c r="W9" i="8"/>
  <c r="W10" i="8"/>
  <c r="W12" i="8"/>
  <c r="W8" i="8"/>
  <c r="X7" i="8"/>
  <c r="X14" i="8"/>
  <c r="W13" i="8"/>
  <c r="W6" i="8"/>
  <c r="W4" i="8"/>
  <c r="X3" i="8"/>
  <c r="X5" i="8"/>
  <c r="X17" i="8"/>
  <c r="X15" i="8"/>
  <c r="X16" i="8"/>
  <c r="X9" i="8"/>
  <c r="X10" i="8"/>
  <c r="X12" i="8"/>
  <c r="X8" i="8"/>
  <c r="Y7" i="8"/>
  <c r="Y14" i="8"/>
  <c r="X13" i="8"/>
  <c r="X6" i="8"/>
  <c r="X4" i="8"/>
  <c r="Y3" i="8"/>
  <c r="Y5" i="8"/>
  <c r="Y17" i="8"/>
  <c r="Y15" i="8"/>
  <c r="Y16" i="8"/>
  <c r="Y9" i="8"/>
  <c r="Y10" i="8"/>
  <c r="Y12" i="8"/>
  <c r="Y8" i="8"/>
  <c r="Z7" i="8"/>
  <c r="Z14" i="8"/>
  <c r="Y13" i="8"/>
  <c r="Y6" i="8"/>
  <c r="Y4" i="8"/>
  <c r="Z3" i="8"/>
  <c r="Z5" i="8"/>
  <c r="Z17" i="8"/>
  <c r="Z15" i="8"/>
  <c r="Z16" i="8"/>
  <c r="Z9" i="8"/>
  <c r="Z10" i="8"/>
  <c r="Z12" i="8"/>
  <c r="Z8" i="8"/>
  <c r="AA7" i="8"/>
  <c r="AA14" i="8"/>
  <c r="Z13" i="8"/>
  <c r="Z6" i="8"/>
  <c r="Z4" i="8"/>
  <c r="AA3" i="8"/>
  <c r="AA5" i="8"/>
  <c r="AA17" i="8"/>
  <c r="AA15" i="8"/>
  <c r="AA16" i="8"/>
  <c r="AA9" i="8"/>
  <c r="AA10" i="8"/>
  <c r="AA12" i="8"/>
  <c r="AA8" i="8"/>
  <c r="AB7" i="8"/>
  <c r="AB14" i="8"/>
  <c r="AA13" i="8"/>
  <c r="AA6" i="8"/>
  <c r="AA4" i="8"/>
  <c r="AB3" i="8"/>
  <c r="AB5" i="8"/>
  <c r="AB17" i="8"/>
  <c r="AB15" i="8"/>
  <c r="AB16" i="8"/>
  <c r="AB9" i="8"/>
  <c r="AB10" i="8"/>
  <c r="AB12" i="8"/>
  <c r="AB8" i="8"/>
  <c r="AC7" i="8"/>
  <c r="AC14" i="8"/>
  <c r="AB13" i="8"/>
  <c r="AB6" i="8"/>
  <c r="AB4" i="8"/>
  <c r="AC3" i="8"/>
  <c r="AC5" i="8"/>
  <c r="AC17" i="8"/>
  <c r="AC15" i="8"/>
  <c r="AC16" i="8"/>
  <c r="AC9" i="8"/>
  <c r="AC10" i="8"/>
  <c r="AC12" i="8"/>
  <c r="AC8" i="8"/>
  <c r="AD7" i="8"/>
  <c r="AD14" i="8"/>
  <c r="AC13" i="8"/>
  <c r="AC6" i="8"/>
  <c r="AC4" i="8"/>
  <c r="AD3" i="8"/>
  <c r="AD5" i="8"/>
  <c r="AD17" i="8"/>
  <c r="AD15" i="8"/>
  <c r="AD16" i="8"/>
  <c r="AD9" i="8"/>
  <c r="AD10" i="8"/>
  <c r="AD12" i="8"/>
  <c r="AD8" i="8"/>
  <c r="AE7" i="8"/>
  <c r="AE14" i="8"/>
  <c r="AD13" i="8"/>
  <c r="AD6" i="8"/>
  <c r="AD4" i="8"/>
  <c r="AE3" i="8"/>
  <c r="AE5" i="8"/>
  <c r="AE17" i="8"/>
  <c r="AE15" i="8"/>
  <c r="AE16" i="8"/>
  <c r="AE9" i="8"/>
  <c r="AE10" i="8"/>
  <c r="AE12" i="8"/>
  <c r="AE8" i="8"/>
  <c r="AF7" i="8"/>
  <c r="AF14" i="8"/>
  <c r="AE13" i="8"/>
  <c r="AE6" i="8"/>
  <c r="AE4" i="8"/>
  <c r="AF3" i="8"/>
  <c r="AF5" i="8"/>
  <c r="AF17" i="8"/>
  <c r="AF15" i="8"/>
  <c r="AF16" i="8"/>
  <c r="AF9" i="8"/>
  <c r="AF10" i="8"/>
  <c r="AF12" i="8"/>
  <c r="AF8" i="8"/>
  <c r="AG7" i="8"/>
  <c r="AG14" i="8"/>
  <c r="AF13" i="8"/>
  <c r="AF6" i="8"/>
  <c r="AF4" i="8"/>
  <c r="AG3" i="8"/>
  <c r="AG5" i="8"/>
  <c r="AG17" i="8"/>
  <c r="AG15" i="8"/>
  <c r="AG16" i="8"/>
  <c r="AG9" i="8"/>
  <c r="AG10" i="8"/>
  <c r="AG12" i="8"/>
  <c r="AG8" i="8"/>
  <c r="AH7" i="8"/>
  <c r="AH14" i="8"/>
  <c r="AG13" i="8"/>
  <c r="AG6" i="8"/>
  <c r="AG4" i="8"/>
  <c r="AH3" i="8"/>
  <c r="AH5" i="8"/>
  <c r="AH17" i="8"/>
  <c r="AH15" i="8"/>
  <c r="AH16" i="8"/>
  <c r="AH9" i="8"/>
  <c r="AH10" i="8"/>
  <c r="AH12" i="8"/>
  <c r="AH8" i="8"/>
  <c r="AI7" i="8"/>
  <c r="AI14" i="8"/>
  <c r="AH13" i="8"/>
  <c r="AH6" i="8"/>
  <c r="AH4" i="8"/>
  <c r="AI3" i="8"/>
  <c r="AI5" i="8"/>
  <c r="AI17" i="8"/>
  <c r="AI15" i="8"/>
  <c r="AI16" i="8"/>
  <c r="AI9" i="8"/>
  <c r="AI10" i="8"/>
  <c r="AI12" i="8"/>
  <c r="AI8" i="8"/>
  <c r="AJ7" i="8"/>
  <c r="AJ14" i="8"/>
  <c r="AI13" i="8"/>
  <c r="AI6" i="8"/>
  <c r="AI4" i="8"/>
  <c r="AJ3" i="8"/>
  <c r="AJ5" i="8"/>
  <c r="AJ17" i="8"/>
  <c r="AJ15" i="8"/>
  <c r="AJ16" i="8"/>
  <c r="AJ9" i="8"/>
  <c r="AJ10" i="8"/>
  <c r="AJ12" i="8"/>
  <c r="AJ8" i="8"/>
  <c r="AK7" i="8"/>
  <c r="AK14" i="8"/>
  <c r="AJ13" i="8"/>
  <c r="AJ6" i="8"/>
  <c r="AJ4" i="8"/>
  <c r="AK3" i="8"/>
  <c r="AK5" i="8"/>
  <c r="AK17" i="8"/>
  <c r="AK15" i="8"/>
  <c r="AK16" i="8"/>
  <c r="AK9" i="8"/>
  <c r="AK10" i="8"/>
  <c r="AK12" i="8"/>
  <c r="AK8" i="8"/>
  <c r="AL7" i="8"/>
  <c r="AL14" i="8"/>
  <c r="AK13" i="8"/>
  <c r="AK6" i="8"/>
  <c r="AK4" i="8"/>
  <c r="AL3" i="8"/>
  <c r="AL5" i="8"/>
  <c r="AL17" i="8"/>
  <c r="AL15" i="8"/>
  <c r="AL16" i="8"/>
  <c r="AL9" i="8"/>
  <c r="AL10" i="8"/>
  <c r="AL12" i="8"/>
  <c r="AL8" i="8"/>
  <c r="AM7" i="8"/>
  <c r="AM14" i="8"/>
  <c r="AL13" i="8"/>
  <c r="AL6" i="8"/>
  <c r="AL4" i="8"/>
  <c r="AM3" i="8"/>
  <c r="AM5" i="8"/>
  <c r="AM17" i="8"/>
  <c r="AM15" i="8"/>
  <c r="AM16" i="8"/>
  <c r="AM9" i="8"/>
  <c r="AM10" i="8"/>
  <c r="AM12" i="8"/>
  <c r="AM8" i="8"/>
  <c r="AN7" i="8"/>
  <c r="AN14" i="8"/>
  <c r="AM13" i="8"/>
  <c r="AM6" i="8"/>
  <c r="AM4" i="8"/>
  <c r="AN3" i="8"/>
  <c r="AN5" i="8"/>
  <c r="AN17" i="8"/>
  <c r="AN15" i="8"/>
  <c r="AN16" i="8"/>
  <c r="AN9" i="8"/>
  <c r="AN10" i="8"/>
  <c r="AN12" i="8"/>
  <c r="AN8" i="8"/>
  <c r="AO7" i="8"/>
  <c r="AO14" i="8"/>
  <c r="AN13" i="8"/>
  <c r="AN6" i="8"/>
  <c r="AN4" i="8"/>
  <c r="AO3" i="8"/>
  <c r="AO5" i="8"/>
  <c r="AO17" i="8"/>
  <c r="AO15" i="8"/>
  <c r="AO16" i="8"/>
  <c r="AO9" i="8"/>
  <c r="AO10" i="8"/>
  <c r="AO12" i="8"/>
  <c r="AO8" i="8"/>
  <c r="AP7" i="8"/>
  <c r="AP14" i="8"/>
  <c r="AO13" i="8"/>
  <c r="AO6" i="8"/>
  <c r="AO4" i="8"/>
  <c r="AP3" i="8"/>
  <c r="AP5" i="8"/>
  <c r="AP17" i="8"/>
  <c r="AP15" i="8"/>
  <c r="AP16" i="8"/>
  <c r="AP9" i="8"/>
  <c r="AP10" i="8"/>
  <c r="AP12" i="8"/>
  <c r="AP8" i="8"/>
  <c r="AQ7" i="8"/>
  <c r="AQ14" i="8"/>
  <c r="AP13" i="8"/>
  <c r="AP6" i="8"/>
  <c r="AP4" i="8"/>
  <c r="AQ3" i="8"/>
  <c r="AQ5" i="8"/>
  <c r="AQ17" i="8"/>
  <c r="AQ15" i="8"/>
  <c r="AQ16" i="8"/>
  <c r="AQ9" i="8"/>
  <c r="AQ10" i="8"/>
  <c r="AQ12" i="8"/>
  <c r="AQ8" i="8"/>
  <c r="AR7" i="8"/>
  <c r="AR14" i="8"/>
  <c r="AQ13" i="8"/>
  <c r="AQ6" i="8"/>
  <c r="AQ4" i="8"/>
  <c r="AR3" i="8"/>
  <c r="AR5" i="8"/>
  <c r="AR17" i="8"/>
  <c r="AR15" i="8"/>
  <c r="AR16" i="8"/>
  <c r="AR9" i="8"/>
  <c r="AR10" i="8"/>
  <c r="AR12" i="8"/>
  <c r="AR8" i="8"/>
  <c r="AS7" i="8"/>
  <c r="AS14" i="8"/>
  <c r="AR13" i="8"/>
  <c r="AR6" i="8"/>
  <c r="AR4" i="8"/>
  <c r="AS3" i="8"/>
  <c r="AS5" i="8"/>
  <c r="AS17" i="8"/>
  <c r="AS15" i="8"/>
  <c r="AS16" i="8"/>
  <c r="AS9" i="8"/>
  <c r="AS10" i="8"/>
  <c r="AS12" i="8"/>
  <c r="AS8" i="8"/>
  <c r="AT7" i="8"/>
  <c r="AT14" i="8"/>
  <c r="AS13" i="8"/>
  <c r="AS6" i="8"/>
  <c r="AS4" i="8"/>
  <c r="AT3" i="8"/>
  <c r="AT5" i="8"/>
  <c r="AT17" i="8"/>
  <c r="AT15" i="8"/>
  <c r="AT16" i="8"/>
  <c r="AT9" i="8"/>
  <c r="AT10" i="8"/>
  <c r="AT12" i="8"/>
  <c r="AT8" i="8"/>
  <c r="AU7" i="8"/>
  <c r="AU14" i="8"/>
  <c r="AT13" i="8"/>
  <c r="AT6" i="8"/>
  <c r="AT4" i="8"/>
  <c r="AU3" i="8"/>
  <c r="AU5" i="8"/>
  <c r="AU17" i="8"/>
  <c r="AU15" i="8"/>
  <c r="AU16" i="8"/>
  <c r="AU9" i="8"/>
  <c r="AU10" i="8"/>
  <c r="AU12" i="8"/>
  <c r="AU8" i="8"/>
  <c r="AV7" i="8"/>
  <c r="AV14" i="8"/>
  <c r="AU13" i="8"/>
  <c r="AU6" i="8"/>
  <c r="AU4" i="8"/>
  <c r="AV3" i="8"/>
  <c r="AV5" i="8"/>
  <c r="AV17" i="8"/>
  <c r="AV15" i="8"/>
  <c r="AV16" i="8"/>
  <c r="AV9" i="8"/>
  <c r="AV10" i="8"/>
  <c r="AV12" i="8"/>
  <c r="AV8" i="8"/>
  <c r="AW7" i="8"/>
  <c r="AW14" i="8"/>
  <c r="AV13" i="8"/>
  <c r="AV6" i="8"/>
  <c r="AV4" i="8"/>
  <c r="AW3" i="8"/>
  <c r="AW5" i="8"/>
  <c r="AW17" i="8"/>
  <c r="AW15" i="8"/>
  <c r="AW16" i="8"/>
  <c r="AW9" i="8"/>
  <c r="AW10" i="8"/>
  <c r="AW12" i="8"/>
  <c r="AW8" i="8"/>
  <c r="AX7" i="8"/>
  <c r="AX14" i="8"/>
  <c r="AW13" i="8"/>
  <c r="AW6" i="8"/>
  <c r="AW4" i="8"/>
  <c r="AX3" i="8"/>
  <c r="AX5" i="8"/>
  <c r="AX17" i="8"/>
  <c r="AX15" i="8"/>
  <c r="AX16" i="8"/>
  <c r="AX9" i="8"/>
  <c r="AX10" i="8"/>
  <c r="AX12" i="8"/>
  <c r="AX8" i="8"/>
  <c r="AY7" i="8"/>
  <c r="AY14" i="8"/>
  <c r="AX13" i="8"/>
  <c r="AX6" i="8"/>
  <c r="AX4" i="8"/>
  <c r="AY3" i="8"/>
  <c r="AY5" i="8"/>
  <c r="AY17" i="8"/>
  <c r="AY15" i="8"/>
  <c r="AY16" i="8"/>
  <c r="AY9" i="8"/>
  <c r="AY10" i="8"/>
  <c r="AY12" i="8"/>
  <c r="AY8" i="8"/>
  <c r="AZ7" i="8"/>
  <c r="AZ14" i="8"/>
  <c r="AY13" i="8"/>
  <c r="AY6" i="8"/>
  <c r="AY4" i="8"/>
  <c r="AZ3" i="8"/>
  <c r="AZ5" i="8"/>
  <c r="AZ17" i="8"/>
  <c r="AZ15" i="8"/>
  <c r="AZ16" i="8"/>
  <c r="AZ9" i="8"/>
  <c r="AZ10" i="8"/>
  <c r="AZ12" i="8"/>
  <c r="AZ8" i="8"/>
  <c r="BA7" i="8"/>
  <c r="BA14" i="8"/>
  <c r="AZ13" i="8"/>
  <c r="AZ6" i="8"/>
  <c r="AZ4" i="8"/>
  <c r="BA3" i="8"/>
  <c r="BA5" i="8"/>
  <c r="BA17" i="8"/>
  <c r="BA15" i="8"/>
  <c r="BA16" i="8"/>
  <c r="BA9" i="8"/>
  <c r="BA10" i="8"/>
  <c r="BA12" i="8"/>
  <c r="BA8" i="8"/>
  <c r="BB7" i="8"/>
  <c r="BB14" i="8"/>
  <c r="BA13" i="8"/>
  <c r="BA6" i="8"/>
  <c r="BA4" i="8"/>
  <c r="BB3" i="8"/>
  <c r="BB5" i="8"/>
  <c r="BB17" i="8"/>
  <c r="BB15" i="8"/>
  <c r="BB16" i="8"/>
  <c r="BB9" i="8"/>
  <c r="BB10" i="8"/>
  <c r="BB12" i="8"/>
  <c r="BB8" i="8"/>
  <c r="BC7" i="8"/>
  <c r="BC14" i="8"/>
  <c r="BB13" i="8"/>
  <c r="BB6" i="8"/>
  <c r="BB4" i="8"/>
  <c r="BC3" i="8"/>
  <c r="BC5" i="8"/>
  <c r="BC17" i="8"/>
  <c r="BC15" i="8"/>
  <c r="BC16" i="8"/>
  <c r="BC9" i="8"/>
  <c r="BC10" i="8"/>
  <c r="BC12" i="8"/>
  <c r="BC8" i="8"/>
  <c r="BD7" i="8"/>
  <c r="BD14" i="8"/>
  <c r="BC13" i="8"/>
  <c r="BC6" i="8"/>
  <c r="BC4" i="8"/>
  <c r="BD3" i="8"/>
  <c r="BD5" i="8"/>
  <c r="BD17" i="8"/>
  <c r="BD15" i="8"/>
  <c r="BD16" i="8"/>
  <c r="BD9" i="8"/>
  <c r="BD10" i="8"/>
  <c r="BD12" i="8"/>
  <c r="BD8" i="8"/>
  <c r="BE7" i="8"/>
  <c r="BE14" i="8"/>
  <c r="BD13" i="8"/>
  <c r="BD6" i="8"/>
  <c r="BD4" i="8"/>
  <c r="BE3" i="8"/>
  <c r="BE5" i="8"/>
  <c r="BE17" i="8"/>
  <c r="BE15" i="8"/>
  <c r="BE16" i="8"/>
  <c r="BE9" i="8"/>
  <c r="BE10" i="8"/>
  <c r="BE12" i="8"/>
  <c r="BE8" i="8"/>
  <c r="BF7" i="8"/>
  <c r="BF14" i="8"/>
  <c r="BE13" i="8"/>
  <c r="BE6" i="8"/>
  <c r="BE4" i="8"/>
  <c r="BF3" i="8"/>
  <c r="BF5" i="8"/>
  <c r="BF17" i="8"/>
  <c r="BF15" i="8"/>
  <c r="BF16" i="8"/>
  <c r="BF9" i="8"/>
  <c r="BF10" i="8"/>
  <c r="BF12" i="8"/>
  <c r="BF8" i="8"/>
  <c r="BG7" i="8"/>
  <c r="BG14" i="8"/>
  <c r="BF13" i="8"/>
  <c r="BF6" i="8"/>
  <c r="BF4" i="8"/>
  <c r="BG3" i="8"/>
  <c r="BG5" i="8"/>
  <c r="BG17" i="8"/>
  <c r="BG15" i="8"/>
  <c r="BG16" i="8"/>
  <c r="BG9" i="8"/>
  <c r="BG10" i="8"/>
  <c r="BG12" i="8"/>
  <c r="BG8" i="8"/>
  <c r="BH7" i="8"/>
  <c r="BH14" i="8"/>
  <c r="BG13" i="8"/>
  <c r="BG6" i="8"/>
  <c r="BG4" i="8"/>
  <c r="BH3" i="8"/>
  <c r="BH5" i="8"/>
  <c r="BH17" i="8"/>
  <c r="BH15" i="8"/>
  <c r="BH16" i="8"/>
  <c r="BH9" i="8"/>
  <c r="BH10" i="8"/>
  <c r="BH12" i="8"/>
  <c r="BH8" i="8"/>
  <c r="BI7" i="8"/>
  <c r="BI14" i="8"/>
  <c r="BH13" i="8"/>
  <c r="BH6" i="8"/>
  <c r="BH4" i="8"/>
  <c r="BI3" i="8"/>
  <c r="BI5" i="8"/>
  <c r="BI17" i="8"/>
  <c r="BI15" i="8"/>
  <c r="BI16" i="8"/>
  <c r="BI9" i="8"/>
  <c r="BI10" i="8"/>
  <c r="BI12" i="8"/>
  <c r="BI8" i="8"/>
  <c r="BJ7" i="8"/>
  <c r="BJ14" i="8"/>
  <c r="BI13" i="8"/>
  <c r="BI6" i="8"/>
  <c r="BI4" i="8"/>
  <c r="BJ3" i="8"/>
  <c r="BJ5" i="8"/>
  <c r="BJ17" i="8"/>
  <c r="BJ15" i="8"/>
  <c r="BJ16" i="8"/>
  <c r="BJ9" i="8"/>
  <c r="BJ10" i="8"/>
  <c r="BJ12" i="8"/>
  <c r="BJ8" i="8"/>
  <c r="BK7" i="8"/>
  <c r="BK14" i="8"/>
  <c r="BJ13" i="8"/>
  <c r="BJ6" i="8"/>
  <c r="BJ4" i="8"/>
  <c r="BK3" i="8"/>
  <c r="BK5" i="8"/>
  <c r="BK17" i="8"/>
  <c r="BK15" i="8"/>
  <c r="BK16" i="8"/>
  <c r="BK9" i="8"/>
  <c r="BK10" i="8"/>
  <c r="BK12" i="8"/>
  <c r="BK8" i="8"/>
  <c r="BL7" i="8"/>
  <c r="BL14" i="8"/>
  <c r="BK13" i="8"/>
  <c r="BK6" i="8"/>
  <c r="BK4" i="8"/>
  <c r="BL3" i="8"/>
  <c r="BL5" i="8"/>
  <c r="BL17" i="8"/>
  <c r="BL15" i="8"/>
  <c r="BL16" i="8"/>
  <c r="BL9" i="8"/>
  <c r="BL10" i="8"/>
  <c r="BL12" i="8"/>
  <c r="BL8" i="8"/>
  <c r="BM7" i="8"/>
  <c r="BM14" i="8"/>
  <c r="BL13" i="8"/>
  <c r="BL6" i="8"/>
  <c r="BL4" i="8"/>
  <c r="BM3" i="8"/>
  <c r="BM5" i="8"/>
  <c r="BM17" i="8"/>
  <c r="BM15" i="8"/>
  <c r="BM16" i="8"/>
  <c r="BM9" i="8"/>
  <c r="BM10" i="8"/>
  <c r="BM12" i="8"/>
  <c r="BM8" i="8"/>
  <c r="BN7" i="8"/>
  <c r="BN14" i="8"/>
  <c r="BM13" i="8"/>
  <c r="BM6" i="8"/>
  <c r="BM4" i="8"/>
  <c r="BN3" i="8"/>
  <c r="BN5" i="8"/>
  <c r="BN17" i="8"/>
  <c r="BN15" i="8"/>
  <c r="BN16" i="8"/>
  <c r="BN9" i="8"/>
  <c r="BN10" i="8"/>
  <c r="BN12" i="8"/>
  <c r="BN8" i="8"/>
  <c r="BO7" i="8"/>
  <c r="BO14" i="8"/>
  <c r="BN13" i="8"/>
  <c r="BN6" i="8"/>
  <c r="BN4" i="8"/>
  <c r="BO3" i="8"/>
  <c r="BO5" i="8"/>
  <c r="BO17" i="8"/>
  <c r="BO15" i="8"/>
  <c r="BO16" i="8"/>
  <c r="BO9" i="8"/>
  <c r="BO10" i="8"/>
  <c r="BO12" i="8"/>
  <c r="BO8" i="8"/>
  <c r="BP7" i="8"/>
  <c r="BP14" i="8"/>
  <c r="BO13" i="8"/>
  <c r="BO6" i="8"/>
  <c r="BO4" i="8"/>
  <c r="BP3" i="8"/>
  <c r="BP5" i="8"/>
  <c r="BP17" i="8"/>
  <c r="BP15" i="8"/>
  <c r="BP16" i="8"/>
  <c r="BP9" i="8"/>
  <c r="BP10" i="8"/>
  <c r="BP12" i="8"/>
  <c r="BP8" i="8"/>
  <c r="BQ7" i="8"/>
  <c r="BQ14" i="8"/>
  <c r="BP13" i="8"/>
  <c r="BP6" i="8"/>
  <c r="BP4" i="8"/>
  <c r="BQ3" i="8"/>
  <c r="BQ5" i="8"/>
  <c r="BQ17" i="8"/>
  <c r="BQ15" i="8"/>
  <c r="BQ16" i="8"/>
  <c r="BQ9" i="8"/>
  <c r="BQ10" i="8"/>
  <c r="BQ12" i="8"/>
  <c r="BQ8" i="8"/>
  <c r="BR7" i="8"/>
  <c r="BR14" i="8"/>
  <c r="BQ13" i="8"/>
  <c r="BQ6" i="8"/>
  <c r="BQ4" i="8"/>
  <c r="BR3" i="8"/>
  <c r="BR5" i="8"/>
  <c r="BR17" i="8"/>
  <c r="BR15" i="8"/>
  <c r="BR16" i="8"/>
  <c r="BR9" i="8"/>
  <c r="BR10" i="8"/>
  <c r="BR12" i="8"/>
  <c r="BR8" i="8"/>
  <c r="BS7" i="8"/>
  <c r="BS14" i="8"/>
  <c r="BR13" i="8"/>
  <c r="BR6" i="8"/>
  <c r="BR4" i="8"/>
  <c r="BS3" i="8"/>
  <c r="BS5" i="8"/>
  <c r="BS17" i="8"/>
  <c r="BS15" i="8"/>
  <c r="BS16" i="8"/>
  <c r="BS9" i="8"/>
  <c r="BS10" i="8"/>
  <c r="BS12" i="8"/>
  <c r="BS8" i="8"/>
  <c r="BT7" i="8"/>
  <c r="BT14" i="8"/>
  <c r="BS13" i="8"/>
  <c r="BS6" i="8"/>
  <c r="BS4" i="8"/>
  <c r="BT3" i="8"/>
  <c r="BT5" i="8"/>
  <c r="BT17" i="8"/>
  <c r="BT15" i="8"/>
  <c r="BT16" i="8"/>
  <c r="BT9" i="8"/>
  <c r="BT10" i="8"/>
  <c r="BT12" i="8"/>
  <c r="BT8" i="8"/>
  <c r="BU7" i="8"/>
  <c r="BU14" i="8"/>
  <c r="BT13" i="8"/>
  <c r="BT6" i="8"/>
  <c r="BT4" i="8"/>
  <c r="BU3" i="8"/>
  <c r="BU5" i="8"/>
  <c r="BU17" i="8"/>
  <c r="BU15" i="8"/>
  <c r="BU16" i="8"/>
  <c r="BU9" i="8"/>
  <c r="BU10" i="8"/>
  <c r="BU12" i="8"/>
  <c r="BU8" i="8"/>
  <c r="BV7" i="8"/>
  <c r="BV14" i="8"/>
  <c r="BU13" i="8"/>
  <c r="BU6" i="8"/>
  <c r="BU4" i="8"/>
  <c r="BV3" i="8"/>
  <c r="BV5" i="8"/>
  <c r="BV17" i="8"/>
  <c r="BV15" i="8"/>
  <c r="BV16" i="8"/>
  <c r="BV9" i="8"/>
  <c r="BV10" i="8"/>
  <c r="BV12" i="8"/>
  <c r="BV8" i="8"/>
  <c r="BW7" i="8"/>
  <c r="BW14" i="8"/>
  <c r="BV13" i="8"/>
  <c r="BV6" i="8"/>
  <c r="BV4" i="8"/>
  <c r="BW3" i="8"/>
  <c r="BW5" i="8"/>
  <c r="BW17" i="8"/>
  <c r="BW15" i="8"/>
  <c r="BW16" i="8"/>
  <c r="BW9" i="8"/>
  <c r="BW10" i="8"/>
  <c r="BW12" i="8"/>
  <c r="BW8" i="8"/>
  <c r="BX7" i="8"/>
  <c r="BX14" i="8"/>
  <c r="BW13" i="8"/>
  <c r="BW6" i="8"/>
  <c r="BW4" i="8"/>
  <c r="BX3" i="8"/>
  <c r="BX5" i="8"/>
  <c r="BX17" i="8"/>
  <c r="BX15" i="8"/>
  <c r="BX16" i="8"/>
  <c r="BX9" i="8"/>
  <c r="BX10" i="8"/>
  <c r="BX12" i="8"/>
  <c r="BX8" i="8"/>
  <c r="BY7" i="8"/>
  <c r="BY14" i="8"/>
  <c r="BX13" i="8"/>
  <c r="BX6" i="8"/>
  <c r="BX4" i="8"/>
  <c r="BY3" i="8"/>
  <c r="BY5" i="8"/>
  <c r="BY17" i="8"/>
  <c r="BY15" i="8"/>
  <c r="BY16" i="8"/>
  <c r="BY9" i="8"/>
  <c r="BY10" i="8"/>
  <c r="BY12" i="8"/>
  <c r="BY8" i="8"/>
  <c r="BZ7" i="8"/>
  <c r="BZ14" i="8"/>
  <c r="BY13" i="8"/>
  <c r="BY6" i="8"/>
  <c r="BY4" i="8"/>
  <c r="BZ3" i="8"/>
  <c r="BZ5" i="8"/>
  <c r="BZ17" i="8"/>
  <c r="BZ15" i="8"/>
  <c r="BZ16" i="8"/>
  <c r="BZ9" i="8"/>
  <c r="BZ10" i="8"/>
  <c r="BZ12" i="8"/>
  <c r="BZ8" i="8"/>
  <c r="CA7" i="8"/>
  <c r="CA14" i="8"/>
  <c r="BZ13" i="8"/>
  <c r="BZ6" i="8"/>
  <c r="BZ4" i="8"/>
  <c r="CA3" i="8"/>
  <c r="CA5" i="8"/>
  <c r="CA17" i="8"/>
  <c r="CA15" i="8"/>
  <c r="CA16" i="8"/>
  <c r="CA9" i="8"/>
  <c r="CA10" i="8"/>
  <c r="CA12" i="8"/>
  <c r="CA8" i="8"/>
  <c r="CB7" i="8"/>
  <c r="CB14" i="8"/>
  <c r="CA13" i="8"/>
  <c r="CA6" i="8"/>
  <c r="CA4" i="8"/>
  <c r="CB3" i="8"/>
  <c r="CB5" i="8"/>
  <c r="CB17" i="8"/>
  <c r="CB15" i="8"/>
  <c r="CB16" i="8"/>
  <c r="CB9" i="8"/>
  <c r="CB10" i="8"/>
  <c r="CB12" i="8"/>
  <c r="CB8" i="8"/>
  <c r="CC7" i="8"/>
  <c r="CC14" i="8"/>
  <c r="CB13" i="8"/>
  <c r="CB6" i="8"/>
  <c r="CB4" i="8"/>
  <c r="CC3" i="8"/>
  <c r="CC5" i="8"/>
  <c r="CC17" i="8"/>
  <c r="CC15" i="8"/>
  <c r="CC16" i="8"/>
  <c r="CC9" i="8"/>
  <c r="CC10" i="8"/>
  <c r="CC12" i="8"/>
  <c r="CC8" i="8"/>
  <c r="CD7" i="8"/>
  <c r="CD14" i="8"/>
  <c r="CC13" i="8"/>
  <c r="CC6" i="8"/>
  <c r="CC4" i="8"/>
  <c r="CD3" i="8"/>
  <c r="CD5" i="8"/>
  <c r="CD17" i="8"/>
  <c r="CD15" i="8"/>
  <c r="CD16" i="8"/>
  <c r="CD9" i="8"/>
  <c r="CD10" i="8"/>
  <c r="CD12" i="8"/>
  <c r="CD8" i="8"/>
  <c r="CE7" i="8"/>
  <c r="CE14" i="8"/>
  <c r="CD13" i="8"/>
  <c r="CD6" i="8"/>
  <c r="CD4" i="8"/>
  <c r="CE3" i="8"/>
  <c r="CE5" i="8"/>
  <c r="CE17" i="8"/>
  <c r="CE15" i="8"/>
  <c r="CE16" i="8"/>
  <c r="CE9" i="8"/>
  <c r="CE10" i="8"/>
  <c r="CE12" i="8"/>
  <c r="CE8" i="8"/>
  <c r="CF7" i="8"/>
  <c r="CF14" i="8"/>
  <c r="CE13" i="8"/>
  <c r="CE6" i="8"/>
  <c r="CE4" i="8"/>
  <c r="CF3" i="8"/>
  <c r="CF5" i="8"/>
  <c r="CF17" i="8"/>
  <c r="CF15" i="8"/>
  <c r="CF16" i="8"/>
  <c r="CF9" i="8"/>
  <c r="CF10" i="8"/>
  <c r="CF12" i="8"/>
  <c r="CF8" i="8"/>
  <c r="CG7" i="8"/>
  <c r="CG14" i="8"/>
  <c r="CF13" i="8"/>
  <c r="CF6" i="8"/>
  <c r="CF4" i="8"/>
  <c r="CG3" i="8"/>
  <c r="CG5" i="8"/>
  <c r="CG17" i="8"/>
  <c r="CG15" i="8"/>
  <c r="CG16" i="8"/>
  <c r="CG9" i="8"/>
  <c r="CG10" i="8"/>
  <c r="CG12" i="8"/>
  <c r="CG8" i="8"/>
  <c r="CH7" i="8"/>
  <c r="CH14" i="8"/>
  <c r="CG13" i="8"/>
  <c r="CG6" i="8"/>
  <c r="CG4" i="8"/>
  <c r="CH3" i="8"/>
  <c r="CH5" i="8"/>
  <c r="CH17" i="8"/>
  <c r="CH15" i="8"/>
  <c r="CH16" i="8"/>
  <c r="CH9" i="8"/>
  <c r="CH10" i="8"/>
  <c r="CH12" i="8"/>
  <c r="CH8" i="8"/>
  <c r="CI7" i="8"/>
  <c r="CI14" i="8"/>
  <c r="CH13" i="8"/>
  <c r="CH6" i="8"/>
  <c r="CH4" i="8"/>
  <c r="CI3" i="8"/>
  <c r="CI5" i="8"/>
  <c r="CI17" i="8"/>
  <c r="CI15" i="8"/>
  <c r="CI16" i="8"/>
  <c r="CI9" i="8"/>
  <c r="CI10" i="8"/>
  <c r="CI12" i="8"/>
  <c r="CI8" i="8"/>
  <c r="CJ7" i="8"/>
  <c r="CJ14" i="8"/>
  <c r="CI13" i="8"/>
  <c r="CI6" i="8"/>
  <c r="CI4" i="8"/>
  <c r="CJ3" i="8"/>
  <c r="CJ5" i="8"/>
  <c r="CJ17" i="8"/>
  <c r="CJ15" i="8"/>
  <c r="CJ16" i="8"/>
  <c r="CJ9" i="8"/>
  <c r="CJ10" i="8"/>
  <c r="CJ12" i="8"/>
  <c r="CJ8" i="8"/>
  <c r="CK7" i="8"/>
  <c r="CK14" i="8"/>
  <c r="CJ13" i="8"/>
  <c r="CJ6" i="8"/>
  <c r="CJ4" i="8"/>
  <c r="CK3" i="8"/>
  <c r="CK5" i="8"/>
  <c r="CK17" i="8"/>
  <c r="CK15" i="8"/>
  <c r="CK16" i="8"/>
  <c r="CK9" i="8"/>
  <c r="CK10" i="8"/>
  <c r="CK12" i="8"/>
  <c r="CK8" i="8"/>
  <c r="CL7" i="8"/>
  <c r="CL14" i="8"/>
  <c r="CK13" i="8"/>
  <c r="CK6" i="8"/>
  <c r="CK4" i="8"/>
  <c r="CL3" i="8"/>
  <c r="CL5" i="8"/>
  <c r="CL17" i="8"/>
  <c r="CL15" i="8"/>
  <c r="CL16" i="8"/>
  <c r="CL9" i="8"/>
  <c r="CL10" i="8"/>
  <c r="CL12" i="8"/>
  <c r="CL8" i="8"/>
  <c r="CM7" i="8"/>
  <c r="CM14" i="8"/>
  <c r="CL13" i="8"/>
  <c r="CL6" i="8"/>
  <c r="CL4" i="8"/>
  <c r="CM3" i="8"/>
  <c r="CM5" i="8"/>
  <c r="CM17" i="8"/>
  <c r="CM15" i="8"/>
  <c r="CM16" i="8"/>
  <c r="CM9" i="8"/>
  <c r="CM10" i="8"/>
  <c r="CM12" i="8"/>
  <c r="CM8" i="8"/>
  <c r="CN7" i="8"/>
  <c r="CN14" i="8"/>
  <c r="CM13" i="8"/>
  <c r="CM6" i="8"/>
  <c r="CM4" i="8"/>
  <c r="CN3" i="8"/>
  <c r="CN5" i="8"/>
  <c r="CN17" i="8"/>
  <c r="CN15" i="8"/>
  <c r="CN16" i="8"/>
  <c r="CN9" i="8"/>
  <c r="CN10" i="8"/>
  <c r="CN12" i="8"/>
  <c r="CN8" i="8"/>
  <c r="CO7" i="8"/>
  <c r="CO14" i="8"/>
  <c r="CN13" i="8"/>
  <c r="CN6" i="8"/>
  <c r="CN4" i="8"/>
  <c r="CO3" i="8"/>
  <c r="CO5" i="8"/>
  <c r="CO17" i="8"/>
  <c r="CO15" i="8"/>
  <c r="CO16" i="8"/>
  <c r="CO9" i="8"/>
  <c r="CO10" i="8"/>
  <c r="CO12" i="8"/>
  <c r="CO8" i="8"/>
  <c r="CP7" i="8"/>
  <c r="CP14" i="8"/>
  <c r="CO13" i="8"/>
  <c r="CO6" i="8"/>
  <c r="CO4" i="8"/>
  <c r="CP3" i="8"/>
  <c r="CP5" i="8"/>
  <c r="CP17" i="8"/>
  <c r="CP15" i="8"/>
  <c r="CP16" i="8"/>
  <c r="CP9" i="8"/>
  <c r="CP10" i="8"/>
  <c r="CP12" i="8"/>
  <c r="CP8" i="8"/>
  <c r="CQ7" i="8"/>
  <c r="CQ14" i="8"/>
  <c r="CP13" i="8"/>
  <c r="CP6" i="8"/>
  <c r="CP4" i="8"/>
  <c r="CQ3" i="8"/>
  <c r="CQ5" i="8"/>
  <c r="CQ17" i="8"/>
  <c r="CQ15" i="8"/>
  <c r="CQ16" i="8"/>
  <c r="CQ9" i="8"/>
  <c r="CQ10" i="8"/>
  <c r="CQ12" i="8"/>
  <c r="CQ8" i="8"/>
  <c r="CR7" i="8"/>
  <c r="CR14" i="8"/>
  <c r="CQ13" i="8"/>
  <c r="CQ6" i="8"/>
  <c r="CQ4" i="8"/>
  <c r="CR3" i="8"/>
  <c r="CR5" i="8"/>
  <c r="CR17" i="8"/>
  <c r="CR15" i="8"/>
  <c r="CR16" i="8"/>
  <c r="CR9" i="8"/>
  <c r="CR10" i="8"/>
  <c r="CR12" i="8"/>
  <c r="CR8" i="8"/>
  <c r="CS7" i="8"/>
  <c r="CS14" i="8"/>
  <c r="CR13" i="8"/>
  <c r="CR6" i="8"/>
  <c r="CR4" i="8"/>
  <c r="CS3" i="8"/>
  <c r="CS5" i="8"/>
  <c r="CS17" i="8"/>
  <c r="CS15" i="8"/>
  <c r="CS16" i="8"/>
  <c r="CS9" i="8"/>
  <c r="CS10" i="8"/>
  <c r="CS12" i="8"/>
  <c r="CS8" i="8"/>
  <c r="CT7" i="8"/>
  <c r="CT14" i="8"/>
  <c r="CS13" i="8"/>
  <c r="CS6" i="8"/>
  <c r="CS4" i="8"/>
  <c r="CT3" i="8"/>
  <c r="CT5" i="8"/>
  <c r="CT17" i="8"/>
  <c r="CT15" i="8"/>
  <c r="CT16" i="8"/>
  <c r="CT9" i="8"/>
  <c r="CT10" i="8"/>
  <c r="CT12" i="8"/>
  <c r="CT8" i="8"/>
  <c r="CU7" i="8"/>
  <c r="CU14" i="8"/>
  <c r="CT13" i="8"/>
  <c r="CT6" i="8"/>
  <c r="CT4" i="8"/>
  <c r="CU3" i="8"/>
  <c r="CU5" i="8"/>
  <c r="CU17" i="8"/>
  <c r="CU15" i="8"/>
  <c r="CU16" i="8"/>
  <c r="CU9" i="8"/>
  <c r="CU10" i="8"/>
  <c r="CU12" i="8"/>
  <c r="CU8" i="8"/>
  <c r="CV7" i="8"/>
  <c r="CV14" i="8"/>
  <c r="CU13" i="8"/>
  <c r="CU6" i="8"/>
  <c r="CU4" i="8"/>
  <c r="CV3" i="8"/>
  <c r="CV5" i="8"/>
  <c r="CV17" i="8"/>
  <c r="CV15" i="8"/>
  <c r="CV16" i="8"/>
  <c r="CV9" i="8"/>
  <c r="CV10" i="8"/>
  <c r="CV12" i="8"/>
  <c r="CV8" i="8"/>
  <c r="CW7" i="8"/>
  <c r="CW14" i="8"/>
  <c r="CV13" i="8"/>
  <c r="CV6" i="8"/>
  <c r="CV4" i="8"/>
  <c r="CW3" i="8"/>
  <c r="CW5" i="8"/>
  <c r="CW17" i="8"/>
  <c r="CW15" i="8"/>
  <c r="CW16" i="8"/>
  <c r="CW9" i="8"/>
  <c r="CW10" i="8"/>
  <c r="CW12" i="8"/>
  <c r="CW8" i="8"/>
  <c r="CX7" i="8"/>
  <c r="CX14" i="8"/>
  <c r="CW13" i="8"/>
  <c r="CW6" i="8"/>
  <c r="CW4" i="8"/>
  <c r="CX3" i="8"/>
  <c r="CX5" i="8"/>
  <c r="CX17" i="8"/>
  <c r="CX15" i="8"/>
  <c r="CX16" i="8"/>
  <c r="CX9" i="8"/>
  <c r="CX10" i="8"/>
  <c r="CX12" i="8"/>
  <c r="CX8" i="8"/>
  <c r="CY7" i="8"/>
  <c r="CY14" i="8"/>
  <c r="CX13" i="8"/>
  <c r="CX6" i="8"/>
  <c r="CX4" i="8"/>
  <c r="CY3" i="8"/>
  <c r="CY5" i="8"/>
  <c r="E11" i="8"/>
  <c r="F11" i="8"/>
  <c r="D16" i="5"/>
  <c r="D9" i="5"/>
  <c r="D10" i="5"/>
  <c r="D12" i="5"/>
  <c r="E7" i="5"/>
  <c r="E14" i="5"/>
  <c r="E5" i="5"/>
  <c r="E13" i="5"/>
  <c r="E6" i="5"/>
  <c r="E4" i="5"/>
  <c r="F3" i="5"/>
  <c r="F13" i="5"/>
  <c r="F6" i="5"/>
  <c r="E17" i="5"/>
  <c r="E15" i="5"/>
  <c r="E16" i="5"/>
  <c r="E9" i="5"/>
  <c r="E10" i="5"/>
  <c r="E12" i="5"/>
  <c r="E8" i="5"/>
  <c r="F7" i="5"/>
  <c r="F14" i="5"/>
  <c r="F5" i="5"/>
  <c r="F4" i="5"/>
  <c r="G3" i="5"/>
  <c r="G13" i="5"/>
  <c r="G6" i="5"/>
  <c r="F17" i="5"/>
  <c r="F15" i="5"/>
  <c r="F16" i="5"/>
  <c r="F9" i="5"/>
  <c r="F10" i="5"/>
  <c r="F12" i="5"/>
  <c r="F8" i="5"/>
  <c r="G7" i="5"/>
  <c r="G14" i="5"/>
  <c r="G5" i="5"/>
  <c r="G4" i="5"/>
  <c r="H3" i="5"/>
  <c r="H13" i="5"/>
  <c r="H6" i="5"/>
  <c r="G17" i="5"/>
  <c r="G15" i="5"/>
  <c r="G16" i="5"/>
  <c r="G9" i="5"/>
  <c r="G10" i="5"/>
  <c r="G12" i="5"/>
  <c r="G8" i="5"/>
  <c r="H7" i="5"/>
  <c r="H14" i="5"/>
  <c r="H5" i="5"/>
  <c r="H4" i="5"/>
  <c r="I3" i="5"/>
  <c r="I13" i="5"/>
  <c r="I6" i="5"/>
  <c r="H17" i="5"/>
  <c r="H15" i="5"/>
  <c r="H16" i="5"/>
  <c r="H9" i="5"/>
  <c r="H10" i="5"/>
  <c r="H12" i="5"/>
  <c r="H8" i="5"/>
  <c r="I7" i="5"/>
  <c r="I14" i="5"/>
  <c r="I5" i="5"/>
  <c r="I4" i="5"/>
  <c r="J3" i="5"/>
  <c r="J13" i="5"/>
  <c r="J6" i="5"/>
  <c r="I17" i="5"/>
  <c r="I15" i="5"/>
  <c r="I16" i="5"/>
  <c r="I9" i="5"/>
  <c r="I10" i="5"/>
  <c r="I12" i="5"/>
  <c r="I8" i="5"/>
  <c r="J7" i="5"/>
  <c r="J14" i="5"/>
  <c r="J5" i="5"/>
  <c r="J4" i="5"/>
  <c r="K3" i="5"/>
  <c r="K13" i="5"/>
  <c r="K6" i="5"/>
  <c r="J17" i="5"/>
  <c r="J15" i="5"/>
  <c r="J16" i="5"/>
  <c r="J9" i="5"/>
  <c r="J10" i="5"/>
  <c r="J12" i="5"/>
  <c r="J8" i="5"/>
  <c r="K7" i="5"/>
  <c r="K14" i="5"/>
  <c r="K5" i="5"/>
  <c r="K4" i="5"/>
  <c r="L3" i="5"/>
  <c r="L13" i="5"/>
  <c r="L6" i="5"/>
  <c r="K17" i="5"/>
  <c r="K15" i="5"/>
  <c r="K16" i="5"/>
  <c r="K9" i="5"/>
  <c r="K10" i="5"/>
  <c r="K12" i="5"/>
  <c r="K8" i="5"/>
  <c r="L7" i="5"/>
  <c r="L14" i="5"/>
  <c r="L5" i="5"/>
  <c r="L4" i="5"/>
  <c r="M3" i="5"/>
  <c r="M13" i="5"/>
  <c r="M6" i="5"/>
  <c r="L17" i="5"/>
  <c r="L15" i="5"/>
  <c r="L16" i="5"/>
  <c r="L9" i="5"/>
  <c r="L10" i="5"/>
  <c r="L12" i="5"/>
  <c r="L8" i="5"/>
  <c r="M7" i="5"/>
  <c r="M14" i="5"/>
  <c r="M5" i="5"/>
  <c r="M4" i="5"/>
  <c r="N3" i="5"/>
  <c r="N13" i="5"/>
  <c r="N6" i="5"/>
  <c r="M17" i="5"/>
  <c r="M15" i="5"/>
  <c r="M16" i="5"/>
  <c r="M9" i="5"/>
  <c r="M10" i="5"/>
  <c r="M12" i="5"/>
  <c r="M8" i="5"/>
  <c r="N7" i="5"/>
  <c r="N14" i="5"/>
  <c r="N5" i="5"/>
  <c r="N4" i="5"/>
  <c r="O3" i="5"/>
  <c r="O13" i="5"/>
  <c r="O6" i="5"/>
  <c r="N17" i="5"/>
  <c r="N15" i="5"/>
  <c r="N16" i="5"/>
  <c r="N9" i="5"/>
  <c r="N10" i="5"/>
  <c r="N12" i="5"/>
  <c r="N8" i="5"/>
  <c r="O7" i="5"/>
  <c r="O14" i="5"/>
  <c r="O5" i="5"/>
  <c r="O4" i="5"/>
  <c r="P3" i="5"/>
  <c r="P13" i="5"/>
  <c r="P6" i="5"/>
  <c r="O17" i="5"/>
  <c r="O15" i="5"/>
  <c r="O16" i="5"/>
  <c r="O9" i="5"/>
  <c r="O10" i="5"/>
  <c r="O12" i="5"/>
  <c r="O8" i="5"/>
  <c r="P7" i="5"/>
  <c r="P14" i="5"/>
  <c r="P5" i="5"/>
  <c r="P4" i="5"/>
  <c r="Q3" i="5"/>
  <c r="Q13" i="5"/>
  <c r="Q6" i="5"/>
  <c r="P17" i="5"/>
  <c r="P15" i="5"/>
  <c r="P16" i="5"/>
  <c r="P9" i="5"/>
  <c r="P10" i="5"/>
  <c r="P12" i="5"/>
  <c r="P8" i="5"/>
  <c r="Q7" i="5"/>
  <c r="Q14" i="5"/>
  <c r="Q5" i="5"/>
  <c r="Q4" i="5"/>
  <c r="R3" i="5"/>
  <c r="R13" i="5"/>
  <c r="R6" i="5"/>
  <c r="Q17" i="5"/>
  <c r="Q15" i="5"/>
  <c r="Q16" i="5"/>
  <c r="Q9" i="5"/>
  <c r="Q10" i="5"/>
  <c r="Q12" i="5"/>
  <c r="Q8" i="5"/>
  <c r="R7" i="5"/>
  <c r="R14" i="5"/>
  <c r="R5" i="5"/>
  <c r="R4" i="5"/>
  <c r="S3" i="5"/>
  <c r="S13" i="5"/>
  <c r="S6" i="5"/>
  <c r="R17" i="5"/>
  <c r="R15" i="5"/>
  <c r="R16" i="5"/>
  <c r="R9" i="5"/>
  <c r="R10" i="5"/>
  <c r="R12" i="5"/>
  <c r="R8" i="5"/>
  <c r="S7" i="5"/>
  <c r="S14" i="5"/>
  <c r="S5" i="5"/>
  <c r="S4" i="5"/>
  <c r="T3" i="5"/>
  <c r="T13" i="5"/>
  <c r="T6" i="5"/>
  <c r="S17" i="5"/>
  <c r="S15" i="5"/>
  <c r="S16" i="5"/>
  <c r="S9" i="5"/>
  <c r="S10" i="5"/>
  <c r="S12" i="5"/>
  <c r="S8" i="5"/>
  <c r="T7" i="5"/>
  <c r="T14" i="5"/>
  <c r="T5" i="5"/>
  <c r="T4" i="5"/>
  <c r="U3" i="5"/>
  <c r="U13" i="5"/>
  <c r="U6" i="5"/>
  <c r="T17" i="5"/>
  <c r="T15" i="5"/>
  <c r="T16" i="5"/>
  <c r="T9" i="5"/>
  <c r="T10" i="5"/>
  <c r="T12" i="5"/>
  <c r="T8" i="5"/>
  <c r="U7" i="5"/>
  <c r="U14" i="5"/>
  <c r="U5" i="5"/>
  <c r="U4" i="5"/>
  <c r="V3" i="5"/>
  <c r="V13" i="5"/>
  <c r="V6" i="5"/>
  <c r="U17" i="5"/>
  <c r="U15" i="5"/>
  <c r="U16" i="5"/>
  <c r="U9" i="5"/>
  <c r="U10" i="5"/>
  <c r="U12" i="5"/>
  <c r="U8" i="5"/>
  <c r="V7" i="5"/>
  <c r="V14" i="5"/>
  <c r="V5" i="5"/>
  <c r="V4" i="5"/>
  <c r="W3" i="5"/>
  <c r="W13" i="5"/>
  <c r="W6" i="5"/>
  <c r="V17" i="5"/>
  <c r="V15" i="5"/>
  <c r="V16" i="5"/>
  <c r="V9" i="5"/>
  <c r="V10" i="5"/>
  <c r="V12" i="5"/>
  <c r="V8" i="5"/>
  <c r="W7" i="5"/>
  <c r="W14" i="5"/>
  <c r="W5" i="5"/>
  <c r="W4" i="5"/>
  <c r="X3" i="5"/>
  <c r="X13" i="5"/>
  <c r="X6" i="5"/>
  <c r="W17" i="5"/>
  <c r="W15" i="5"/>
  <c r="W16" i="5"/>
  <c r="W9" i="5"/>
  <c r="W10" i="5"/>
  <c r="W12" i="5"/>
  <c r="W8" i="5"/>
  <c r="X7" i="5"/>
  <c r="X14" i="5"/>
  <c r="X5" i="5"/>
  <c r="X4" i="5"/>
  <c r="Y3" i="5"/>
  <c r="Y13" i="5"/>
  <c r="Y6" i="5"/>
  <c r="X17" i="5"/>
  <c r="X15" i="5"/>
  <c r="X16" i="5"/>
  <c r="X9" i="5"/>
  <c r="X10" i="5"/>
  <c r="X12" i="5"/>
  <c r="X8" i="5"/>
  <c r="Y7" i="5"/>
  <c r="Y14" i="5"/>
  <c r="Y5" i="5"/>
  <c r="Y4" i="5"/>
  <c r="Z3" i="5"/>
  <c r="Z13" i="5"/>
  <c r="Z6" i="5"/>
  <c r="Y17" i="5"/>
  <c r="Y15" i="5"/>
  <c r="Y16" i="5"/>
  <c r="Y9" i="5"/>
  <c r="Y10" i="5"/>
  <c r="Y12" i="5"/>
  <c r="Y8" i="5"/>
  <c r="Z7" i="5"/>
  <c r="Z14" i="5"/>
  <c r="Z5" i="5"/>
  <c r="Z4" i="5"/>
  <c r="AA3" i="5"/>
  <c r="AA13" i="5"/>
  <c r="AA6" i="5"/>
  <c r="Z17" i="5"/>
  <c r="Z15" i="5"/>
  <c r="Z16" i="5"/>
  <c r="Z9" i="5"/>
  <c r="Z10" i="5"/>
  <c r="Z12" i="5"/>
  <c r="Z8" i="5"/>
  <c r="AA7" i="5"/>
  <c r="AA14" i="5"/>
  <c r="AA5" i="5"/>
  <c r="AA4" i="5"/>
  <c r="AB3" i="5"/>
  <c r="AB13" i="5"/>
  <c r="AB6" i="5"/>
  <c r="AA17" i="5"/>
  <c r="AA15" i="5"/>
  <c r="AA16" i="5"/>
  <c r="AA9" i="5"/>
  <c r="AA10" i="5"/>
  <c r="AA12" i="5"/>
  <c r="AA8" i="5"/>
  <c r="AB7" i="5"/>
  <c r="AB14" i="5"/>
  <c r="AB5" i="5"/>
  <c r="AB4" i="5"/>
  <c r="AC3" i="5"/>
  <c r="AC13" i="5"/>
  <c r="AC6" i="5"/>
  <c r="AB17" i="5"/>
  <c r="AB15" i="5"/>
  <c r="AB16" i="5"/>
  <c r="AB9" i="5"/>
  <c r="AB10" i="5"/>
  <c r="AB12" i="5"/>
  <c r="AB8" i="5"/>
  <c r="AC7" i="5"/>
  <c r="AC14" i="5"/>
  <c r="AC5" i="5"/>
  <c r="AC4" i="5"/>
  <c r="AD3" i="5"/>
  <c r="AD13" i="5"/>
  <c r="AD6" i="5"/>
  <c r="AC17" i="5"/>
  <c r="AC15" i="5"/>
  <c r="AC16" i="5"/>
  <c r="AC9" i="5"/>
  <c r="AC10" i="5"/>
  <c r="AC12" i="5"/>
  <c r="AC8" i="5"/>
  <c r="AD7" i="5"/>
  <c r="AD14" i="5"/>
  <c r="AD5" i="5"/>
  <c r="AD4" i="5"/>
  <c r="AE3" i="5"/>
  <c r="AE13" i="5"/>
  <c r="AE6" i="5"/>
  <c r="AD17" i="5"/>
  <c r="AD15" i="5"/>
  <c r="AD16" i="5"/>
  <c r="AD9" i="5"/>
  <c r="AD10" i="5"/>
  <c r="AD12" i="5"/>
  <c r="AD8" i="5"/>
  <c r="AE7" i="5"/>
  <c r="AE14" i="5"/>
  <c r="AE5" i="5"/>
  <c r="AE4" i="5"/>
  <c r="AF3" i="5"/>
  <c r="AF13" i="5"/>
  <c r="AF6" i="5"/>
  <c r="AE17" i="5"/>
  <c r="AE15" i="5"/>
  <c r="AE16" i="5"/>
  <c r="AE9" i="5"/>
  <c r="AE10" i="5"/>
  <c r="AE12" i="5"/>
  <c r="AE8" i="5"/>
  <c r="AF7" i="5"/>
  <c r="AF14" i="5"/>
  <c r="AF5" i="5"/>
  <c r="AF4" i="5"/>
  <c r="AG3" i="5"/>
  <c r="AG13" i="5"/>
  <c r="AG6" i="5"/>
  <c r="AF17" i="5"/>
  <c r="AF15" i="5"/>
  <c r="AF16" i="5"/>
  <c r="AF9" i="5"/>
  <c r="AF10" i="5"/>
  <c r="AF12" i="5"/>
  <c r="AF8" i="5"/>
  <c r="AG7" i="5"/>
  <c r="AG14" i="5"/>
  <c r="AG5" i="5"/>
  <c r="AG4" i="5"/>
  <c r="AH3" i="5"/>
  <c r="AH13" i="5"/>
  <c r="AH6" i="5"/>
  <c r="AG17" i="5"/>
  <c r="AG15" i="5"/>
  <c r="AG16" i="5"/>
  <c r="AG9" i="5"/>
  <c r="AG10" i="5"/>
  <c r="AG12" i="5"/>
  <c r="AG8" i="5"/>
  <c r="AH7" i="5"/>
  <c r="AH14" i="5"/>
  <c r="AH5" i="5"/>
  <c r="AH4" i="5"/>
  <c r="AI3" i="5"/>
  <c r="AI13" i="5"/>
  <c r="AI6" i="5"/>
  <c r="AH17" i="5"/>
  <c r="AH15" i="5"/>
  <c r="AH16" i="5"/>
  <c r="AH9" i="5"/>
  <c r="AH10" i="5"/>
  <c r="AH12" i="5"/>
  <c r="AH8" i="5"/>
  <c r="AI7" i="5"/>
  <c r="AI14" i="5"/>
  <c r="AI5" i="5"/>
  <c r="AI4" i="5"/>
  <c r="AJ3" i="5"/>
  <c r="AJ13" i="5"/>
  <c r="AJ6" i="5"/>
  <c r="AI17" i="5"/>
  <c r="AI15" i="5"/>
  <c r="AI16" i="5"/>
  <c r="AI9" i="5"/>
  <c r="AI10" i="5"/>
  <c r="AI12" i="5"/>
  <c r="AI8" i="5"/>
  <c r="AJ7" i="5"/>
  <c r="AJ14" i="5"/>
  <c r="AJ5" i="5"/>
  <c r="AJ4" i="5"/>
  <c r="AK3" i="5"/>
  <c r="AK13" i="5"/>
  <c r="AK6" i="5"/>
  <c r="AJ17" i="5"/>
  <c r="AJ15" i="5"/>
  <c r="AJ16" i="5"/>
  <c r="AJ9" i="5"/>
  <c r="AJ10" i="5"/>
  <c r="AJ12" i="5"/>
  <c r="AJ8" i="5"/>
  <c r="AK7" i="5"/>
  <c r="AK14" i="5"/>
  <c r="AK5" i="5"/>
  <c r="AK4" i="5"/>
  <c r="AL3" i="5"/>
  <c r="AL13" i="5"/>
  <c r="AL6" i="5"/>
  <c r="AK17" i="5"/>
  <c r="AK15" i="5"/>
  <c r="AK16" i="5"/>
  <c r="AK9" i="5"/>
  <c r="AK10" i="5"/>
  <c r="AK12" i="5"/>
  <c r="AK8" i="5"/>
  <c r="AL7" i="5"/>
  <c r="AL14" i="5"/>
  <c r="AL5" i="5"/>
  <c r="AL4" i="5"/>
  <c r="AM3" i="5"/>
  <c r="AM13" i="5"/>
  <c r="AM6" i="5"/>
  <c r="AL17" i="5"/>
  <c r="AL15" i="5"/>
  <c r="AL16" i="5"/>
  <c r="AL9" i="5"/>
  <c r="AL10" i="5"/>
  <c r="AL12" i="5"/>
  <c r="AL8" i="5"/>
  <c r="AM7" i="5"/>
  <c r="AM14" i="5"/>
  <c r="AM5" i="5"/>
  <c r="AM4" i="5"/>
  <c r="AN3" i="5"/>
  <c r="AN13" i="5"/>
  <c r="AN6" i="5"/>
  <c r="AM17" i="5"/>
  <c r="AM15" i="5"/>
  <c r="AM16" i="5"/>
  <c r="AM9" i="5"/>
  <c r="AM10" i="5"/>
  <c r="AM12" i="5"/>
  <c r="AM8" i="5"/>
  <c r="AN7" i="5"/>
  <c r="AN14" i="5"/>
  <c r="AN5" i="5"/>
  <c r="AN4" i="5"/>
  <c r="AO3" i="5"/>
  <c r="AO13" i="5"/>
  <c r="AO6" i="5"/>
  <c r="AN17" i="5"/>
  <c r="AN15" i="5"/>
  <c r="AN16" i="5"/>
  <c r="AN9" i="5"/>
  <c r="AN10" i="5"/>
  <c r="AN12" i="5"/>
  <c r="AN8" i="5"/>
  <c r="AO7" i="5"/>
  <c r="AO14" i="5"/>
  <c r="AO5" i="5"/>
  <c r="AO4" i="5"/>
  <c r="AP3" i="5"/>
  <c r="AP13" i="5"/>
  <c r="AP6" i="5"/>
  <c r="AO17" i="5"/>
  <c r="AO15" i="5"/>
  <c r="AO16" i="5"/>
  <c r="AO9" i="5"/>
  <c r="AO10" i="5"/>
  <c r="AO12" i="5"/>
  <c r="AO8" i="5"/>
  <c r="AP7" i="5"/>
  <c r="AP14" i="5"/>
  <c r="AP5" i="5"/>
  <c r="AP4" i="5"/>
  <c r="AQ3" i="5"/>
  <c r="AQ13" i="5"/>
  <c r="AQ6" i="5"/>
  <c r="AP17" i="5"/>
  <c r="AP15" i="5"/>
  <c r="AP16" i="5"/>
  <c r="AP9" i="5"/>
  <c r="AP10" i="5"/>
  <c r="AP12" i="5"/>
  <c r="AP8" i="5"/>
  <c r="AQ7" i="5"/>
  <c r="AQ14" i="5"/>
  <c r="AQ5" i="5"/>
  <c r="AQ4" i="5"/>
  <c r="AR3" i="5"/>
  <c r="AR13" i="5"/>
  <c r="AR6" i="5"/>
  <c r="AQ17" i="5"/>
  <c r="AQ15" i="5"/>
  <c r="AQ16" i="5"/>
  <c r="AQ9" i="5"/>
  <c r="AQ10" i="5"/>
  <c r="AQ12" i="5"/>
  <c r="AQ8" i="5"/>
  <c r="AR7" i="5"/>
  <c r="AR14" i="5"/>
  <c r="AR5" i="5"/>
  <c r="AR4" i="5"/>
  <c r="AS3" i="5"/>
  <c r="AS13" i="5"/>
  <c r="AS6" i="5"/>
  <c r="AR17" i="5"/>
  <c r="AR15" i="5"/>
  <c r="AR16" i="5"/>
  <c r="AR9" i="5"/>
  <c r="AR10" i="5"/>
  <c r="AR12" i="5"/>
  <c r="AR8" i="5"/>
  <c r="AS7" i="5"/>
  <c r="AS14" i="5"/>
  <c r="AS5" i="5"/>
  <c r="AS4" i="5"/>
  <c r="AT3" i="5"/>
  <c r="AT13" i="5"/>
  <c r="AT6" i="5"/>
  <c r="AS17" i="5"/>
  <c r="AS15" i="5"/>
  <c r="AS16" i="5"/>
  <c r="AS9" i="5"/>
  <c r="AS10" i="5"/>
  <c r="AS12" i="5"/>
  <c r="AS8" i="5"/>
  <c r="AT7" i="5"/>
  <c r="AT14" i="5"/>
  <c r="AT5" i="5"/>
  <c r="AT4" i="5"/>
  <c r="AU3" i="5"/>
  <c r="AU13" i="5"/>
  <c r="AU6" i="5"/>
  <c r="AT17" i="5"/>
  <c r="AT15" i="5"/>
  <c r="AT16" i="5"/>
  <c r="AT9" i="5"/>
  <c r="AT10" i="5"/>
  <c r="AT12" i="5"/>
  <c r="AT8" i="5"/>
  <c r="AU7" i="5"/>
  <c r="AU14" i="5"/>
  <c r="AU5" i="5"/>
  <c r="AU4" i="5"/>
  <c r="AV3" i="5"/>
  <c r="AV13" i="5"/>
  <c r="AV6" i="5"/>
  <c r="AU17" i="5"/>
  <c r="AU15" i="5"/>
  <c r="AU16" i="5"/>
  <c r="AU9" i="5"/>
  <c r="AU10" i="5"/>
  <c r="AU12" i="5"/>
  <c r="AU8" i="5"/>
  <c r="AV7" i="5"/>
  <c r="AV14" i="5"/>
  <c r="AV5" i="5"/>
  <c r="AV4" i="5"/>
  <c r="AW3" i="5"/>
  <c r="AW13" i="5"/>
  <c r="AW6" i="5"/>
  <c r="AV17" i="5"/>
  <c r="AV15" i="5"/>
  <c r="AV16" i="5"/>
  <c r="AV9" i="5"/>
  <c r="AV10" i="5"/>
  <c r="AV12" i="5"/>
  <c r="AV8" i="5"/>
  <c r="AW7" i="5"/>
  <c r="AW14" i="5"/>
  <c r="AW5" i="5"/>
  <c r="AW4" i="5"/>
  <c r="AX3" i="5"/>
  <c r="AX13" i="5"/>
  <c r="AX6" i="5"/>
  <c r="AW17" i="5"/>
  <c r="AW15" i="5"/>
  <c r="AW16" i="5"/>
  <c r="AW9" i="5"/>
  <c r="AW10" i="5"/>
  <c r="AW12" i="5"/>
  <c r="AW8" i="5"/>
  <c r="AX7" i="5"/>
  <c r="AX14" i="5"/>
  <c r="AX5" i="5"/>
  <c r="AX4" i="5"/>
  <c r="AY3" i="5"/>
  <c r="AY13" i="5"/>
  <c r="AY6" i="5"/>
  <c r="AX17" i="5"/>
  <c r="AX15" i="5"/>
  <c r="AX16" i="5"/>
  <c r="AX9" i="5"/>
  <c r="AX10" i="5"/>
  <c r="AX12" i="5"/>
  <c r="AX8" i="5"/>
  <c r="AY7" i="5"/>
  <c r="AY14" i="5"/>
  <c r="AY5" i="5"/>
  <c r="AY4" i="5"/>
  <c r="AZ3" i="5"/>
  <c r="AZ13" i="5"/>
  <c r="AZ6" i="5"/>
  <c r="AY17" i="5"/>
  <c r="AY15" i="5"/>
  <c r="AY16" i="5"/>
  <c r="AY9" i="5"/>
  <c r="AY10" i="5"/>
  <c r="AY12" i="5"/>
  <c r="AY8" i="5"/>
  <c r="AZ7" i="5"/>
  <c r="AZ14" i="5"/>
  <c r="AZ5" i="5"/>
  <c r="AZ4" i="5"/>
  <c r="BA3" i="5"/>
  <c r="BA13" i="5"/>
  <c r="BA6" i="5"/>
  <c r="AZ17" i="5"/>
  <c r="AZ15" i="5"/>
  <c r="AZ16" i="5"/>
  <c r="AZ9" i="5"/>
  <c r="AZ10" i="5"/>
  <c r="AZ12" i="5"/>
  <c r="AZ8" i="5"/>
  <c r="BA7" i="5"/>
  <c r="BA14" i="5"/>
  <c r="BA5" i="5"/>
  <c r="BA4" i="5"/>
  <c r="BB3" i="5"/>
  <c r="BB13" i="5"/>
  <c r="BB6" i="5"/>
  <c r="BA17" i="5"/>
  <c r="BA15" i="5"/>
  <c r="BA16" i="5"/>
  <c r="BA9" i="5"/>
  <c r="BA10" i="5"/>
  <c r="BA12" i="5"/>
  <c r="BA8" i="5"/>
  <c r="BB7" i="5"/>
  <c r="BB14" i="5"/>
  <c r="BB5" i="5"/>
  <c r="BB4" i="5"/>
  <c r="BC3" i="5"/>
  <c r="BC13" i="5"/>
  <c r="BC6" i="5"/>
  <c r="BB17" i="5"/>
  <c r="BB15" i="5"/>
  <c r="BB16" i="5"/>
  <c r="BB9" i="5"/>
  <c r="BB10" i="5"/>
  <c r="BB12" i="5"/>
  <c r="BB8" i="5"/>
  <c r="BC7" i="5"/>
  <c r="BC14" i="5"/>
  <c r="BC5" i="5"/>
  <c r="BC4" i="5"/>
  <c r="BD3" i="5"/>
  <c r="BD13" i="5"/>
  <c r="BD6" i="5"/>
  <c r="BC17" i="5"/>
  <c r="BC15" i="5"/>
  <c r="BC16" i="5"/>
  <c r="BC9" i="5"/>
  <c r="BC10" i="5"/>
  <c r="BC12" i="5"/>
  <c r="BC8" i="5"/>
  <c r="BD7" i="5"/>
  <c r="BD14" i="5"/>
  <c r="BD5" i="5"/>
  <c r="BD4" i="5"/>
  <c r="BE3" i="5"/>
  <c r="BE13" i="5"/>
  <c r="BE6" i="5"/>
  <c r="BD17" i="5"/>
  <c r="BD15" i="5"/>
  <c r="BD16" i="5"/>
  <c r="BD9" i="5"/>
  <c r="BD10" i="5"/>
  <c r="BD12" i="5"/>
  <c r="BD8" i="5"/>
  <c r="BE7" i="5"/>
  <c r="BE14" i="5"/>
  <c r="BE5" i="5"/>
  <c r="BE4" i="5"/>
  <c r="BF3" i="5"/>
  <c r="BF13" i="5"/>
  <c r="BF6" i="5"/>
  <c r="BE17" i="5"/>
  <c r="BE15" i="5"/>
  <c r="BE16" i="5"/>
  <c r="BE9" i="5"/>
  <c r="BE10" i="5"/>
  <c r="BE12" i="5"/>
  <c r="BE8" i="5"/>
  <c r="BF7" i="5"/>
  <c r="BF14" i="5"/>
  <c r="BF5" i="5"/>
  <c r="BF4" i="5"/>
  <c r="BG3" i="5"/>
  <c r="BG13" i="5"/>
  <c r="BG6" i="5"/>
  <c r="BF17" i="5"/>
  <c r="BF15" i="5"/>
  <c r="BF16" i="5"/>
  <c r="BF9" i="5"/>
  <c r="BF10" i="5"/>
  <c r="BF12" i="5"/>
  <c r="BF8" i="5"/>
  <c r="BG7" i="5"/>
  <c r="BG14" i="5"/>
  <c r="BG5" i="5"/>
  <c r="BG4" i="5"/>
  <c r="BH3" i="5"/>
  <c r="BH13" i="5"/>
  <c r="BH6" i="5"/>
  <c r="BG17" i="5"/>
  <c r="BG15" i="5"/>
  <c r="BG16" i="5"/>
  <c r="BG9" i="5"/>
  <c r="BG10" i="5"/>
  <c r="BG12" i="5"/>
  <c r="BG8" i="5"/>
  <c r="BH7" i="5"/>
  <c r="BH14" i="5"/>
  <c r="BH5" i="5"/>
  <c r="BH4" i="5"/>
  <c r="BI3" i="5"/>
  <c r="BI13" i="5"/>
  <c r="BI6" i="5"/>
  <c r="BH17" i="5"/>
  <c r="BH15" i="5"/>
  <c r="BH16" i="5"/>
  <c r="BH9" i="5"/>
  <c r="BH10" i="5"/>
  <c r="BH12" i="5"/>
  <c r="BH8" i="5"/>
  <c r="BI7" i="5"/>
  <c r="BI14" i="5"/>
  <c r="BI5" i="5"/>
  <c r="BI4" i="5"/>
  <c r="BJ3" i="5"/>
  <c r="BJ13" i="5"/>
  <c r="BJ6" i="5"/>
  <c r="BI17" i="5"/>
  <c r="BI15" i="5"/>
  <c r="BI16" i="5"/>
  <c r="BI9" i="5"/>
  <c r="BI10" i="5"/>
  <c r="BI12" i="5"/>
  <c r="BI8" i="5"/>
  <c r="BJ7" i="5"/>
  <c r="BJ14" i="5"/>
  <c r="BJ5" i="5"/>
  <c r="BJ4" i="5"/>
  <c r="BK3" i="5"/>
  <c r="BK13" i="5"/>
  <c r="BK6" i="5"/>
  <c r="BJ17" i="5"/>
  <c r="BJ15" i="5"/>
  <c r="BJ16" i="5"/>
  <c r="BJ9" i="5"/>
  <c r="BJ10" i="5"/>
  <c r="BJ12" i="5"/>
  <c r="BJ8" i="5"/>
  <c r="BK7" i="5"/>
  <c r="BK14" i="5"/>
  <c r="BK5" i="5"/>
  <c r="BK4" i="5"/>
  <c r="BL3" i="5"/>
  <c r="BL13" i="5"/>
  <c r="BL6" i="5"/>
  <c r="BK17" i="5"/>
  <c r="BK15" i="5"/>
  <c r="BK16" i="5"/>
  <c r="BK9" i="5"/>
  <c r="BK10" i="5"/>
  <c r="BK12" i="5"/>
  <c r="BK8" i="5"/>
  <c r="BL7" i="5"/>
  <c r="BL14" i="5"/>
  <c r="BL5" i="5"/>
  <c r="BL4" i="5"/>
  <c r="BM3" i="5"/>
  <c r="BM13" i="5"/>
  <c r="BM6" i="5"/>
  <c r="BL17" i="5"/>
  <c r="BL15" i="5"/>
  <c r="BL16" i="5"/>
  <c r="BL9" i="5"/>
  <c r="BL10" i="5"/>
  <c r="BL12" i="5"/>
  <c r="BL8" i="5"/>
  <c r="BM7" i="5"/>
  <c r="BM14" i="5"/>
  <c r="BM5" i="5"/>
  <c r="BM4" i="5"/>
  <c r="BN3" i="5"/>
  <c r="BN13" i="5"/>
  <c r="BN6" i="5"/>
  <c r="BM17" i="5"/>
  <c r="BM15" i="5"/>
  <c r="BM16" i="5"/>
  <c r="BM9" i="5"/>
  <c r="BM10" i="5"/>
  <c r="BM12" i="5"/>
  <c r="BM8" i="5"/>
  <c r="BN7" i="5"/>
  <c r="BN14" i="5"/>
  <c r="BN5" i="5"/>
  <c r="BN4" i="5"/>
  <c r="BO3" i="5"/>
  <c r="BO13" i="5"/>
  <c r="BO6" i="5"/>
  <c r="BN17" i="5"/>
  <c r="BN15" i="5"/>
  <c r="BN16" i="5"/>
  <c r="BN9" i="5"/>
  <c r="BN10" i="5"/>
  <c r="BN12" i="5"/>
  <c r="BN8" i="5"/>
  <c r="BO7" i="5"/>
  <c r="BO14" i="5"/>
  <c r="BO5" i="5"/>
  <c r="BO4" i="5"/>
  <c r="BP3" i="5"/>
  <c r="BP13" i="5"/>
  <c r="BP6" i="5"/>
  <c r="BO17" i="5"/>
  <c r="BO15" i="5"/>
  <c r="BO16" i="5"/>
  <c r="BO9" i="5"/>
  <c r="BO10" i="5"/>
  <c r="BO12" i="5"/>
  <c r="BO8" i="5"/>
  <c r="BP7" i="5"/>
  <c r="BP14" i="5"/>
  <c r="BP5" i="5"/>
  <c r="BP4" i="5"/>
  <c r="BQ3" i="5"/>
  <c r="BQ13" i="5"/>
  <c r="BQ6" i="5"/>
  <c r="BP17" i="5"/>
  <c r="BP15" i="5"/>
  <c r="BP16" i="5"/>
  <c r="BP9" i="5"/>
  <c r="BP10" i="5"/>
  <c r="BP12" i="5"/>
  <c r="BP8" i="5"/>
  <c r="BQ7" i="5"/>
  <c r="BQ14" i="5"/>
  <c r="BQ5" i="5"/>
  <c r="BQ4" i="5"/>
  <c r="BR3" i="5"/>
  <c r="BR13" i="5"/>
  <c r="BR6" i="5"/>
  <c r="BQ17" i="5"/>
  <c r="BQ15" i="5"/>
  <c r="BQ16" i="5"/>
  <c r="BQ9" i="5"/>
  <c r="BQ10" i="5"/>
  <c r="BQ12" i="5"/>
  <c r="BQ8" i="5"/>
  <c r="BR7" i="5"/>
  <c r="BR14" i="5"/>
  <c r="BR5" i="5"/>
  <c r="BR4" i="5"/>
  <c r="BS3" i="5"/>
  <c r="BS13" i="5"/>
  <c r="BS6" i="5"/>
  <c r="BR17" i="5"/>
  <c r="BR15" i="5"/>
  <c r="BR16" i="5"/>
  <c r="BR9" i="5"/>
  <c r="BR10" i="5"/>
  <c r="BR12" i="5"/>
  <c r="BR8" i="5"/>
  <c r="BS7" i="5"/>
  <c r="BS14" i="5"/>
  <c r="BS5" i="5"/>
  <c r="BS4" i="5"/>
  <c r="BT3" i="5"/>
  <c r="BT13" i="5"/>
  <c r="BT6" i="5"/>
  <c r="BS17" i="5"/>
  <c r="BS15" i="5"/>
  <c r="BS16" i="5"/>
  <c r="BS9" i="5"/>
  <c r="BS10" i="5"/>
  <c r="BS12" i="5"/>
  <c r="BS8" i="5"/>
  <c r="BT7" i="5"/>
  <c r="BT14" i="5"/>
  <c r="BT5" i="5"/>
  <c r="BT4" i="5"/>
  <c r="BU3" i="5"/>
  <c r="BU13" i="5"/>
  <c r="BU6" i="5"/>
  <c r="BT17" i="5"/>
  <c r="BT15" i="5"/>
  <c r="BT16" i="5"/>
  <c r="BT9" i="5"/>
  <c r="BT10" i="5"/>
  <c r="BT12" i="5"/>
  <c r="BT8" i="5"/>
  <c r="BU7" i="5"/>
  <c r="BU14" i="5"/>
  <c r="BU5" i="5"/>
  <c r="BU4" i="5"/>
  <c r="BV3" i="5"/>
  <c r="BV13" i="5"/>
  <c r="BV6" i="5"/>
  <c r="BU17" i="5"/>
  <c r="BU15" i="5"/>
  <c r="BU16" i="5"/>
  <c r="BU9" i="5"/>
  <c r="BU10" i="5"/>
  <c r="BU12" i="5"/>
  <c r="BU8" i="5"/>
  <c r="BV7" i="5"/>
  <c r="BV14" i="5"/>
  <c r="BV5" i="5"/>
  <c r="BV4" i="5"/>
  <c r="BW3" i="5"/>
  <c r="BW13" i="5"/>
  <c r="BW6" i="5"/>
  <c r="BV17" i="5"/>
  <c r="BV15" i="5"/>
  <c r="BV16" i="5"/>
  <c r="BV9" i="5"/>
  <c r="BV10" i="5"/>
  <c r="BV12" i="5"/>
  <c r="BV8" i="5"/>
  <c r="BW7" i="5"/>
  <c r="BW14" i="5"/>
  <c r="BW5" i="5"/>
  <c r="BW4" i="5"/>
  <c r="BX3" i="5"/>
  <c r="BX13" i="5"/>
  <c r="BX6" i="5"/>
  <c r="BW17" i="5"/>
  <c r="BW15" i="5"/>
  <c r="BW16" i="5"/>
  <c r="BW9" i="5"/>
  <c r="BW10" i="5"/>
  <c r="BW12" i="5"/>
  <c r="BW8" i="5"/>
  <c r="BX7" i="5"/>
  <c r="BX14" i="5"/>
  <c r="BX5" i="5"/>
  <c r="BX4" i="5"/>
  <c r="BY3" i="5"/>
  <c r="BY13" i="5"/>
  <c r="BY6" i="5"/>
  <c r="BX17" i="5"/>
  <c r="BX15" i="5"/>
  <c r="BX16" i="5"/>
  <c r="BX9" i="5"/>
  <c r="BX10" i="5"/>
  <c r="BX12" i="5"/>
  <c r="BX8" i="5"/>
  <c r="BY7" i="5"/>
  <c r="BY14" i="5"/>
  <c r="BY5" i="5"/>
  <c r="BY4" i="5"/>
  <c r="BZ3" i="5"/>
  <c r="BZ13" i="5"/>
  <c r="BZ6" i="5"/>
  <c r="BY17" i="5"/>
  <c r="BY15" i="5"/>
  <c r="BY16" i="5"/>
  <c r="BY9" i="5"/>
  <c r="BY10" i="5"/>
  <c r="BY12" i="5"/>
  <c r="BY8" i="5"/>
  <c r="BZ7" i="5"/>
  <c r="BZ14" i="5"/>
  <c r="BZ5" i="5"/>
  <c r="BZ4" i="5"/>
  <c r="CA3" i="5"/>
  <c r="CA13" i="5"/>
  <c r="CA6" i="5"/>
  <c r="BZ17" i="5"/>
  <c r="BZ15" i="5"/>
  <c r="BZ16" i="5"/>
  <c r="BZ9" i="5"/>
  <c r="BZ10" i="5"/>
  <c r="BZ12" i="5"/>
  <c r="BZ8" i="5"/>
  <c r="CA7" i="5"/>
  <c r="CA14" i="5"/>
  <c r="CA5" i="5"/>
  <c r="CA4" i="5"/>
  <c r="CB3" i="5"/>
  <c r="CB13" i="5"/>
  <c r="CB6" i="5"/>
  <c r="CA17" i="5"/>
  <c r="CA15" i="5"/>
  <c r="CA16" i="5"/>
  <c r="CA9" i="5"/>
  <c r="CA10" i="5"/>
  <c r="CA12" i="5"/>
  <c r="CA8" i="5"/>
  <c r="CB7" i="5"/>
  <c r="CB14" i="5"/>
  <c r="CB5" i="5"/>
  <c r="CB4" i="5"/>
  <c r="CC3" i="5"/>
  <c r="CC13" i="5"/>
  <c r="CC6" i="5"/>
  <c r="CB17" i="5"/>
  <c r="CB15" i="5"/>
  <c r="CB16" i="5"/>
  <c r="CB9" i="5"/>
  <c r="CB10" i="5"/>
  <c r="CB12" i="5"/>
  <c r="CB8" i="5"/>
  <c r="CC7" i="5"/>
  <c r="CC14" i="5"/>
  <c r="CC5" i="5"/>
  <c r="CC4" i="5"/>
  <c r="CD3" i="5"/>
  <c r="CD13" i="5"/>
  <c r="CD6" i="5"/>
  <c r="CC17" i="5"/>
  <c r="CC15" i="5"/>
  <c r="CC16" i="5"/>
  <c r="CC9" i="5"/>
  <c r="CC10" i="5"/>
  <c r="CC12" i="5"/>
  <c r="CC8" i="5"/>
  <c r="CD7" i="5"/>
  <c r="CD14" i="5"/>
  <c r="CD5" i="5"/>
  <c r="CD4" i="5"/>
  <c r="CE3" i="5"/>
  <c r="CE13" i="5"/>
  <c r="CE6" i="5"/>
  <c r="CD17" i="5"/>
  <c r="CD15" i="5"/>
  <c r="CD16" i="5"/>
  <c r="CD9" i="5"/>
  <c r="CD10" i="5"/>
  <c r="CD12" i="5"/>
  <c r="CD8" i="5"/>
  <c r="CE7" i="5"/>
  <c r="CE14" i="5"/>
  <c r="CE5" i="5"/>
  <c r="CE4" i="5"/>
  <c r="CF3" i="5"/>
  <c r="CF13" i="5"/>
  <c r="CF6" i="5"/>
  <c r="CE17" i="5"/>
  <c r="CE15" i="5"/>
  <c r="CE16" i="5"/>
  <c r="CE9" i="5"/>
  <c r="CE10" i="5"/>
  <c r="CE12" i="5"/>
  <c r="CE8" i="5"/>
  <c r="CF7" i="5"/>
  <c r="CF14" i="5"/>
  <c r="CF5" i="5"/>
  <c r="CF4" i="5"/>
  <c r="CG3" i="5"/>
  <c r="CG13" i="5"/>
  <c r="CG6" i="5"/>
  <c r="CF17" i="5"/>
  <c r="CF15" i="5"/>
  <c r="CF16" i="5"/>
  <c r="CF9" i="5"/>
  <c r="CF10" i="5"/>
  <c r="CF12" i="5"/>
  <c r="CF8" i="5"/>
  <c r="CG7" i="5"/>
  <c r="CG14" i="5"/>
  <c r="CG5" i="5"/>
  <c r="CG4" i="5"/>
  <c r="CH3" i="5"/>
  <c r="CH13" i="5"/>
  <c r="CH6" i="5"/>
  <c r="CG17" i="5"/>
  <c r="CG15" i="5"/>
  <c r="CG16" i="5"/>
  <c r="CG9" i="5"/>
  <c r="CG10" i="5"/>
  <c r="CG12" i="5"/>
  <c r="CG8" i="5"/>
  <c r="CH7" i="5"/>
  <c r="CH14" i="5"/>
  <c r="CH5" i="5"/>
  <c r="CH4" i="5"/>
  <c r="CI3" i="5"/>
  <c r="CI13" i="5"/>
  <c r="CI6" i="5"/>
  <c r="CH17" i="5"/>
  <c r="CH15" i="5"/>
  <c r="CH16" i="5"/>
  <c r="CH9" i="5"/>
  <c r="CH10" i="5"/>
  <c r="CH12" i="5"/>
  <c r="CH8" i="5"/>
  <c r="CI7" i="5"/>
  <c r="CI14" i="5"/>
  <c r="CI5" i="5"/>
  <c r="CI4" i="5"/>
  <c r="CJ3" i="5"/>
  <c r="CJ13" i="5"/>
  <c r="CJ6" i="5"/>
  <c r="CI17" i="5"/>
  <c r="CI15" i="5"/>
  <c r="CI16" i="5"/>
  <c r="CI9" i="5"/>
  <c r="CI10" i="5"/>
  <c r="CI12" i="5"/>
  <c r="CI8" i="5"/>
  <c r="CJ7" i="5"/>
  <c r="CJ14" i="5"/>
  <c r="CJ5" i="5"/>
  <c r="CJ4" i="5"/>
  <c r="CK3" i="5"/>
  <c r="CK13" i="5"/>
  <c r="CK6" i="5"/>
  <c r="CJ17" i="5"/>
  <c r="CJ15" i="5"/>
  <c r="CJ16" i="5"/>
  <c r="CJ9" i="5"/>
  <c r="CJ10" i="5"/>
  <c r="CJ12" i="5"/>
  <c r="CJ8" i="5"/>
  <c r="CK7" i="5"/>
  <c r="CK14" i="5"/>
  <c r="CK5" i="5"/>
  <c r="CK4" i="5"/>
  <c r="CL3" i="5"/>
  <c r="CL13" i="5"/>
  <c r="CL6" i="5"/>
  <c r="CK17" i="5"/>
  <c r="CK15" i="5"/>
  <c r="CK16" i="5"/>
  <c r="CK9" i="5"/>
  <c r="CK10" i="5"/>
  <c r="CK12" i="5"/>
  <c r="CK8" i="5"/>
  <c r="CL7" i="5"/>
  <c r="CL14" i="5"/>
  <c r="CL5" i="5"/>
  <c r="CL4" i="5"/>
  <c r="CM3" i="5"/>
  <c r="CM13" i="5"/>
  <c r="CM6" i="5"/>
  <c r="CL17" i="5"/>
  <c r="CL15" i="5"/>
  <c r="CL16" i="5"/>
  <c r="CL9" i="5"/>
  <c r="CL10" i="5"/>
  <c r="CL12" i="5"/>
  <c r="CL8" i="5"/>
  <c r="CM7" i="5"/>
  <c r="CM14" i="5"/>
  <c r="CM5" i="5"/>
  <c r="CM4" i="5"/>
  <c r="CN3" i="5"/>
  <c r="CN13" i="5"/>
  <c r="CN6" i="5"/>
  <c r="CM17" i="5"/>
  <c r="CM15" i="5"/>
  <c r="CM16" i="5"/>
  <c r="CM9" i="5"/>
  <c r="CM10" i="5"/>
  <c r="CM12" i="5"/>
  <c r="CM8" i="5"/>
  <c r="CN7" i="5"/>
  <c r="CN14" i="5"/>
  <c r="CN5" i="5"/>
  <c r="CN4" i="5"/>
  <c r="CO3" i="5"/>
  <c r="CO13" i="5"/>
  <c r="CO6" i="5"/>
  <c r="CN17" i="5"/>
  <c r="CN15" i="5"/>
  <c r="CN16" i="5"/>
  <c r="CN9" i="5"/>
  <c r="CN10" i="5"/>
  <c r="CN12" i="5"/>
  <c r="CN8" i="5"/>
  <c r="CO7" i="5"/>
  <c r="CO14" i="5"/>
  <c r="CO5" i="5"/>
  <c r="CO4" i="5"/>
  <c r="CP3" i="5"/>
  <c r="CP13" i="5"/>
  <c r="CP6" i="5"/>
  <c r="CO17" i="5"/>
  <c r="CO15" i="5"/>
  <c r="CO16" i="5"/>
  <c r="CO9" i="5"/>
  <c r="CO10" i="5"/>
  <c r="CO12" i="5"/>
  <c r="CO8" i="5"/>
  <c r="CP7" i="5"/>
  <c r="CP14" i="5"/>
  <c r="CP5" i="5"/>
  <c r="CP4" i="5"/>
  <c r="CQ3" i="5"/>
  <c r="CQ13" i="5"/>
  <c r="CQ6" i="5"/>
  <c r="CP17" i="5"/>
  <c r="CP15" i="5"/>
  <c r="CP16" i="5"/>
  <c r="CP9" i="5"/>
  <c r="CP10" i="5"/>
  <c r="CP12" i="5"/>
  <c r="CP8" i="5"/>
  <c r="CQ7" i="5"/>
  <c r="CQ14" i="5"/>
  <c r="CQ5" i="5"/>
  <c r="CQ4" i="5"/>
  <c r="CR3" i="5"/>
  <c r="CR13" i="5"/>
  <c r="CR6" i="5"/>
  <c r="CQ17" i="5"/>
  <c r="CQ15" i="5"/>
  <c r="CQ16" i="5"/>
  <c r="CQ9" i="5"/>
  <c r="CQ10" i="5"/>
  <c r="CQ12" i="5"/>
  <c r="CQ8" i="5"/>
  <c r="CR7" i="5"/>
  <c r="CR14" i="5"/>
  <c r="CR5" i="5"/>
  <c r="CR4" i="5"/>
  <c r="CS3" i="5"/>
  <c r="CS13" i="5"/>
  <c r="CS6" i="5"/>
  <c r="CR17" i="5"/>
  <c r="CR15" i="5"/>
  <c r="CR16" i="5"/>
  <c r="CR9" i="5"/>
  <c r="CR10" i="5"/>
  <c r="CR12" i="5"/>
  <c r="CR8" i="5"/>
  <c r="CS7" i="5"/>
  <c r="CS14" i="5"/>
  <c r="CS5" i="5"/>
  <c r="CS4" i="5"/>
  <c r="CT3" i="5"/>
  <c r="CT13" i="5"/>
  <c r="CT6" i="5"/>
  <c r="CS17" i="5"/>
  <c r="CS15" i="5"/>
  <c r="CS16" i="5"/>
  <c r="CS9" i="5"/>
  <c r="CS10" i="5"/>
  <c r="CS12" i="5"/>
  <c r="CS8" i="5"/>
  <c r="CT7" i="5"/>
  <c r="CT14" i="5"/>
  <c r="CT5" i="5"/>
  <c r="CT4" i="5"/>
  <c r="CU3" i="5"/>
  <c r="CU13" i="5"/>
  <c r="CU6" i="5"/>
  <c r="CT17" i="5"/>
  <c r="CT15" i="5"/>
  <c r="CT16" i="5"/>
  <c r="CT9" i="5"/>
  <c r="CT10" i="5"/>
  <c r="CT12" i="5"/>
  <c r="CT8" i="5"/>
  <c r="CU7" i="5"/>
  <c r="CU14" i="5"/>
  <c r="CU5" i="5"/>
  <c r="CU4" i="5"/>
  <c r="CV3" i="5"/>
  <c r="CV13" i="5"/>
  <c r="CV6" i="5"/>
  <c r="CU17" i="5"/>
  <c r="CU15" i="5"/>
  <c r="CU16" i="5"/>
  <c r="CU9" i="5"/>
  <c r="CU10" i="5"/>
  <c r="CU12" i="5"/>
  <c r="CU8" i="5"/>
  <c r="CV7" i="5"/>
  <c r="CV14" i="5"/>
  <c r="CV5" i="5"/>
  <c r="CV4" i="5"/>
  <c r="CW3" i="5"/>
  <c r="CW13" i="5"/>
  <c r="CW6" i="5"/>
  <c r="CV17" i="5"/>
  <c r="CV15" i="5"/>
  <c r="CV16" i="5"/>
  <c r="CV9" i="5"/>
  <c r="CV10" i="5"/>
  <c r="CV12" i="5"/>
  <c r="CV8" i="5"/>
  <c r="CW7" i="5"/>
  <c r="CW14" i="5"/>
  <c r="CW5" i="5"/>
  <c r="CW4" i="5"/>
  <c r="CX3" i="5"/>
  <c r="CX13" i="5"/>
  <c r="CX6" i="5"/>
  <c r="CW17" i="5"/>
  <c r="CW15" i="5"/>
  <c r="CW16" i="5"/>
  <c r="CW9" i="5"/>
  <c r="CW10" i="5"/>
  <c r="CW12" i="5"/>
  <c r="CW8" i="5"/>
  <c r="CX7" i="5"/>
  <c r="CX14" i="5"/>
  <c r="CX5" i="5"/>
  <c r="CX4" i="5"/>
  <c r="CY3" i="5"/>
  <c r="CY13" i="5"/>
  <c r="CY17" i="8"/>
  <c r="CY16" i="8"/>
  <c r="CY15" i="8"/>
  <c r="CY13" i="8"/>
  <c r="CY9" i="8"/>
  <c r="CY10" i="8"/>
  <c r="CY12" i="8"/>
  <c r="CY11" i="8"/>
  <c r="CX11" i="8"/>
  <c r="CW11" i="8"/>
  <c r="CV11" i="8"/>
  <c r="CU11" i="8"/>
  <c r="CT11" i="8"/>
  <c r="CS11" i="8"/>
  <c r="CR11" i="8"/>
  <c r="CQ11" i="8"/>
  <c r="CP11" i="8"/>
  <c r="CO11" i="8"/>
  <c r="CN11" i="8"/>
  <c r="CM11" i="8"/>
  <c r="CL11" i="8"/>
  <c r="CK11" i="8"/>
  <c r="CJ11" i="8"/>
  <c r="CI11" i="8"/>
  <c r="CH11" i="8"/>
  <c r="CG11" i="8"/>
  <c r="CF11" i="8"/>
  <c r="CE11" i="8"/>
  <c r="CD11" i="8"/>
  <c r="CC11" i="8"/>
  <c r="CB11" i="8"/>
  <c r="CA11" i="8"/>
  <c r="BZ11" i="8"/>
  <c r="BY11" i="8"/>
  <c r="BX11" i="8"/>
  <c r="BW11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D11" i="8"/>
  <c r="CY8" i="8"/>
  <c r="CY6" i="8"/>
  <c r="CY4" i="8"/>
  <c r="G8" i="2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7" i="5"/>
  <c r="CX15" i="5"/>
  <c r="CX16" i="5"/>
  <c r="CX9" i="5"/>
  <c r="CX10" i="5"/>
  <c r="CX11" i="5"/>
  <c r="CY17" i="5"/>
  <c r="CX12" i="5"/>
  <c r="CX8" i="5"/>
  <c r="CY7" i="5"/>
  <c r="CY14" i="5"/>
  <c r="CY15" i="5"/>
  <c r="CY16" i="5"/>
  <c r="CY9" i="5"/>
  <c r="CY10" i="5"/>
  <c r="CY11" i="5"/>
  <c r="D11" i="5"/>
  <c r="CY12" i="5"/>
  <c r="CY8" i="5"/>
  <c r="CY6" i="5"/>
  <c r="CY5" i="5"/>
  <c r="CY4" i="5"/>
  <c r="G4" i="3"/>
  <c r="D4" i="3"/>
  <c r="E5" i="3"/>
  <c r="F5" i="3"/>
  <c r="E6" i="3"/>
  <c r="F6" i="3"/>
  <c r="D6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F8" i="3"/>
  <c r="E8" i="3"/>
  <c r="D8" i="3"/>
  <c r="D5" i="3"/>
  <c r="C9" i="3"/>
  <c r="G5" i="3"/>
  <c r="G9" i="3"/>
  <c r="H5" i="3"/>
  <c r="H9" i="3"/>
  <c r="I5" i="3"/>
  <c r="I9" i="3"/>
  <c r="C10" i="3"/>
  <c r="G10" i="3"/>
  <c r="H10" i="3"/>
  <c r="I10" i="3"/>
  <c r="C11" i="3"/>
  <c r="G11" i="3"/>
  <c r="H11" i="3"/>
  <c r="I11" i="3"/>
  <c r="C12" i="3"/>
  <c r="G12" i="3"/>
  <c r="H12" i="3"/>
  <c r="I12" i="3"/>
  <c r="C13" i="3"/>
  <c r="G13" i="3"/>
  <c r="H13" i="3"/>
  <c r="I13" i="3"/>
  <c r="C14" i="3"/>
  <c r="G14" i="3"/>
  <c r="H14" i="3"/>
  <c r="I14" i="3"/>
  <c r="C15" i="3"/>
  <c r="G15" i="3"/>
  <c r="H15" i="3"/>
  <c r="I15" i="3"/>
  <c r="C16" i="3"/>
  <c r="G16" i="3"/>
  <c r="H16" i="3"/>
  <c r="I16" i="3"/>
  <c r="C17" i="3"/>
  <c r="G17" i="3"/>
  <c r="H17" i="3"/>
  <c r="I17" i="3"/>
  <c r="C18" i="3"/>
  <c r="G18" i="3"/>
  <c r="H18" i="3"/>
  <c r="I18" i="3"/>
  <c r="C19" i="3"/>
  <c r="G19" i="3"/>
  <c r="H19" i="3"/>
  <c r="I19" i="3"/>
  <c r="C20" i="3"/>
  <c r="G20" i="3"/>
  <c r="H20" i="3"/>
  <c r="I20" i="3"/>
  <c r="C21" i="3"/>
  <c r="G21" i="3"/>
  <c r="H21" i="3"/>
  <c r="I21" i="3"/>
  <c r="C22" i="3"/>
  <c r="G22" i="3"/>
  <c r="H22" i="3"/>
  <c r="I22" i="3"/>
  <c r="C23" i="3"/>
  <c r="G23" i="3"/>
  <c r="H23" i="3"/>
  <c r="I23" i="3"/>
  <c r="C24" i="3"/>
  <c r="G24" i="3"/>
  <c r="H24" i="3"/>
  <c r="I24" i="3"/>
  <c r="C25" i="3"/>
  <c r="G25" i="3"/>
  <c r="H25" i="3"/>
  <c r="I25" i="3"/>
  <c r="C26" i="3"/>
  <c r="G26" i="3"/>
  <c r="H26" i="3"/>
  <c r="I26" i="3"/>
  <c r="C27" i="3"/>
  <c r="G27" i="3"/>
  <c r="H27" i="3"/>
  <c r="I27" i="3"/>
  <c r="C28" i="3"/>
  <c r="G28" i="3"/>
  <c r="H28" i="3"/>
  <c r="I28" i="3"/>
  <c r="C8" i="3"/>
  <c r="H8" i="3"/>
  <c r="I8" i="3"/>
  <c r="G8" i="3"/>
  <c r="I6" i="3"/>
  <c r="G6" i="3"/>
  <c r="H6" i="3"/>
  <c r="G7" i="1"/>
  <c r="H7" i="1"/>
  <c r="F7" i="1"/>
  <c r="G8" i="1"/>
  <c r="F8" i="1"/>
  <c r="F6" i="1"/>
  <c r="B8" i="2"/>
  <c r="D8" i="2"/>
  <c r="H9" i="1"/>
  <c r="D9" i="1"/>
  <c r="D8" i="1"/>
  <c r="E9" i="1"/>
  <c r="J9" i="1"/>
  <c r="J8" i="1"/>
  <c r="K8" i="2"/>
  <c r="J8" i="2"/>
  <c r="I8" i="2"/>
  <c r="H8" i="2"/>
  <c r="G9" i="2"/>
  <c r="E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F9" i="1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D9" i="2"/>
  <c r="H9" i="2"/>
  <c r="I9" i="2"/>
  <c r="J9" i="2"/>
  <c r="K9" i="2"/>
  <c r="D10" i="2"/>
  <c r="G10" i="2"/>
  <c r="H10" i="2"/>
  <c r="I10" i="2"/>
  <c r="J10" i="2"/>
  <c r="K10" i="2"/>
  <c r="D11" i="2"/>
  <c r="G11" i="2"/>
  <c r="H11" i="2"/>
  <c r="I11" i="2"/>
  <c r="J11" i="2"/>
  <c r="K11" i="2"/>
  <c r="D12" i="2"/>
  <c r="G12" i="2"/>
  <c r="H12" i="2"/>
  <c r="I12" i="2"/>
  <c r="J12" i="2"/>
  <c r="K12" i="2"/>
  <c r="D13" i="2"/>
  <c r="G13" i="2"/>
  <c r="H13" i="2"/>
  <c r="I13" i="2"/>
  <c r="J13" i="2"/>
  <c r="K13" i="2"/>
  <c r="D14" i="2"/>
  <c r="G14" i="2"/>
  <c r="H14" i="2"/>
  <c r="I14" i="2"/>
  <c r="J14" i="2"/>
  <c r="K14" i="2"/>
  <c r="D15" i="2"/>
  <c r="G15" i="2"/>
  <c r="H15" i="2"/>
  <c r="I15" i="2"/>
  <c r="J15" i="2"/>
  <c r="K15" i="2"/>
  <c r="D16" i="2"/>
  <c r="G16" i="2"/>
  <c r="H16" i="2"/>
  <c r="I16" i="2"/>
  <c r="J16" i="2"/>
  <c r="K16" i="2"/>
  <c r="D17" i="2"/>
  <c r="G17" i="2"/>
  <c r="H17" i="2"/>
  <c r="I17" i="2"/>
  <c r="J17" i="2"/>
  <c r="K17" i="2"/>
  <c r="D18" i="2"/>
  <c r="G18" i="2"/>
  <c r="H18" i="2"/>
  <c r="I18" i="2"/>
  <c r="J18" i="2"/>
  <c r="K18" i="2"/>
  <c r="D19" i="2"/>
  <c r="G19" i="2"/>
  <c r="H19" i="2"/>
  <c r="I19" i="2"/>
  <c r="J19" i="2"/>
  <c r="K19" i="2"/>
  <c r="D20" i="2"/>
  <c r="G20" i="2"/>
  <c r="H20" i="2"/>
  <c r="I20" i="2"/>
  <c r="J20" i="2"/>
  <c r="K20" i="2"/>
  <c r="D21" i="2"/>
  <c r="G21" i="2"/>
  <c r="H21" i="2"/>
  <c r="I21" i="2"/>
  <c r="J21" i="2"/>
  <c r="K21" i="2"/>
  <c r="D22" i="2"/>
  <c r="G22" i="2"/>
  <c r="H22" i="2"/>
  <c r="I22" i="2"/>
  <c r="J22" i="2"/>
  <c r="K22" i="2"/>
  <c r="D23" i="2"/>
  <c r="G23" i="2"/>
  <c r="H23" i="2"/>
  <c r="I23" i="2"/>
  <c r="J23" i="2"/>
  <c r="K23" i="2"/>
  <c r="D24" i="2"/>
  <c r="G24" i="2"/>
  <c r="H24" i="2"/>
  <c r="I24" i="2"/>
  <c r="J24" i="2"/>
  <c r="K24" i="2"/>
  <c r="D25" i="2"/>
  <c r="G25" i="2"/>
  <c r="H25" i="2"/>
  <c r="I25" i="2"/>
  <c r="J25" i="2"/>
  <c r="K25" i="2"/>
  <c r="D26" i="2"/>
  <c r="G26" i="2"/>
  <c r="H26" i="2"/>
  <c r="I26" i="2"/>
  <c r="J26" i="2"/>
  <c r="K26" i="2"/>
  <c r="D27" i="2"/>
  <c r="G27" i="2"/>
  <c r="H27" i="2"/>
  <c r="I27" i="2"/>
  <c r="J27" i="2"/>
  <c r="K27" i="2"/>
  <c r="D28" i="2"/>
  <c r="G28" i="2"/>
  <c r="H28" i="2"/>
  <c r="I28" i="2"/>
  <c r="J28" i="2"/>
  <c r="K28" i="2"/>
  <c r="F28" i="1"/>
  <c r="E28" i="1"/>
  <c r="J28" i="1"/>
  <c r="F27" i="1"/>
  <c r="E27" i="1"/>
  <c r="J27" i="1"/>
  <c r="F26" i="1"/>
  <c r="E26" i="1"/>
  <c r="J26" i="1"/>
  <c r="F25" i="1"/>
  <c r="E25" i="1"/>
  <c r="J25" i="1"/>
  <c r="F24" i="1"/>
  <c r="E24" i="1"/>
  <c r="J24" i="1"/>
  <c r="F23" i="1"/>
  <c r="E23" i="1"/>
  <c r="J23" i="1"/>
  <c r="F22" i="1"/>
  <c r="E22" i="1"/>
  <c r="J22" i="1"/>
  <c r="F21" i="1"/>
  <c r="E21" i="1"/>
  <c r="J21" i="1"/>
  <c r="F20" i="1"/>
  <c r="E20" i="1"/>
  <c r="J20" i="1"/>
  <c r="F19" i="1"/>
  <c r="E19" i="1"/>
  <c r="J19" i="1"/>
  <c r="F18" i="1"/>
  <c r="E18" i="1"/>
  <c r="J18" i="1"/>
  <c r="F17" i="1"/>
  <c r="E17" i="1"/>
  <c r="J17" i="1"/>
  <c r="F16" i="1"/>
  <c r="E16" i="1"/>
  <c r="J16" i="1"/>
  <c r="F15" i="1"/>
  <c r="E15" i="1"/>
  <c r="J15" i="1"/>
  <c r="F14" i="1"/>
  <c r="E14" i="1"/>
  <c r="J14" i="1"/>
  <c r="F13" i="1"/>
  <c r="E13" i="1"/>
  <c r="J13" i="1"/>
  <c r="F12" i="1"/>
  <c r="E12" i="1"/>
  <c r="J12" i="1"/>
  <c r="F11" i="1"/>
  <c r="E11" i="1"/>
  <c r="J11" i="1"/>
  <c r="F10" i="1"/>
  <c r="E10" i="1"/>
  <c r="J10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G9" i="1"/>
  <c r="H8" i="1"/>
</calcChain>
</file>

<file path=xl/sharedStrings.xml><?xml version="1.0" encoding="utf-8"?>
<sst xmlns="http://schemas.openxmlformats.org/spreadsheetml/2006/main" count="163" uniqueCount="78">
  <si>
    <t>F</t>
  </si>
  <si>
    <t>dF</t>
  </si>
  <si>
    <t>lambda</t>
  </si>
  <si>
    <t>each resident's ability to deforest</t>
  </si>
  <si>
    <t>elip</t>
  </si>
  <si>
    <t>forest rate of increase</t>
  </si>
  <si>
    <t>T</t>
  </si>
  <si>
    <t>area available</t>
  </si>
  <si>
    <t>elip*F*available</t>
  </si>
  <si>
    <t>Favail</t>
  </si>
  <si>
    <t>1-F/T</t>
  </si>
  <si>
    <t>Logistic Growth</t>
  </si>
  <si>
    <t>R</t>
  </si>
  <si>
    <t>residents</t>
  </si>
  <si>
    <t>Deforestation</t>
  </si>
  <si>
    <t>M</t>
  </si>
  <si>
    <t>P</t>
  </si>
  <si>
    <t>s</t>
  </si>
  <si>
    <t>u</t>
  </si>
  <si>
    <t>sd</t>
  </si>
  <si>
    <t>mean</t>
  </si>
  <si>
    <t>w</t>
  </si>
  <si>
    <t>migrate prob</t>
  </si>
  <si>
    <t>M/P</t>
  </si>
  <si>
    <t>(u-M/P)/s</t>
  </si>
  <si>
    <t>e^()</t>
  </si>
  <si>
    <t>1/(1+e())</t>
  </si>
  <si>
    <t>a</t>
  </si>
  <si>
    <t>b</t>
  </si>
  <si>
    <t>(a-b)</t>
  </si>
  <si>
    <t>dM/dt</t>
  </si>
  <si>
    <t xml:space="preserve"> w*(a-b)*P</t>
  </si>
  <si>
    <t>Forest regrowth</t>
  </si>
  <si>
    <t>g</t>
  </si>
  <si>
    <t>h</t>
  </si>
  <si>
    <t>A</t>
  </si>
  <si>
    <t>residencets (P-M)</t>
  </si>
  <si>
    <t>Urban utility per capita</t>
  </si>
  <si>
    <t>Agricultutal utility per capita</t>
  </si>
  <si>
    <t>Ah</t>
  </si>
  <si>
    <t>Ah/(P-M)</t>
  </si>
  <si>
    <t>m</t>
  </si>
  <si>
    <t>total area</t>
  </si>
  <si>
    <t>forest area</t>
  </si>
  <si>
    <t>ε</t>
  </si>
  <si>
    <t>λ</t>
  </si>
  <si>
    <t>constant</t>
  </si>
  <si>
    <t>state/stock</t>
  </si>
  <si>
    <t>P-M</t>
  </si>
  <si>
    <t>migrants</t>
  </si>
  <si>
    <t>ω</t>
  </si>
  <si>
    <t>γ</t>
  </si>
  <si>
    <t>μ</t>
  </si>
  <si>
    <t>T-F</t>
  </si>
  <si>
    <t>Urban utility</t>
  </si>
  <si>
    <t>Agri. Utility</t>
  </si>
  <si>
    <t>Avai. agr. area</t>
  </si>
  <si>
    <t>defor capability</t>
  </si>
  <si>
    <t>forest regr. rate</t>
  </si>
  <si>
    <t>migra . thres. ave.</t>
  </si>
  <si>
    <t>migra . thres. var.</t>
  </si>
  <si>
    <t>prob. of migrating</t>
  </si>
  <si>
    <t>population</t>
  </si>
  <si>
    <t>forest area Δ</t>
  </si>
  <si>
    <t>migrants Δ</t>
  </si>
  <si>
    <t>flow</t>
  </si>
  <si>
    <t>ΔF</t>
  </si>
  <si>
    <t>ΔM</t>
  </si>
  <si>
    <t>deforestation</t>
  </si>
  <si>
    <t>regrowth</t>
  </si>
  <si>
    <t>(μ-(M/P))/s</t>
  </si>
  <si>
    <t>1+e^a</t>
  </si>
  <si>
    <t>(P/b)-M</t>
  </si>
  <si>
    <t>P/b</t>
  </si>
  <si>
    <t>(Ah/R)/(2γ)</t>
  </si>
  <si>
    <t>initial</t>
  </si>
  <si>
    <t>Why does it not work with M and F (P, R, T, and A) as absolute numbers rather than proportions?</t>
  </si>
  <si>
    <t>Time step problems??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</si>
</sst>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222222"/>
      <name val="Times New Roman"/>
      <charset val="161"/>
    </font>
    <font>
      <b/>
      <sz val="11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scheme val="minor"/>
    </font>
    <font>
      <b/>
      <sz val="11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165" fontId="0" fillId="0" borderId="0" xfId="0" applyNumberForma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65" fontId="0" fillId="4" borderId="1" xfId="0" applyNumberForma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0" fillId="0" borderId="0" xfId="0" applyFill="1"/>
    <xf numFmtId="0" fontId="0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center"/>
    </xf>
    <xf numFmtId="0" fontId="0" fillId="4" borderId="1" xfId="0" applyFont="1" applyFill="1" applyBorder="1" applyAlignment="1">
      <alignment horizontal="left"/>
    </xf>
    <xf numFmtId="165" fontId="0" fillId="0" borderId="1" xfId="0" applyNumberFormat="1" applyFont="1" applyFill="1" applyBorder="1" applyAlignment="1">
      <alignment horizontal="left"/>
    </xf>
    <xf numFmtId="0" fontId="0" fillId="0" borderId="0" xfId="0" applyFont="1" applyFill="1"/>
    <xf numFmtId="165" fontId="3" fillId="3" borderId="1" xfId="0" applyNumberFormat="1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left"/>
    </xf>
    <xf numFmtId="0" fontId="8" fillId="6" borderId="1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Forest!$D$7</c:f>
              <c:strCache>
                <c:ptCount val="1"/>
                <c:pt idx="0">
                  <c:v>Favail</c:v>
                </c:pt>
              </c:strCache>
            </c:strRef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Forest!$D$8:$D$28</c:f>
              <c:numCache>
                <c:formatCode>General</c:formatCode>
                <c:ptCount val="21"/>
                <c:pt idx="0">
                  <c:v>1.0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1217512"/>
        <c:axId val="-2011216088"/>
      </c:scatterChart>
      <c:valAx>
        <c:axId val="-201121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1216088"/>
        <c:crosses val="autoZero"/>
        <c:crossBetween val="midCat"/>
      </c:valAx>
      <c:valAx>
        <c:axId val="-201121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1217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coupled!$C$7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coupled!$D$7:$CY$7</c:f>
              <c:numCache>
                <c:formatCode>General</c:formatCode>
                <c:ptCount val="100"/>
                <c:pt idx="0">
                  <c:v>75.0</c:v>
                </c:pt>
                <c:pt idx="1">
                  <c:v>0.669285092428481</c:v>
                </c:pt>
                <c:pt idx="2" formatCode="0,000">
                  <c:v>8.447919106335283</c:v>
                </c:pt>
                <c:pt idx="3" formatCode="0,000">
                  <c:v>0.000181479978369481</c:v>
                </c:pt>
                <c:pt idx="4" formatCode="0,000">
                  <c:v>4.43940653790028E-6</c:v>
                </c:pt>
                <c:pt idx="5" formatCode="0,000">
                  <c:v>2.99035213843436E-10</c:v>
                </c:pt>
                <c:pt idx="6" formatCode="0,000">
                  <c:v>0.0</c:v>
                </c:pt>
                <c:pt idx="7" formatCode="0,000">
                  <c:v>0.0</c:v>
                </c:pt>
                <c:pt idx="8" formatCode="0,000">
                  <c:v>0.0</c:v>
                </c:pt>
                <c:pt idx="9" formatCode="0,000">
                  <c:v>0.0</c:v>
                </c:pt>
                <c:pt idx="10" formatCode="0,000">
                  <c:v>0.0</c:v>
                </c:pt>
                <c:pt idx="11" formatCode="0,000">
                  <c:v>0.0</c:v>
                </c:pt>
                <c:pt idx="12" formatCode="0,000">
                  <c:v>0.0</c:v>
                </c:pt>
                <c:pt idx="13" formatCode="0,000">
                  <c:v>0.0</c:v>
                </c:pt>
                <c:pt idx="14">
                  <c:v>0.0</c:v>
                </c:pt>
                <c:pt idx="15" formatCode="0,000">
                  <c:v>0.0</c:v>
                </c:pt>
                <c:pt idx="16" formatCode="0,000">
                  <c:v>0.0</c:v>
                </c:pt>
                <c:pt idx="17" formatCode="0,000">
                  <c:v>0.0</c:v>
                </c:pt>
                <c:pt idx="18" formatCode="0,000">
                  <c:v>0.0</c:v>
                </c:pt>
                <c:pt idx="19">
                  <c:v>0.0</c:v>
                </c:pt>
                <c:pt idx="20" formatCode="0,000">
                  <c:v>0.0</c:v>
                </c:pt>
                <c:pt idx="21">
                  <c:v>0.0</c:v>
                </c:pt>
                <c:pt idx="22" formatCode="0,000">
                  <c:v>0.0</c:v>
                </c:pt>
                <c:pt idx="23">
                  <c:v>0.0</c:v>
                </c:pt>
                <c:pt idx="24" formatCode="0,000">
                  <c:v>0.0</c:v>
                </c:pt>
                <c:pt idx="25">
                  <c:v>0.0</c:v>
                </c:pt>
                <c:pt idx="26" formatCode="0,000">
                  <c:v>0.0</c:v>
                </c:pt>
                <c:pt idx="27">
                  <c:v>0.0</c:v>
                </c:pt>
                <c:pt idx="28" formatCode="0,000">
                  <c:v>0.0</c:v>
                </c:pt>
                <c:pt idx="29">
                  <c:v>0.0</c:v>
                </c:pt>
                <c:pt idx="30" formatCode="0,000">
                  <c:v>0.0</c:v>
                </c:pt>
                <c:pt idx="31">
                  <c:v>0.0</c:v>
                </c:pt>
                <c:pt idx="32" formatCode="0,000">
                  <c:v>0.0</c:v>
                </c:pt>
                <c:pt idx="33">
                  <c:v>0.0</c:v>
                </c:pt>
                <c:pt idx="34" formatCode="0,000">
                  <c:v>0.0</c:v>
                </c:pt>
                <c:pt idx="35">
                  <c:v>0.0</c:v>
                </c:pt>
                <c:pt idx="36" formatCode="0,000">
                  <c:v>0.0</c:v>
                </c:pt>
                <c:pt idx="37">
                  <c:v>0.0</c:v>
                </c:pt>
                <c:pt idx="38" formatCode="0,000">
                  <c:v>0.0</c:v>
                </c:pt>
                <c:pt idx="39">
                  <c:v>0.0</c:v>
                </c:pt>
                <c:pt idx="40" formatCode="0,000">
                  <c:v>0.0</c:v>
                </c:pt>
                <c:pt idx="41">
                  <c:v>0.0</c:v>
                </c:pt>
                <c:pt idx="42">
                  <c:v>0.0</c:v>
                </c:pt>
                <c:pt idx="43" formatCode="0,000">
                  <c:v>0.0</c:v>
                </c:pt>
                <c:pt idx="44">
                  <c:v>0.0</c:v>
                </c:pt>
                <c:pt idx="45" formatCode="0,000">
                  <c:v>0.0</c:v>
                </c:pt>
                <c:pt idx="46">
                  <c:v>0.0</c:v>
                </c:pt>
                <c:pt idx="47" formatCode="0,000">
                  <c:v>0.0</c:v>
                </c:pt>
                <c:pt idx="48">
                  <c:v>0.0</c:v>
                </c:pt>
                <c:pt idx="49" formatCode="0,000">
                  <c:v>0.0</c:v>
                </c:pt>
                <c:pt idx="50">
                  <c:v>0.0</c:v>
                </c:pt>
                <c:pt idx="51" formatCode="0,000">
                  <c:v>0.0</c:v>
                </c:pt>
                <c:pt idx="52">
                  <c:v>0.0</c:v>
                </c:pt>
                <c:pt idx="53" formatCode="0,000">
                  <c:v>0.0</c:v>
                </c:pt>
                <c:pt idx="54">
                  <c:v>0.0</c:v>
                </c:pt>
                <c:pt idx="55" formatCode="0,000">
                  <c:v>0.0</c:v>
                </c:pt>
                <c:pt idx="56">
                  <c:v>0.0</c:v>
                </c:pt>
                <c:pt idx="57" formatCode="0,000">
                  <c:v>0.0</c:v>
                </c:pt>
                <c:pt idx="58">
                  <c:v>0.0</c:v>
                </c:pt>
                <c:pt idx="59" formatCode="0,000">
                  <c:v>0.0</c:v>
                </c:pt>
                <c:pt idx="60">
                  <c:v>0.0</c:v>
                </c:pt>
                <c:pt idx="61" formatCode="0,000">
                  <c:v>0.0</c:v>
                </c:pt>
                <c:pt idx="62">
                  <c:v>0.0</c:v>
                </c:pt>
                <c:pt idx="63" formatCode="0,000">
                  <c:v>0.0</c:v>
                </c:pt>
                <c:pt idx="64">
                  <c:v>0.0</c:v>
                </c:pt>
                <c:pt idx="65">
                  <c:v>0.0</c:v>
                </c:pt>
                <c:pt idx="66" formatCode="0,000">
                  <c:v>0.0</c:v>
                </c:pt>
                <c:pt idx="67">
                  <c:v>0.0</c:v>
                </c:pt>
                <c:pt idx="68" formatCode="0,000">
                  <c:v>0.0</c:v>
                </c:pt>
                <c:pt idx="69">
                  <c:v>0.0</c:v>
                </c:pt>
                <c:pt idx="70" formatCode="0,000">
                  <c:v>0.0</c:v>
                </c:pt>
                <c:pt idx="71">
                  <c:v>0.0</c:v>
                </c:pt>
                <c:pt idx="72" formatCode="0,000">
                  <c:v>0.0</c:v>
                </c:pt>
                <c:pt idx="73">
                  <c:v>0.0</c:v>
                </c:pt>
                <c:pt idx="74" formatCode="0,000">
                  <c:v>0.0</c:v>
                </c:pt>
                <c:pt idx="75">
                  <c:v>0.0</c:v>
                </c:pt>
                <c:pt idx="76" formatCode="0,000">
                  <c:v>0.0</c:v>
                </c:pt>
                <c:pt idx="77">
                  <c:v>0.0</c:v>
                </c:pt>
                <c:pt idx="78" formatCode="0,000">
                  <c:v>0.0</c:v>
                </c:pt>
                <c:pt idx="79">
                  <c:v>0.0</c:v>
                </c:pt>
                <c:pt idx="80" formatCode="0,000">
                  <c:v>0.0</c:v>
                </c:pt>
                <c:pt idx="81">
                  <c:v>0.0</c:v>
                </c:pt>
                <c:pt idx="82" formatCode="0,000">
                  <c:v>0.0</c:v>
                </c:pt>
                <c:pt idx="83">
                  <c:v>0.0</c:v>
                </c:pt>
                <c:pt idx="84" formatCode="0,000">
                  <c:v>0.0</c:v>
                </c:pt>
                <c:pt idx="85">
                  <c:v>0.0</c:v>
                </c:pt>
                <c:pt idx="86" formatCode="0,000">
                  <c:v>0.0</c:v>
                </c:pt>
                <c:pt idx="87">
                  <c:v>0.0</c:v>
                </c:pt>
                <c:pt idx="88">
                  <c:v>0.0</c:v>
                </c:pt>
                <c:pt idx="89" formatCode="0,000">
                  <c:v>0.0</c:v>
                </c:pt>
                <c:pt idx="90">
                  <c:v>0.0</c:v>
                </c:pt>
                <c:pt idx="91" formatCode="0,000">
                  <c:v>0.0</c:v>
                </c:pt>
                <c:pt idx="92">
                  <c:v>0.0</c:v>
                </c:pt>
                <c:pt idx="93" formatCode="0,000">
                  <c:v>0.0</c:v>
                </c:pt>
                <c:pt idx="94">
                  <c:v>0.0</c:v>
                </c:pt>
                <c:pt idx="95" formatCode="0,000">
                  <c:v>0.0</c:v>
                </c:pt>
                <c:pt idx="96">
                  <c:v>0.0</c:v>
                </c:pt>
                <c:pt idx="97" formatCode="0,000">
                  <c:v>0.0</c:v>
                </c:pt>
                <c:pt idx="98">
                  <c:v>0.0</c:v>
                </c:pt>
                <c:pt idx="99" formatCode="0,000">
                  <c:v>0.0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coupled!$C$14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coupled!$D$14:$CY$14</c:f>
              <c:numCache>
                <c:formatCode>General</c:formatCode>
                <c:ptCount val="100"/>
                <c:pt idx="0">
                  <c:v>25.0</c:v>
                </c:pt>
                <c:pt idx="1">
                  <c:v>99.33071490757152</c:v>
                </c:pt>
                <c:pt idx="2" formatCode="0,000">
                  <c:v>91.55208089366472</c:v>
                </c:pt>
                <c:pt idx="3" formatCode="0,000">
                  <c:v>99.99981852002163</c:v>
                </c:pt>
                <c:pt idx="4" formatCode="0,000">
                  <c:v>99.99999556059346</c:v>
                </c:pt>
                <c:pt idx="5" formatCode="0,000">
                  <c:v>99.99999999970096</c:v>
                </c:pt>
                <c:pt idx="6" formatCode="0,000">
                  <c:v>100.0</c:v>
                </c:pt>
                <c:pt idx="7" formatCode="0,000">
                  <c:v>0.0</c:v>
                </c:pt>
                <c:pt idx="8" formatCode="0,000">
                  <c:v>0.0</c:v>
                </c:pt>
                <c:pt idx="9" formatCode="0,000">
                  <c:v>0.0</c:v>
                </c:pt>
                <c:pt idx="10" formatCode="0,000">
                  <c:v>0.0</c:v>
                </c:pt>
                <c:pt idx="11" formatCode="0,000">
                  <c:v>0.0</c:v>
                </c:pt>
                <c:pt idx="12" formatCode="0,000">
                  <c:v>0.0</c:v>
                </c:pt>
                <c:pt idx="13" formatCode="0,000">
                  <c:v>0.0</c:v>
                </c:pt>
                <c:pt idx="14">
                  <c:v>0.0</c:v>
                </c:pt>
                <c:pt idx="15" formatCode="0,000">
                  <c:v>0.0</c:v>
                </c:pt>
                <c:pt idx="16" formatCode="0,000">
                  <c:v>0.0</c:v>
                </c:pt>
                <c:pt idx="17" formatCode="0,000">
                  <c:v>0.0</c:v>
                </c:pt>
                <c:pt idx="18" formatCode="0,000">
                  <c:v>0.0</c:v>
                </c:pt>
                <c:pt idx="19">
                  <c:v>0.0</c:v>
                </c:pt>
                <c:pt idx="20" formatCode="0,000">
                  <c:v>0.0</c:v>
                </c:pt>
                <c:pt idx="21">
                  <c:v>0.0</c:v>
                </c:pt>
                <c:pt idx="22" formatCode="0,000">
                  <c:v>0.0</c:v>
                </c:pt>
                <c:pt idx="23">
                  <c:v>0.0</c:v>
                </c:pt>
                <c:pt idx="24" formatCode="0,000">
                  <c:v>0.0</c:v>
                </c:pt>
                <c:pt idx="25">
                  <c:v>0.0</c:v>
                </c:pt>
                <c:pt idx="26" formatCode="0,000">
                  <c:v>0.0</c:v>
                </c:pt>
                <c:pt idx="27">
                  <c:v>0.0</c:v>
                </c:pt>
                <c:pt idx="28" formatCode="0,000">
                  <c:v>0.0</c:v>
                </c:pt>
                <c:pt idx="29">
                  <c:v>0.0</c:v>
                </c:pt>
                <c:pt idx="30" formatCode="0,000">
                  <c:v>0.0</c:v>
                </c:pt>
                <c:pt idx="31">
                  <c:v>0.0</c:v>
                </c:pt>
                <c:pt idx="32" formatCode="0,000">
                  <c:v>0.0</c:v>
                </c:pt>
                <c:pt idx="33">
                  <c:v>0.0</c:v>
                </c:pt>
                <c:pt idx="34" formatCode="0,000">
                  <c:v>0.0</c:v>
                </c:pt>
                <c:pt idx="35">
                  <c:v>0.0</c:v>
                </c:pt>
                <c:pt idx="36" formatCode="0,000">
                  <c:v>0.0</c:v>
                </c:pt>
                <c:pt idx="37">
                  <c:v>0.0</c:v>
                </c:pt>
                <c:pt idx="38" formatCode="0,000">
                  <c:v>0.0</c:v>
                </c:pt>
                <c:pt idx="39">
                  <c:v>0.0</c:v>
                </c:pt>
                <c:pt idx="40" formatCode="0,000">
                  <c:v>0.0</c:v>
                </c:pt>
                <c:pt idx="41">
                  <c:v>0.0</c:v>
                </c:pt>
                <c:pt idx="42">
                  <c:v>0.0</c:v>
                </c:pt>
                <c:pt idx="43" formatCode="0,000">
                  <c:v>0.0</c:v>
                </c:pt>
                <c:pt idx="44">
                  <c:v>0.0</c:v>
                </c:pt>
                <c:pt idx="45" formatCode="0,000">
                  <c:v>0.0</c:v>
                </c:pt>
                <c:pt idx="46">
                  <c:v>0.0</c:v>
                </c:pt>
                <c:pt idx="47" formatCode="0,000">
                  <c:v>0.0</c:v>
                </c:pt>
                <c:pt idx="48">
                  <c:v>0.0</c:v>
                </c:pt>
                <c:pt idx="49" formatCode="0,000">
                  <c:v>0.0</c:v>
                </c:pt>
                <c:pt idx="50">
                  <c:v>0.0</c:v>
                </c:pt>
                <c:pt idx="51" formatCode="0,000">
                  <c:v>0.0</c:v>
                </c:pt>
                <c:pt idx="52">
                  <c:v>0.0</c:v>
                </c:pt>
                <c:pt idx="53" formatCode="0,000">
                  <c:v>0.0</c:v>
                </c:pt>
                <c:pt idx="54">
                  <c:v>0.0</c:v>
                </c:pt>
                <c:pt idx="55" formatCode="0,000">
                  <c:v>0.0</c:v>
                </c:pt>
                <c:pt idx="56">
                  <c:v>0.0</c:v>
                </c:pt>
                <c:pt idx="57" formatCode="0,000">
                  <c:v>0.0</c:v>
                </c:pt>
                <c:pt idx="58">
                  <c:v>0.0</c:v>
                </c:pt>
                <c:pt idx="59" formatCode="0,000">
                  <c:v>0.0</c:v>
                </c:pt>
                <c:pt idx="60">
                  <c:v>0.0</c:v>
                </c:pt>
                <c:pt idx="61" formatCode="0,000">
                  <c:v>0.0</c:v>
                </c:pt>
                <c:pt idx="62">
                  <c:v>0.0</c:v>
                </c:pt>
                <c:pt idx="63" formatCode="0,000">
                  <c:v>0.0</c:v>
                </c:pt>
                <c:pt idx="64">
                  <c:v>0.0</c:v>
                </c:pt>
                <c:pt idx="65">
                  <c:v>0.0</c:v>
                </c:pt>
                <c:pt idx="66" formatCode="0,000">
                  <c:v>0.0</c:v>
                </c:pt>
                <c:pt idx="67">
                  <c:v>0.0</c:v>
                </c:pt>
                <c:pt idx="68" formatCode="0,000">
                  <c:v>0.0</c:v>
                </c:pt>
                <c:pt idx="69">
                  <c:v>0.0</c:v>
                </c:pt>
                <c:pt idx="70" formatCode="0,000">
                  <c:v>0.0</c:v>
                </c:pt>
                <c:pt idx="71">
                  <c:v>0.0</c:v>
                </c:pt>
                <c:pt idx="72" formatCode="0,000">
                  <c:v>0.0</c:v>
                </c:pt>
                <c:pt idx="73">
                  <c:v>0.0</c:v>
                </c:pt>
                <c:pt idx="74" formatCode="0,000">
                  <c:v>0.0</c:v>
                </c:pt>
                <c:pt idx="75">
                  <c:v>0.0</c:v>
                </c:pt>
                <c:pt idx="76" formatCode="0,000">
                  <c:v>0.0</c:v>
                </c:pt>
                <c:pt idx="77">
                  <c:v>0.0</c:v>
                </c:pt>
                <c:pt idx="78" formatCode="0,000">
                  <c:v>0.0</c:v>
                </c:pt>
                <c:pt idx="79">
                  <c:v>0.0</c:v>
                </c:pt>
                <c:pt idx="80" formatCode="0,000">
                  <c:v>0.0</c:v>
                </c:pt>
                <c:pt idx="81">
                  <c:v>0.0</c:v>
                </c:pt>
                <c:pt idx="82" formatCode="0,000">
                  <c:v>0.0</c:v>
                </c:pt>
                <c:pt idx="83">
                  <c:v>0.0</c:v>
                </c:pt>
                <c:pt idx="84" formatCode="0,000">
                  <c:v>0.0</c:v>
                </c:pt>
                <c:pt idx="85">
                  <c:v>0.0</c:v>
                </c:pt>
                <c:pt idx="86" formatCode="0,000">
                  <c:v>0.0</c:v>
                </c:pt>
                <c:pt idx="87">
                  <c:v>0.0</c:v>
                </c:pt>
                <c:pt idx="88">
                  <c:v>0.0</c:v>
                </c:pt>
                <c:pt idx="89" formatCode="0,000">
                  <c:v>0.0</c:v>
                </c:pt>
                <c:pt idx="90">
                  <c:v>0.0</c:v>
                </c:pt>
                <c:pt idx="91" formatCode="0,000">
                  <c:v>0.0</c:v>
                </c:pt>
                <c:pt idx="92">
                  <c:v>0.0</c:v>
                </c:pt>
                <c:pt idx="93" formatCode="0,000">
                  <c:v>0.0</c:v>
                </c:pt>
                <c:pt idx="94">
                  <c:v>0.0</c:v>
                </c:pt>
                <c:pt idx="95" formatCode="0,000">
                  <c:v>0.0</c:v>
                </c:pt>
                <c:pt idx="96">
                  <c:v>0.0</c:v>
                </c:pt>
                <c:pt idx="97" formatCode="0,000">
                  <c:v>0.0</c:v>
                </c:pt>
                <c:pt idx="98">
                  <c:v>0.0</c:v>
                </c:pt>
                <c:pt idx="99" formatCode="0,0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422456"/>
        <c:axId val="-2008418968"/>
      </c:lineChart>
      <c:catAx>
        <c:axId val="-200842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418968"/>
        <c:crosses val="autoZero"/>
        <c:auto val="1"/>
        <c:lblAlgn val="ctr"/>
        <c:lblOffset val="100"/>
        <c:noMultiLvlLbl val="0"/>
      </c:catAx>
      <c:valAx>
        <c:axId val="-20084189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422456"/>
        <c:crosses val="autoZero"/>
        <c:crossBetween val="between"/>
        <c:min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Forest</a:t>
            </a:r>
            <a:r>
              <a:rPr lang="en-US" baseline="0"/>
              <a:t> 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coupled!$C$4</c:f>
              <c:strCache>
                <c:ptCount val="1"/>
                <c:pt idx="0">
                  <c:v>ΔF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coupled!$D$4:$CY$4</c:f>
              <c:numCache>
                <c:formatCode>General</c:formatCode>
                <c:ptCount val="100"/>
                <c:pt idx="0">
                  <c:v>25.0</c:v>
                </c:pt>
                <c:pt idx="1">
                  <c:v>-111.4960723613573</c:v>
                </c:pt>
                <c:pt idx="2">
                  <c:v>-32.80558329626263</c:v>
                </c:pt>
                <c:pt idx="3">
                  <c:v>-96.0546410750058</c:v>
                </c:pt>
                <c:pt idx="4">
                  <c:v>-546.8541120642399</c:v>
                </c:pt>
                <c:pt idx="5">
                  <c:v>-10144.87332797623</c:v>
                </c:pt>
                <c:pt idx="6">
                  <c:v>-2.35752534534606E6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coupled!$C$5</c:f>
              <c:strCache>
                <c:ptCount val="1"/>
                <c:pt idx="0">
                  <c:v>deforestation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coupled!$D$5:$CY$5</c:f>
              <c:numCache>
                <c:formatCode>General</c:formatCode>
                <c:ptCount val="100"/>
                <c:pt idx="0">
                  <c:v>25.0</c:v>
                </c:pt>
                <c:pt idx="1">
                  <c:v>148.9960723613573</c:v>
                </c:pt>
                <c:pt idx="2">
                  <c:v>-66.82582738256046</c:v>
                </c:pt>
                <c:pt idx="3">
                  <c:v>-138.6030597779804</c:v>
                </c:pt>
                <c:pt idx="4">
                  <c:v>-330.7125787835749</c:v>
                </c:pt>
                <c:pt idx="5">
                  <c:v>-1424.420817589471</c:v>
                </c:pt>
                <c:pt idx="6">
                  <c:v>-21714.16747354618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coupled!$C$6</c:f>
              <c:strCache>
                <c:ptCount val="1"/>
                <c:pt idx="0">
                  <c:v>regrowth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coupled!$D$6:$CY$6</c:f>
              <c:numCache>
                <c:formatCode>General</c:formatCode>
                <c:ptCount val="100"/>
                <c:pt idx="0">
                  <c:v>50.0</c:v>
                </c:pt>
                <c:pt idx="1">
                  <c:v>37.5</c:v>
                </c:pt>
                <c:pt idx="2">
                  <c:v>-99.63141067882308</c:v>
                </c:pt>
                <c:pt idx="3">
                  <c:v>-234.6577008529862</c:v>
                </c:pt>
                <c:pt idx="4">
                  <c:v>-877.5666908478148</c:v>
                </c:pt>
                <c:pt idx="5">
                  <c:v>-11569.2941455657</c:v>
                </c:pt>
                <c:pt idx="6">
                  <c:v>-2.3792395128196E6</c:v>
                </c:pt>
                <c:pt idx="7">
                  <c:v>-1.12189443372624E11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377944"/>
        <c:axId val="-2008374392"/>
      </c:lineChart>
      <c:catAx>
        <c:axId val="-200837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374392"/>
        <c:crosses val="autoZero"/>
        <c:auto val="1"/>
        <c:lblAlgn val="ctr"/>
        <c:lblOffset val="100"/>
        <c:noMultiLvlLbl val="0"/>
      </c:catAx>
      <c:valAx>
        <c:axId val="-20083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37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Migration</a:t>
            </a:r>
            <a:r>
              <a:rPr lang="en-US" baseline="0"/>
              <a:t> threshold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coupled!$C$15</c:f>
              <c:strCache>
                <c:ptCount val="1"/>
                <c:pt idx="0">
                  <c:v>μ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coupled!$D$15:$CY$15</c:f>
              <c:numCache>
                <c:formatCode>General</c:formatCode>
                <c:ptCount val="100"/>
                <c:pt idx="0">
                  <c:v>1.0</c:v>
                </c:pt>
                <c:pt idx="1">
                  <c:v>0.125842243374886</c:v>
                </c:pt>
                <c:pt idx="2">
                  <c:v>0.745455870740359</c:v>
                </c:pt>
                <c:pt idx="3">
                  <c:v>0.846509814533928</c:v>
                </c:pt>
                <c:pt idx="4">
                  <c:v>1.326781542564355</c:v>
                </c:pt>
                <c:pt idx="5">
                  <c:v>4.061052043996471</c:v>
                </c:pt>
                <c:pt idx="6">
                  <c:v>54.78541868386546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745336"/>
        <c:axId val="-2089744344"/>
      </c:lineChart>
      <c:catAx>
        <c:axId val="-208974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744344"/>
        <c:crosses val="autoZero"/>
        <c:auto val="1"/>
        <c:lblAlgn val="ctr"/>
        <c:lblOffset val="100"/>
        <c:noMultiLvlLbl val="0"/>
      </c:catAx>
      <c:valAx>
        <c:axId val="-20897443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74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Migration change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coupled!$C$8</c:f>
              <c:strCache>
                <c:ptCount val="1"/>
                <c:pt idx="0">
                  <c:v>ΔM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coupled!$D$8:$CY$8</c:f>
              <c:numCache>
                <c:formatCode>General</c:formatCode>
                <c:ptCount val="100"/>
                <c:pt idx="0" formatCode="0,000">
                  <c:v>-74.33071490757152</c:v>
                </c:pt>
                <c:pt idx="1">
                  <c:v>7.778634013906801</c:v>
                </c:pt>
                <c:pt idx="2">
                  <c:v>-8.447737626356913</c:v>
                </c:pt>
                <c:pt idx="3">
                  <c:v>-0.000177040571831581</c:v>
                </c:pt>
                <c:pt idx="4">
                  <c:v>-4.43910750268644E-6</c:v>
                </c:pt>
                <c:pt idx="5">
                  <c:v>-2.99035213843436E-10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761272"/>
        <c:axId val="-2008823448"/>
      </c:lineChart>
      <c:catAx>
        <c:axId val="-208976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823448"/>
        <c:crosses val="autoZero"/>
        <c:auto val="1"/>
        <c:lblAlgn val="ctr"/>
        <c:lblOffset val="100"/>
        <c:noMultiLvlLbl val="0"/>
      </c:catAx>
      <c:valAx>
        <c:axId val="-200882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76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coupled!$A$9</c:f>
              <c:strCache>
                <c:ptCount val="1"/>
                <c:pt idx="0">
                  <c:v>(μ-(M/P))/s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coupled!$D$9:$CY$9</c:f>
              <c:numCache>
                <c:formatCode>General</c:formatCode>
                <c:ptCount val="100"/>
                <c:pt idx="0">
                  <c:v>5.0</c:v>
                </c:pt>
                <c:pt idx="1">
                  <c:v>2.382987849012017</c:v>
                </c:pt>
                <c:pt idx="2">
                  <c:v>13.21953359354013</c:v>
                </c:pt>
                <c:pt idx="3">
                  <c:v>16.93015999468288</c:v>
                </c:pt>
                <c:pt idx="4">
                  <c:v>26.53562996340579</c:v>
                </c:pt>
                <c:pt idx="5">
                  <c:v>81.22104087986962</c:v>
                </c:pt>
                <c:pt idx="6">
                  <c:v>1095.70837367731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coupled!$A$10</c:f>
              <c:strCache>
                <c:ptCount val="1"/>
                <c:pt idx="0">
                  <c:v>1+e^a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coupled!$D$10:$CY$10</c:f>
              <c:numCache>
                <c:formatCode>0,000</c:formatCode>
                <c:ptCount val="100"/>
                <c:pt idx="0">
                  <c:v>149.4131591025766</c:v>
                </c:pt>
                <c:pt idx="1">
                  <c:v>11.83723455933755</c:v>
                </c:pt>
                <c:pt idx="2">
                  <c:v>551024.9719996498</c:v>
                </c:pt>
                <c:pt idx="3">
                  <c:v>2.25255333446657E7</c:v>
                </c:pt>
                <c:pt idx="4">
                  <c:v>3.34408776527381E11</c:v>
                </c:pt>
                <c:pt idx="5">
                  <c:v>1.87866726729471E35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196888"/>
        <c:axId val="-2008193208"/>
      </c:lineChart>
      <c:catAx>
        <c:axId val="-200819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193208"/>
        <c:crosses val="autoZero"/>
        <c:auto val="1"/>
        <c:lblAlgn val="ctr"/>
        <c:lblOffset val="100"/>
        <c:noMultiLvlLbl val="0"/>
      </c:catAx>
      <c:valAx>
        <c:axId val="-200819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19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coupled!$A$15</c:f>
              <c:strCache>
                <c:ptCount val="1"/>
                <c:pt idx="0">
                  <c:v>(Ah/R)/(2γ)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coupled!$D$15:$CY$15</c:f>
              <c:numCache>
                <c:formatCode>General</c:formatCode>
                <c:ptCount val="100"/>
                <c:pt idx="0">
                  <c:v>1.0</c:v>
                </c:pt>
                <c:pt idx="1">
                  <c:v>0.125842243374886</c:v>
                </c:pt>
                <c:pt idx="2">
                  <c:v>0.745455870740359</c:v>
                </c:pt>
                <c:pt idx="3">
                  <c:v>0.846509814533928</c:v>
                </c:pt>
                <c:pt idx="4">
                  <c:v>1.326781542564355</c:v>
                </c:pt>
                <c:pt idx="5">
                  <c:v>4.061052043996471</c:v>
                </c:pt>
                <c:pt idx="6">
                  <c:v>54.78541868386546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coupled!$A$16</c:f>
              <c:strCache>
                <c:ptCount val="1"/>
                <c:pt idx="0">
                  <c:v>M/P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coupled!$D$16:$CY$16</c:f>
              <c:numCache>
                <c:formatCode>General</c:formatCode>
                <c:ptCount val="100"/>
                <c:pt idx="0">
                  <c:v>0.75</c:v>
                </c:pt>
                <c:pt idx="1">
                  <c:v>0.00669285092428481</c:v>
                </c:pt>
                <c:pt idx="2">
                  <c:v>0.0844791910633528</c:v>
                </c:pt>
                <c:pt idx="3">
                  <c:v>1.81479978369481E-6</c:v>
                </c:pt>
                <c:pt idx="4">
                  <c:v>4.43940653790028E-8</c:v>
                </c:pt>
                <c:pt idx="5">
                  <c:v>2.99035213843436E-12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156840"/>
        <c:axId val="-2008153144"/>
      </c:lineChart>
      <c:catAx>
        <c:axId val="-200815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153144"/>
        <c:crosses val="autoZero"/>
        <c:auto val="1"/>
        <c:lblAlgn val="ctr"/>
        <c:lblOffset val="100"/>
        <c:noMultiLvlLbl val="0"/>
      </c:catAx>
      <c:valAx>
        <c:axId val="-200815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15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coupled!$C$7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coupled!$D$7:$CY$7</c:f>
              <c:numCache>
                <c:formatCode>General</c:formatCode>
                <c:ptCount val="100"/>
                <c:pt idx="0">
                  <c:v>75.0</c:v>
                </c:pt>
                <c:pt idx="1">
                  <c:v>0.669285092428481</c:v>
                </c:pt>
                <c:pt idx="2" formatCode="0,000">
                  <c:v>8.447919106335283</c:v>
                </c:pt>
                <c:pt idx="3" formatCode="0,000">
                  <c:v>0.000181479978369481</c:v>
                </c:pt>
                <c:pt idx="4" formatCode="0,000">
                  <c:v>4.43940653790028E-6</c:v>
                </c:pt>
                <c:pt idx="5" formatCode="0,000">
                  <c:v>2.99035213843436E-10</c:v>
                </c:pt>
                <c:pt idx="6" formatCode="0,000">
                  <c:v>0.0</c:v>
                </c:pt>
                <c:pt idx="7" formatCode="0,000">
                  <c:v>0.0</c:v>
                </c:pt>
                <c:pt idx="8" formatCode="0,000">
                  <c:v>0.0</c:v>
                </c:pt>
                <c:pt idx="9" formatCode="0,000">
                  <c:v>0.0</c:v>
                </c:pt>
                <c:pt idx="10" formatCode="0,000">
                  <c:v>0.0</c:v>
                </c:pt>
                <c:pt idx="11" formatCode="0,000">
                  <c:v>0.0</c:v>
                </c:pt>
                <c:pt idx="12" formatCode="0,000">
                  <c:v>0.0</c:v>
                </c:pt>
                <c:pt idx="13" formatCode="0,000">
                  <c:v>0.0</c:v>
                </c:pt>
                <c:pt idx="14">
                  <c:v>0.0</c:v>
                </c:pt>
                <c:pt idx="15" formatCode="0,000">
                  <c:v>0.0</c:v>
                </c:pt>
                <c:pt idx="16" formatCode="0,000">
                  <c:v>0.0</c:v>
                </c:pt>
                <c:pt idx="17" formatCode="0,000">
                  <c:v>0.0</c:v>
                </c:pt>
                <c:pt idx="18" formatCode="0,000">
                  <c:v>0.0</c:v>
                </c:pt>
                <c:pt idx="19">
                  <c:v>0.0</c:v>
                </c:pt>
                <c:pt idx="20" formatCode="0,000">
                  <c:v>0.0</c:v>
                </c:pt>
                <c:pt idx="21">
                  <c:v>0.0</c:v>
                </c:pt>
                <c:pt idx="22" formatCode="0,000">
                  <c:v>0.0</c:v>
                </c:pt>
                <c:pt idx="23">
                  <c:v>0.0</c:v>
                </c:pt>
                <c:pt idx="24" formatCode="0,000">
                  <c:v>0.0</c:v>
                </c:pt>
                <c:pt idx="25">
                  <c:v>0.0</c:v>
                </c:pt>
                <c:pt idx="26" formatCode="0,000">
                  <c:v>0.0</c:v>
                </c:pt>
                <c:pt idx="27">
                  <c:v>0.0</c:v>
                </c:pt>
                <c:pt idx="28" formatCode="0,000">
                  <c:v>0.0</c:v>
                </c:pt>
                <c:pt idx="29">
                  <c:v>0.0</c:v>
                </c:pt>
                <c:pt idx="30" formatCode="0,000">
                  <c:v>0.0</c:v>
                </c:pt>
                <c:pt idx="31">
                  <c:v>0.0</c:v>
                </c:pt>
                <c:pt idx="32" formatCode="0,000">
                  <c:v>0.0</c:v>
                </c:pt>
                <c:pt idx="33">
                  <c:v>0.0</c:v>
                </c:pt>
                <c:pt idx="34" formatCode="0,000">
                  <c:v>0.0</c:v>
                </c:pt>
                <c:pt idx="35">
                  <c:v>0.0</c:v>
                </c:pt>
                <c:pt idx="36" formatCode="0,000">
                  <c:v>0.0</c:v>
                </c:pt>
                <c:pt idx="37">
                  <c:v>0.0</c:v>
                </c:pt>
                <c:pt idx="38" formatCode="0,000">
                  <c:v>0.0</c:v>
                </c:pt>
                <c:pt idx="39">
                  <c:v>0.0</c:v>
                </c:pt>
                <c:pt idx="40" formatCode="0,000">
                  <c:v>0.0</c:v>
                </c:pt>
                <c:pt idx="41">
                  <c:v>0.0</c:v>
                </c:pt>
                <c:pt idx="42">
                  <c:v>0.0</c:v>
                </c:pt>
                <c:pt idx="43" formatCode="0,000">
                  <c:v>0.0</c:v>
                </c:pt>
                <c:pt idx="44">
                  <c:v>0.0</c:v>
                </c:pt>
                <c:pt idx="45" formatCode="0,000">
                  <c:v>0.0</c:v>
                </c:pt>
                <c:pt idx="46">
                  <c:v>0.0</c:v>
                </c:pt>
                <c:pt idx="47" formatCode="0,000">
                  <c:v>0.0</c:v>
                </c:pt>
                <c:pt idx="48">
                  <c:v>0.0</c:v>
                </c:pt>
                <c:pt idx="49" formatCode="0,000">
                  <c:v>0.0</c:v>
                </c:pt>
                <c:pt idx="50">
                  <c:v>0.0</c:v>
                </c:pt>
                <c:pt idx="51" formatCode="0,000">
                  <c:v>0.0</c:v>
                </c:pt>
                <c:pt idx="52">
                  <c:v>0.0</c:v>
                </c:pt>
                <c:pt idx="53" formatCode="0,000">
                  <c:v>0.0</c:v>
                </c:pt>
                <c:pt idx="54">
                  <c:v>0.0</c:v>
                </c:pt>
                <c:pt idx="55" formatCode="0,000">
                  <c:v>0.0</c:v>
                </c:pt>
                <c:pt idx="56">
                  <c:v>0.0</c:v>
                </c:pt>
                <c:pt idx="57" formatCode="0,000">
                  <c:v>0.0</c:v>
                </c:pt>
                <c:pt idx="58">
                  <c:v>0.0</c:v>
                </c:pt>
                <c:pt idx="59" formatCode="0,000">
                  <c:v>0.0</c:v>
                </c:pt>
                <c:pt idx="60">
                  <c:v>0.0</c:v>
                </c:pt>
                <c:pt idx="61" formatCode="0,000">
                  <c:v>0.0</c:v>
                </c:pt>
                <c:pt idx="62">
                  <c:v>0.0</c:v>
                </c:pt>
                <c:pt idx="63" formatCode="0,000">
                  <c:v>0.0</c:v>
                </c:pt>
                <c:pt idx="64">
                  <c:v>0.0</c:v>
                </c:pt>
                <c:pt idx="65">
                  <c:v>0.0</c:v>
                </c:pt>
                <c:pt idx="66" formatCode="0,000">
                  <c:v>0.0</c:v>
                </c:pt>
                <c:pt idx="67">
                  <c:v>0.0</c:v>
                </c:pt>
                <c:pt idx="68" formatCode="0,000">
                  <c:v>0.0</c:v>
                </c:pt>
                <c:pt idx="69">
                  <c:v>0.0</c:v>
                </c:pt>
                <c:pt idx="70" formatCode="0,000">
                  <c:v>0.0</c:v>
                </c:pt>
                <c:pt idx="71">
                  <c:v>0.0</c:v>
                </c:pt>
                <c:pt idx="72" formatCode="0,000">
                  <c:v>0.0</c:v>
                </c:pt>
                <c:pt idx="73">
                  <c:v>0.0</c:v>
                </c:pt>
                <c:pt idx="74" formatCode="0,000">
                  <c:v>0.0</c:v>
                </c:pt>
                <c:pt idx="75">
                  <c:v>0.0</c:v>
                </c:pt>
                <c:pt idx="76" formatCode="0,000">
                  <c:v>0.0</c:v>
                </c:pt>
                <c:pt idx="77">
                  <c:v>0.0</c:v>
                </c:pt>
                <c:pt idx="78" formatCode="0,000">
                  <c:v>0.0</c:v>
                </c:pt>
                <c:pt idx="79">
                  <c:v>0.0</c:v>
                </c:pt>
                <c:pt idx="80" formatCode="0,000">
                  <c:v>0.0</c:v>
                </c:pt>
                <c:pt idx="81">
                  <c:v>0.0</c:v>
                </c:pt>
                <c:pt idx="82" formatCode="0,000">
                  <c:v>0.0</c:v>
                </c:pt>
                <c:pt idx="83">
                  <c:v>0.0</c:v>
                </c:pt>
                <c:pt idx="84" formatCode="0,000">
                  <c:v>0.0</c:v>
                </c:pt>
                <c:pt idx="85">
                  <c:v>0.0</c:v>
                </c:pt>
                <c:pt idx="86" formatCode="0,000">
                  <c:v>0.0</c:v>
                </c:pt>
                <c:pt idx="87">
                  <c:v>0.0</c:v>
                </c:pt>
                <c:pt idx="88">
                  <c:v>0.0</c:v>
                </c:pt>
                <c:pt idx="89" formatCode="0,000">
                  <c:v>0.0</c:v>
                </c:pt>
                <c:pt idx="90">
                  <c:v>0.0</c:v>
                </c:pt>
                <c:pt idx="91" formatCode="0,000">
                  <c:v>0.0</c:v>
                </c:pt>
                <c:pt idx="92">
                  <c:v>0.0</c:v>
                </c:pt>
                <c:pt idx="93" formatCode="0,000">
                  <c:v>0.0</c:v>
                </c:pt>
                <c:pt idx="94">
                  <c:v>0.0</c:v>
                </c:pt>
                <c:pt idx="95" formatCode="0,000">
                  <c:v>0.0</c:v>
                </c:pt>
                <c:pt idx="96">
                  <c:v>0.0</c:v>
                </c:pt>
                <c:pt idx="97" formatCode="0,000">
                  <c:v>0.0</c:v>
                </c:pt>
                <c:pt idx="98">
                  <c:v>0.0</c:v>
                </c:pt>
                <c:pt idx="99" formatCode="0,000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coupled!$A$11</c:f>
              <c:strCache>
                <c:ptCount val="1"/>
                <c:pt idx="0">
                  <c:v>P/b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coupled!$D$11:$CY$11</c:f>
              <c:numCache>
                <c:formatCode>0,000</c:formatCode>
                <c:ptCount val="100"/>
                <c:pt idx="0">
                  <c:v>-49.4131591025766</c:v>
                </c:pt>
                <c:pt idx="1">
                  <c:v>88.16276544066245</c:v>
                </c:pt>
                <c:pt idx="2">
                  <c:v>-550924.9719996498</c:v>
                </c:pt>
                <c:pt idx="3">
                  <c:v>-2.25254333446657E7</c:v>
                </c:pt>
                <c:pt idx="4">
                  <c:v>-3.34408776427381E11</c:v>
                </c:pt>
                <c:pt idx="5">
                  <c:v>-1.87866726729471E35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115544"/>
        <c:axId val="-2008111848"/>
      </c:lineChart>
      <c:catAx>
        <c:axId val="-200811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111848"/>
        <c:crosses val="autoZero"/>
        <c:auto val="1"/>
        <c:lblAlgn val="ctr"/>
        <c:lblOffset val="100"/>
        <c:noMultiLvlLbl val="0"/>
      </c:catAx>
      <c:valAx>
        <c:axId val="-200811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11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Landscape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'coupled (2)'!$C$3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'coupled (2)'!$D$2:$CY$2</c:f>
              <c:strCache>
                <c:ptCount val="10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'coupled (2)'!$D$3:$CY$3</c:f>
              <c:numCache>
                <c:formatCode>General</c:formatCode>
                <c:ptCount val="100"/>
                <c:pt idx="0">
                  <c:v>25.0</c:v>
                </c:pt>
                <c:pt idx="1">
                  <c:v>-10.625</c:v>
                </c:pt>
                <c:pt idx="2" formatCode="0,000">
                  <c:v>4.668359374970487</c:v>
                </c:pt>
                <c:pt idx="3" formatCode="0,000">
                  <c:v>-2.332631469852595</c:v>
                </c:pt>
                <c:pt idx="4" formatCode="0,000">
                  <c:v>1.24368298252667</c:v>
                </c:pt>
                <c:pt idx="5" formatCode="0,000">
                  <c:v>-0.712871229214637</c:v>
                </c:pt>
                <c:pt idx="6" formatCode="0,000">
                  <c:v>0.430604254832957</c:v>
                </c:pt>
                <c:pt idx="7" formatCode="0,000">
                  <c:v>-0.273308871476895</c:v>
                </c:pt>
                <c:pt idx="8" formatCode="0,000">
                  <c:v>0.180541893604625</c:v>
                </c:pt>
                <c:pt idx="9" formatCode="0,000">
                  <c:v>-0.123661617005219</c:v>
                </c:pt>
                <c:pt idx="10" formatCode="0,000">
                  <c:v>0.0873256410436827</c:v>
                </c:pt>
                <c:pt idx="11" formatCode="0,000">
                  <c:v>-0.0633764185568823</c:v>
                </c:pt>
                <c:pt idx="12" formatCode="0,000">
                  <c:v>0.0470906642880113</c:v>
                </c:pt>
                <c:pt idx="13" formatCode="0,000">
                  <c:v>-0.0357339181461095</c:v>
                </c:pt>
                <c:pt idx="14">
                  <c:v>0.0276177081461694</c:v>
                </c:pt>
                <c:pt idx="15" formatCode="0,000">
                  <c:v>-0.0216976771826282</c:v>
                </c:pt>
                <c:pt idx="16" formatCode="0,000">
                  <c:v>0.0172937590156787</c:v>
                </c:pt>
                <c:pt idx="17" formatCode="0,000">
                  <c:v>-0.0139623979583423</c:v>
                </c:pt>
                <c:pt idx="18" formatCode="0,000">
                  <c:v>0.0114016959753725</c:v>
                </c:pt>
                <c:pt idx="19">
                  <c:v>-0.00940598967690565</c:v>
                </c:pt>
                <c:pt idx="20" formatCode="0,000">
                  <c:v>0.00782999737099624</c:v>
                </c:pt>
                <c:pt idx="21">
                  <c:v>-0.00657108649984317</c:v>
                </c:pt>
                <c:pt idx="22" formatCode="0,000">
                  <c:v>0.00555443384952457</c:v>
                </c:pt>
                <c:pt idx="23">
                  <c:v>-0.00472552907465004</c:v>
                </c:pt>
                <c:pt idx="24" formatCode="0,000">
                  <c:v>0.00404354347770249</c:v>
                </c:pt>
                <c:pt idx="25">
                  <c:v>-0.0034779359398536</c:v>
                </c:pt>
                <c:pt idx="26" formatCode="0,000">
                  <c:v>0.00300529008920196</c:v>
                </c:pt>
                <c:pt idx="27">
                  <c:v>-0.00260768298521361</c:v>
                </c:pt>
                <c:pt idx="28" formatCode="0,000">
                  <c:v>0.00227108984679249</c:v>
                </c:pt>
                <c:pt idx="29">
                  <c:v>-0.0019845575451764</c:v>
                </c:pt>
                <c:pt idx="30" formatCode="0,000">
                  <c:v>0.00173936024496547</c:v>
                </c:pt>
                <c:pt idx="31">
                  <c:v>-0.00152856049812178</c:v>
                </c:pt>
                <c:pt idx="32" formatCode="0,000">
                  <c:v>0.00134654325930812</c:v>
                </c:pt>
                <c:pt idx="33">
                  <c:v>-0.00118877272754186</c:v>
                </c:pt>
                <c:pt idx="34" formatCode="0,000">
                  <c:v>0.00105152562804442</c:v>
                </c:pt>
                <c:pt idx="35">
                  <c:v>-0.000931751214476696</c:v>
                </c:pt>
                <c:pt idx="36" formatCode="0,000">
                  <c:v>0.000826913633959621</c:v>
                </c:pt>
                <c:pt idx="37">
                  <c:v>-0.00073490843398226</c:v>
                </c:pt>
                <c:pt idx="38" formatCode="0,000">
                  <c:v>0.000653966710620217</c:v>
                </c:pt>
                <c:pt idx="39">
                  <c:v>-0.000582603673775511</c:v>
                </c:pt>
                <c:pt idx="40" formatCode="0,000">
                  <c:v>0.000519558857691264</c:v>
                </c:pt>
                <c:pt idx="41">
                  <c:v>-0.000463763472535161</c:v>
                </c:pt>
                <c:pt idx="42">
                  <c:v>0.000414302235085043</c:v>
                </c:pt>
                <c:pt idx="43" formatCode="0,000">
                  <c:v>-0.000370392063323002</c:v>
                </c:pt>
                <c:pt idx="44">
                  <c:v>0.000331357183729674</c:v>
                </c:pt>
                <c:pt idx="45" formatCode="0,000">
                  <c:v>-0.000296614867694492</c:v>
                </c:pt>
                <c:pt idx="46">
                  <c:v>0.00026565887106516</c:v>
                </c:pt>
                <c:pt idx="47" formatCode="0,000">
                  <c:v>-0.000238049657106585</c:v>
                </c:pt>
                <c:pt idx="48">
                  <c:v>0.00021340317079076</c:v>
                </c:pt>
                <c:pt idx="49" formatCode="0,000">
                  <c:v>-0.000191383990628652</c:v>
                </c:pt>
                <c:pt idx="50">
                  <c:v>0.000171697582679074</c:v>
                </c:pt>
                <c:pt idx="51" formatCode="0,000">
                  <c:v>-0.000154085408518839</c:v>
                </c:pt>
                <c:pt idx="52">
                  <c:v>0.000138319489223435</c:v>
                </c:pt>
                <c:pt idx="53" formatCode="0,000">
                  <c:v>-0.0001241988480739</c:v>
                </c:pt>
                <c:pt idx="54">
                  <c:v>0.000111545633963073</c:v>
                </c:pt>
                <c:pt idx="55" formatCode="0,000">
                  <c:v>-0.000100202493256858</c:v>
                </c:pt>
                <c:pt idx="56">
                  <c:v>9.00297631354453E-5</c:v>
                </c:pt>
                <c:pt idx="57" formatCode="0,000">
                  <c:v>-8.0903502432476E-5</c:v>
                </c:pt>
                <c:pt idx="58">
                  <c:v>7.27134306732267E-5</c:v>
                </c:pt>
                <c:pt idx="59" formatCode="0,000">
                  <c:v>-6.53614343845898E-5</c:v>
                </c:pt>
                <c:pt idx="60">
                  <c:v>5.87600338013432E-5</c:v>
                </c:pt>
                <c:pt idx="61" formatCode="0,000">
                  <c:v>-5.2831237680968E-5</c:v>
                </c:pt>
                <c:pt idx="62">
                  <c:v>4.75053888965098E-5</c:v>
                </c:pt>
                <c:pt idx="63" formatCode="0,000">
                  <c:v>-4.27202783559954E-5</c:v>
                </c:pt>
                <c:pt idx="64">
                  <c:v>3.8420266474983E-5</c:v>
                </c:pt>
                <c:pt idx="65">
                  <c:v>-3.45555922019381E-5</c:v>
                </c:pt>
                <c:pt idx="66" formatCode="0,000">
                  <c:v>3.10816980311938E-5</c:v>
                </c:pt>
                <c:pt idx="67">
                  <c:v>-2.79586876063968E-5</c:v>
                </c:pt>
                <c:pt idx="68" formatCode="0,000">
                  <c:v>2.5150802755782E-5</c:v>
                </c:pt>
                <c:pt idx="69">
                  <c:v>-2.26259953606016E-5</c:v>
                </c:pt>
                <c:pt idx="70" formatCode="0,000">
                  <c:v>2.03555192193556E-5</c:v>
                </c:pt>
                <c:pt idx="71">
                  <c:v>-1.83135905438913E-5</c:v>
                </c:pt>
                <c:pt idx="72" formatCode="0,000">
                  <c:v>1.64770674461272E-5</c:v>
                </c:pt>
                <c:pt idx="73">
                  <c:v>-1.48251796799889E-5</c:v>
                </c:pt>
                <c:pt idx="74" formatCode="0,000">
                  <c:v>1.33392755997533E-5</c:v>
                </c:pt>
                <c:pt idx="75">
                  <c:v>-1.20026063408417E-5</c:v>
                </c:pt>
                <c:pt idx="76" formatCode="0,000">
                  <c:v>1.08001251496267E-5</c:v>
                </c:pt>
                <c:pt idx="77">
                  <c:v>-9.71831458643265E-6</c:v>
                </c:pt>
                <c:pt idx="78" formatCode="0,000">
                  <c:v>8.74502678922491E-6</c:v>
                </c:pt>
                <c:pt idx="79">
                  <c:v>-7.86934482544464E-6</c:v>
                </c:pt>
                <c:pt idx="80" formatCode="0,000">
                  <c:v>7.08145514142902E-6</c:v>
                </c:pt>
                <c:pt idx="81">
                  <c:v>-6.3725361187456E-6</c:v>
                </c:pt>
                <c:pt idx="82" formatCode="0,000">
                  <c:v>5.73465595977128E-6</c:v>
                </c:pt>
                <c:pt idx="83">
                  <c:v>-5.16068298186134E-6</c:v>
                </c:pt>
                <c:pt idx="84" formatCode="0,000">
                  <c:v>4.64420369144392E-6</c:v>
                </c:pt>
                <c:pt idx="85">
                  <c:v>-4.17945049118931E-6</c:v>
                </c:pt>
                <c:pt idx="86" formatCode="0,000">
                  <c:v>3.76123583540148E-6</c:v>
                </c:pt>
                <c:pt idx="87">
                  <c:v>-3.38489391440686E-6</c:v>
                </c:pt>
                <c:pt idx="88">
                  <c:v>3.04622765811922E-6</c:v>
                </c:pt>
                <c:pt idx="89" formatCode="0,000">
                  <c:v>-2.74146165865807E-6</c:v>
                </c:pt>
                <c:pt idx="90">
                  <c:v>2.46719946456613E-6</c:v>
                </c:pt>
                <c:pt idx="91" formatCode="0,000">
                  <c:v>-2.22038555184044E-6</c:v>
                </c:pt>
                <c:pt idx="92">
                  <c:v>1.99827087733894E-6</c:v>
                </c:pt>
                <c:pt idx="93" formatCode="0,000">
                  <c:v>-1.79838214329281E-6</c:v>
                </c:pt>
                <c:pt idx="94">
                  <c:v>1.61849399069375E-6</c:v>
                </c:pt>
                <c:pt idx="95" formatCode="0,000">
                  <c:v>-1.45660414811301E-6</c:v>
                </c:pt>
                <c:pt idx="96">
                  <c:v>1.31091097072361E-6</c:v>
                </c:pt>
                <c:pt idx="97" formatCode="0,000">
                  <c:v>-1.17979334006323E-6</c:v>
                </c:pt>
                <c:pt idx="98">
                  <c:v>1.06179251155011E-6</c:v>
                </c:pt>
                <c:pt idx="99" formatCode="0,000">
                  <c:v>-9.5559585245186E-7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'coupled (2)'!$C$17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'coupled (2)'!$D$2:$CY$2</c:f>
              <c:strCache>
                <c:ptCount val="10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'coupled (2)'!$D$17:$CY$17</c:f>
              <c:numCache>
                <c:formatCode>General</c:formatCode>
                <c:ptCount val="100"/>
                <c:pt idx="0">
                  <c:v>75.0</c:v>
                </c:pt>
                <c:pt idx="1">
                  <c:v>110.625</c:v>
                </c:pt>
                <c:pt idx="2" formatCode="0,000">
                  <c:v>95.3316406250295</c:v>
                </c:pt>
                <c:pt idx="3" formatCode="0,000">
                  <c:v>102.3326314698526</c:v>
                </c:pt>
                <c:pt idx="4" formatCode="0,000">
                  <c:v>98.75631701747334</c:v>
                </c:pt>
                <c:pt idx="5" formatCode="0,000">
                  <c:v>100.7128712292146</c:v>
                </c:pt>
                <c:pt idx="6" formatCode="0,000">
                  <c:v>99.56939574516704</c:v>
                </c:pt>
                <c:pt idx="7" formatCode="0,000">
                  <c:v>100.2733088714769</c:v>
                </c:pt>
                <c:pt idx="8" formatCode="0,000">
                  <c:v>99.81945810639537</c:v>
                </c:pt>
                <c:pt idx="9" formatCode="0,000">
                  <c:v>100.1236616170052</c:v>
                </c:pt>
                <c:pt idx="10" formatCode="0,000">
                  <c:v>99.91267435895632</c:v>
                </c:pt>
                <c:pt idx="11" formatCode="0,000">
                  <c:v>100.0633764185569</c:v>
                </c:pt>
                <c:pt idx="12" formatCode="0,000">
                  <c:v>99.95290933571199</c:v>
                </c:pt>
                <c:pt idx="13" formatCode="0,000">
                  <c:v>100.0357339181461</c:v>
                </c:pt>
                <c:pt idx="14">
                  <c:v>99.97238229185383</c:v>
                </c:pt>
                <c:pt idx="15" formatCode="0,000">
                  <c:v>100.0216976771826</c:v>
                </c:pt>
                <c:pt idx="16" formatCode="0,000">
                  <c:v>99.98270624098433</c:v>
                </c:pt>
                <c:pt idx="17" formatCode="0,000">
                  <c:v>100.0139623979583</c:v>
                </c:pt>
                <c:pt idx="18" formatCode="0,000">
                  <c:v>99.98859830402463</c:v>
                </c:pt>
                <c:pt idx="19">
                  <c:v>100.009405989677</c:v>
                </c:pt>
                <c:pt idx="20" formatCode="0,000">
                  <c:v>99.99217000262901</c:v>
                </c:pt>
                <c:pt idx="21">
                  <c:v>100.0065710864998</c:v>
                </c:pt>
                <c:pt idx="22" formatCode="0,000">
                  <c:v>99.99444556615047</c:v>
                </c:pt>
                <c:pt idx="23">
                  <c:v>100.0047255290746</c:v>
                </c:pt>
                <c:pt idx="24" formatCode="0,000">
                  <c:v>99.99595645652229</c:v>
                </c:pt>
                <c:pt idx="25">
                  <c:v>100.0034779359399</c:v>
                </c:pt>
                <c:pt idx="26" formatCode="0,000">
                  <c:v>99.9969947099108</c:v>
                </c:pt>
                <c:pt idx="27">
                  <c:v>100.0026076829852</c:v>
                </c:pt>
                <c:pt idx="28" formatCode="0,000">
                  <c:v>99.99772891015321</c:v>
                </c:pt>
                <c:pt idx="29">
                  <c:v>100.0019845575452</c:v>
                </c:pt>
                <c:pt idx="30" formatCode="0,000">
                  <c:v>99.99826063975503</c:v>
                </c:pt>
                <c:pt idx="31">
                  <c:v>100.0015285604981</c:v>
                </c:pt>
                <c:pt idx="32" formatCode="0,000">
                  <c:v>99.9986534567407</c:v>
                </c:pt>
                <c:pt idx="33">
                  <c:v>100.0011887727275</c:v>
                </c:pt>
                <c:pt idx="34" formatCode="0,000">
                  <c:v>99.99894847437195</c:v>
                </c:pt>
                <c:pt idx="35">
                  <c:v>100.0009317512145</c:v>
                </c:pt>
                <c:pt idx="36" formatCode="0,000">
                  <c:v>99.99917308636604</c:v>
                </c:pt>
                <c:pt idx="37">
                  <c:v>100.000734908434</c:v>
                </c:pt>
                <c:pt idx="38" formatCode="0,000">
                  <c:v>99.99934603328938</c:v>
                </c:pt>
                <c:pt idx="39">
                  <c:v>100.0005826036738</c:v>
                </c:pt>
                <c:pt idx="40" formatCode="0,000">
                  <c:v>99.9994804411423</c:v>
                </c:pt>
                <c:pt idx="41">
                  <c:v>100.0004637634725</c:v>
                </c:pt>
                <c:pt idx="42">
                  <c:v>99.99958569776491</c:v>
                </c:pt>
                <c:pt idx="43" formatCode="0,000">
                  <c:v>100.0003703920633</c:v>
                </c:pt>
                <c:pt idx="44">
                  <c:v>99.99966864281627</c:v>
                </c:pt>
                <c:pt idx="45" formatCode="0,000">
                  <c:v>100.0002966148677</c:v>
                </c:pt>
                <c:pt idx="46">
                  <c:v>99.99973434112893</c:v>
                </c:pt>
                <c:pt idx="47" formatCode="0,000">
                  <c:v>100.0002380496571</c:v>
                </c:pt>
                <c:pt idx="48">
                  <c:v>99.99978659682921</c:v>
                </c:pt>
                <c:pt idx="49" formatCode="0,000">
                  <c:v>100.0001913839906</c:v>
                </c:pt>
                <c:pt idx="50">
                  <c:v>99.99982830241733</c:v>
                </c:pt>
                <c:pt idx="51" formatCode="0,000">
                  <c:v>100.0001540854085</c:v>
                </c:pt>
                <c:pt idx="52">
                  <c:v>99.99986168051077</c:v>
                </c:pt>
                <c:pt idx="53" formatCode="0,000">
                  <c:v>100.0001241988481</c:v>
                </c:pt>
                <c:pt idx="54">
                  <c:v>99.99988845436604</c:v>
                </c:pt>
                <c:pt idx="55" formatCode="0,000">
                  <c:v>100.0001002024933</c:v>
                </c:pt>
                <c:pt idx="56">
                  <c:v>99.99990997023687</c:v>
                </c:pt>
                <c:pt idx="57" formatCode="0,000">
                  <c:v>100.0000809035024</c:v>
                </c:pt>
                <c:pt idx="58">
                  <c:v>99.99992728656933</c:v>
                </c:pt>
                <c:pt idx="59" formatCode="0,000">
                  <c:v>100.0000653614344</c:v>
                </c:pt>
                <c:pt idx="60">
                  <c:v>99.9999412399662</c:v>
                </c:pt>
                <c:pt idx="61" formatCode="0,000">
                  <c:v>100.0000528312377</c:v>
                </c:pt>
                <c:pt idx="62">
                  <c:v>99.9999524946111</c:v>
                </c:pt>
                <c:pt idx="63" formatCode="0,000">
                  <c:v>100.0000427202784</c:v>
                </c:pt>
                <c:pt idx="64">
                  <c:v>99.99996157973352</c:v>
                </c:pt>
                <c:pt idx="65">
                  <c:v>100.0000345555922</c:v>
                </c:pt>
                <c:pt idx="66" formatCode="0,000">
                  <c:v>99.99996891830197</c:v>
                </c:pt>
                <c:pt idx="67">
                  <c:v>100.0000279586876</c:v>
                </c:pt>
                <c:pt idx="68" formatCode="0,000">
                  <c:v>99.99997484919724</c:v>
                </c:pt>
                <c:pt idx="69">
                  <c:v>100.0000226259954</c:v>
                </c:pt>
                <c:pt idx="70" formatCode="0,000">
                  <c:v>99.99997964448077</c:v>
                </c:pt>
                <c:pt idx="71">
                  <c:v>100.0000183135905</c:v>
                </c:pt>
                <c:pt idx="72" formatCode="0,000">
                  <c:v>99.99998352293255</c:v>
                </c:pt>
                <c:pt idx="73">
                  <c:v>100.0000148251797</c:v>
                </c:pt>
                <c:pt idx="74" formatCode="0,000">
                  <c:v>99.9999866607244</c:v>
                </c:pt>
                <c:pt idx="75">
                  <c:v>100.0000120026063</c:v>
                </c:pt>
                <c:pt idx="76" formatCode="0,000">
                  <c:v>99.99998919987484</c:v>
                </c:pt>
                <c:pt idx="77">
                  <c:v>100.0000097183146</c:v>
                </c:pt>
                <c:pt idx="78" formatCode="0,000">
                  <c:v>99.9999912549732</c:v>
                </c:pt>
                <c:pt idx="79">
                  <c:v>100.0000078693448</c:v>
                </c:pt>
                <c:pt idx="80" formatCode="0,000">
                  <c:v>99.99999291854486</c:v>
                </c:pt>
                <c:pt idx="81">
                  <c:v>100.0000063725361</c:v>
                </c:pt>
                <c:pt idx="82" formatCode="0,000">
                  <c:v>99.99999426534404</c:v>
                </c:pt>
                <c:pt idx="83">
                  <c:v>100.000005160683</c:v>
                </c:pt>
                <c:pt idx="84" formatCode="0,000">
                  <c:v>99.99999535579631</c:v>
                </c:pt>
                <c:pt idx="85">
                  <c:v>100.0000041794505</c:v>
                </c:pt>
                <c:pt idx="86" formatCode="0,000">
                  <c:v>99.99999623876417</c:v>
                </c:pt>
                <c:pt idx="87">
                  <c:v>100.0000033848939</c:v>
                </c:pt>
                <c:pt idx="88">
                  <c:v>99.99999695377233</c:v>
                </c:pt>
                <c:pt idx="89" formatCode="0,000">
                  <c:v>100.0000027414617</c:v>
                </c:pt>
                <c:pt idx="90">
                  <c:v>99.99999753280053</c:v>
                </c:pt>
                <c:pt idx="91" formatCode="0,000">
                  <c:v>100.0000022203856</c:v>
                </c:pt>
                <c:pt idx="92">
                  <c:v>99.99999800172912</c:v>
                </c:pt>
                <c:pt idx="93" formatCode="0,000">
                  <c:v>100.0000017983821</c:v>
                </c:pt>
                <c:pt idx="94">
                  <c:v>99.999998381506</c:v>
                </c:pt>
                <c:pt idx="95" formatCode="0,000">
                  <c:v>100.0000014566042</c:v>
                </c:pt>
                <c:pt idx="96">
                  <c:v>99.99999868908902</c:v>
                </c:pt>
                <c:pt idx="97" formatCode="0,000">
                  <c:v>100.0000011797933</c:v>
                </c:pt>
                <c:pt idx="98">
                  <c:v>99.99999893820748</c:v>
                </c:pt>
                <c:pt idx="99" formatCode="0,000">
                  <c:v>100.0000009555959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347720"/>
        <c:axId val="-2031376056"/>
      </c:lineChart>
      <c:catAx>
        <c:axId val="-203134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376056"/>
        <c:crosses val="autoZero"/>
        <c:auto val="1"/>
        <c:lblAlgn val="ctr"/>
        <c:lblOffset val="100"/>
        <c:noMultiLvlLbl val="0"/>
      </c:catAx>
      <c:valAx>
        <c:axId val="-203137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347720"/>
        <c:crosses val="autoZero"/>
        <c:crossBetween val="between"/>
        <c:min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coupled!$C$7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coupled!$D$7:$CY$7</c:f>
              <c:numCache>
                <c:formatCode>General</c:formatCode>
                <c:ptCount val="100"/>
                <c:pt idx="0">
                  <c:v>75.0</c:v>
                </c:pt>
                <c:pt idx="1">
                  <c:v>0.669285092428481</c:v>
                </c:pt>
                <c:pt idx="2" formatCode="0,000">
                  <c:v>8.447919106335283</c:v>
                </c:pt>
                <c:pt idx="3" formatCode="0,000">
                  <c:v>0.000181479978369481</c:v>
                </c:pt>
                <c:pt idx="4" formatCode="0,000">
                  <c:v>4.43940653790028E-6</c:v>
                </c:pt>
                <c:pt idx="5" formatCode="0,000">
                  <c:v>2.99035213843436E-10</c:v>
                </c:pt>
                <c:pt idx="6" formatCode="0,000">
                  <c:v>0.0</c:v>
                </c:pt>
                <c:pt idx="7" formatCode="0,000">
                  <c:v>0.0</c:v>
                </c:pt>
                <c:pt idx="8" formatCode="0,000">
                  <c:v>0.0</c:v>
                </c:pt>
                <c:pt idx="9" formatCode="0,000">
                  <c:v>0.0</c:v>
                </c:pt>
                <c:pt idx="10" formatCode="0,000">
                  <c:v>0.0</c:v>
                </c:pt>
                <c:pt idx="11" formatCode="0,000">
                  <c:v>0.0</c:v>
                </c:pt>
                <c:pt idx="12" formatCode="0,000">
                  <c:v>0.0</c:v>
                </c:pt>
                <c:pt idx="13" formatCode="0,000">
                  <c:v>0.0</c:v>
                </c:pt>
                <c:pt idx="14">
                  <c:v>0.0</c:v>
                </c:pt>
                <c:pt idx="15" formatCode="0,000">
                  <c:v>0.0</c:v>
                </c:pt>
                <c:pt idx="16" formatCode="0,000">
                  <c:v>0.0</c:v>
                </c:pt>
                <c:pt idx="17" formatCode="0,000">
                  <c:v>0.0</c:v>
                </c:pt>
                <c:pt idx="18" formatCode="0,000">
                  <c:v>0.0</c:v>
                </c:pt>
                <c:pt idx="19">
                  <c:v>0.0</c:v>
                </c:pt>
                <c:pt idx="20" formatCode="0,000">
                  <c:v>0.0</c:v>
                </c:pt>
                <c:pt idx="21">
                  <c:v>0.0</c:v>
                </c:pt>
                <c:pt idx="22" formatCode="0,000">
                  <c:v>0.0</c:v>
                </c:pt>
                <c:pt idx="23">
                  <c:v>0.0</c:v>
                </c:pt>
                <c:pt idx="24" formatCode="0,000">
                  <c:v>0.0</c:v>
                </c:pt>
                <c:pt idx="25">
                  <c:v>0.0</c:v>
                </c:pt>
                <c:pt idx="26" formatCode="0,000">
                  <c:v>0.0</c:v>
                </c:pt>
                <c:pt idx="27">
                  <c:v>0.0</c:v>
                </c:pt>
                <c:pt idx="28" formatCode="0,000">
                  <c:v>0.0</c:v>
                </c:pt>
                <c:pt idx="29">
                  <c:v>0.0</c:v>
                </c:pt>
                <c:pt idx="30" formatCode="0,000">
                  <c:v>0.0</c:v>
                </c:pt>
                <c:pt idx="31">
                  <c:v>0.0</c:v>
                </c:pt>
                <c:pt idx="32" formatCode="0,000">
                  <c:v>0.0</c:v>
                </c:pt>
                <c:pt idx="33">
                  <c:v>0.0</c:v>
                </c:pt>
                <c:pt idx="34" formatCode="0,000">
                  <c:v>0.0</c:v>
                </c:pt>
                <c:pt idx="35">
                  <c:v>0.0</c:v>
                </c:pt>
                <c:pt idx="36" formatCode="0,000">
                  <c:v>0.0</c:v>
                </c:pt>
                <c:pt idx="37">
                  <c:v>0.0</c:v>
                </c:pt>
                <c:pt idx="38" formatCode="0,000">
                  <c:v>0.0</c:v>
                </c:pt>
                <c:pt idx="39">
                  <c:v>0.0</c:v>
                </c:pt>
                <c:pt idx="40" formatCode="0,000">
                  <c:v>0.0</c:v>
                </c:pt>
                <c:pt idx="41">
                  <c:v>0.0</c:v>
                </c:pt>
                <c:pt idx="42">
                  <c:v>0.0</c:v>
                </c:pt>
                <c:pt idx="43" formatCode="0,000">
                  <c:v>0.0</c:v>
                </c:pt>
                <c:pt idx="44">
                  <c:v>0.0</c:v>
                </c:pt>
                <c:pt idx="45" formatCode="0,000">
                  <c:v>0.0</c:v>
                </c:pt>
                <c:pt idx="46">
                  <c:v>0.0</c:v>
                </c:pt>
                <c:pt idx="47" formatCode="0,000">
                  <c:v>0.0</c:v>
                </c:pt>
                <c:pt idx="48">
                  <c:v>0.0</c:v>
                </c:pt>
                <c:pt idx="49" formatCode="0,000">
                  <c:v>0.0</c:v>
                </c:pt>
                <c:pt idx="50">
                  <c:v>0.0</c:v>
                </c:pt>
                <c:pt idx="51" formatCode="0,000">
                  <c:v>0.0</c:v>
                </c:pt>
                <c:pt idx="52">
                  <c:v>0.0</c:v>
                </c:pt>
                <c:pt idx="53" formatCode="0,000">
                  <c:v>0.0</c:v>
                </c:pt>
                <c:pt idx="54">
                  <c:v>0.0</c:v>
                </c:pt>
                <c:pt idx="55" formatCode="0,000">
                  <c:v>0.0</c:v>
                </c:pt>
                <c:pt idx="56">
                  <c:v>0.0</c:v>
                </c:pt>
                <c:pt idx="57" formatCode="0,000">
                  <c:v>0.0</c:v>
                </c:pt>
                <c:pt idx="58">
                  <c:v>0.0</c:v>
                </c:pt>
                <c:pt idx="59" formatCode="0,000">
                  <c:v>0.0</c:v>
                </c:pt>
                <c:pt idx="60">
                  <c:v>0.0</c:v>
                </c:pt>
                <c:pt idx="61" formatCode="0,000">
                  <c:v>0.0</c:v>
                </c:pt>
                <c:pt idx="62">
                  <c:v>0.0</c:v>
                </c:pt>
                <c:pt idx="63" formatCode="0,000">
                  <c:v>0.0</c:v>
                </c:pt>
                <c:pt idx="64">
                  <c:v>0.0</c:v>
                </c:pt>
                <c:pt idx="65">
                  <c:v>0.0</c:v>
                </c:pt>
                <c:pt idx="66" formatCode="0,000">
                  <c:v>0.0</c:v>
                </c:pt>
                <c:pt idx="67">
                  <c:v>0.0</c:v>
                </c:pt>
                <c:pt idx="68" formatCode="0,000">
                  <c:v>0.0</c:v>
                </c:pt>
                <c:pt idx="69">
                  <c:v>0.0</c:v>
                </c:pt>
                <c:pt idx="70" formatCode="0,000">
                  <c:v>0.0</c:v>
                </c:pt>
                <c:pt idx="71">
                  <c:v>0.0</c:v>
                </c:pt>
                <c:pt idx="72" formatCode="0,000">
                  <c:v>0.0</c:v>
                </c:pt>
                <c:pt idx="73">
                  <c:v>0.0</c:v>
                </c:pt>
                <c:pt idx="74" formatCode="0,000">
                  <c:v>0.0</c:v>
                </c:pt>
                <c:pt idx="75">
                  <c:v>0.0</c:v>
                </c:pt>
                <c:pt idx="76" formatCode="0,000">
                  <c:v>0.0</c:v>
                </c:pt>
                <c:pt idx="77">
                  <c:v>0.0</c:v>
                </c:pt>
                <c:pt idx="78" formatCode="0,000">
                  <c:v>0.0</c:v>
                </c:pt>
                <c:pt idx="79">
                  <c:v>0.0</c:v>
                </c:pt>
                <c:pt idx="80" formatCode="0,000">
                  <c:v>0.0</c:v>
                </c:pt>
                <c:pt idx="81">
                  <c:v>0.0</c:v>
                </c:pt>
                <c:pt idx="82" formatCode="0,000">
                  <c:v>0.0</c:v>
                </c:pt>
                <c:pt idx="83">
                  <c:v>0.0</c:v>
                </c:pt>
                <c:pt idx="84" formatCode="0,000">
                  <c:v>0.0</c:v>
                </c:pt>
                <c:pt idx="85">
                  <c:v>0.0</c:v>
                </c:pt>
                <c:pt idx="86" formatCode="0,000">
                  <c:v>0.0</c:v>
                </c:pt>
                <c:pt idx="87">
                  <c:v>0.0</c:v>
                </c:pt>
                <c:pt idx="88">
                  <c:v>0.0</c:v>
                </c:pt>
                <c:pt idx="89" formatCode="0,000">
                  <c:v>0.0</c:v>
                </c:pt>
                <c:pt idx="90">
                  <c:v>0.0</c:v>
                </c:pt>
                <c:pt idx="91" formatCode="0,000">
                  <c:v>0.0</c:v>
                </c:pt>
                <c:pt idx="92">
                  <c:v>0.0</c:v>
                </c:pt>
                <c:pt idx="93" formatCode="0,000">
                  <c:v>0.0</c:v>
                </c:pt>
                <c:pt idx="94">
                  <c:v>0.0</c:v>
                </c:pt>
                <c:pt idx="95" formatCode="0,000">
                  <c:v>0.0</c:v>
                </c:pt>
                <c:pt idx="96">
                  <c:v>0.0</c:v>
                </c:pt>
                <c:pt idx="97" formatCode="0,000">
                  <c:v>0.0</c:v>
                </c:pt>
                <c:pt idx="98">
                  <c:v>0.0</c:v>
                </c:pt>
                <c:pt idx="99" formatCode="0,000">
                  <c:v>0.0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coupled!$C$14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coupled!$D$14:$CY$14</c:f>
              <c:numCache>
                <c:formatCode>General</c:formatCode>
                <c:ptCount val="100"/>
                <c:pt idx="0">
                  <c:v>25.0</c:v>
                </c:pt>
                <c:pt idx="1">
                  <c:v>99.33071490757152</c:v>
                </c:pt>
                <c:pt idx="2" formatCode="0,000">
                  <c:v>91.55208089366472</c:v>
                </c:pt>
                <c:pt idx="3" formatCode="0,000">
                  <c:v>99.99981852002163</c:v>
                </c:pt>
                <c:pt idx="4" formatCode="0,000">
                  <c:v>99.99999556059346</c:v>
                </c:pt>
                <c:pt idx="5" formatCode="0,000">
                  <c:v>99.99999999970096</c:v>
                </c:pt>
                <c:pt idx="6" formatCode="0,000">
                  <c:v>100.0</c:v>
                </c:pt>
                <c:pt idx="7" formatCode="0,000">
                  <c:v>0.0</c:v>
                </c:pt>
                <c:pt idx="8" formatCode="0,000">
                  <c:v>0.0</c:v>
                </c:pt>
                <c:pt idx="9" formatCode="0,000">
                  <c:v>0.0</c:v>
                </c:pt>
                <c:pt idx="10" formatCode="0,000">
                  <c:v>0.0</c:v>
                </c:pt>
                <c:pt idx="11" formatCode="0,000">
                  <c:v>0.0</c:v>
                </c:pt>
                <c:pt idx="12" formatCode="0,000">
                  <c:v>0.0</c:v>
                </c:pt>
                <c:pt idx="13" formatCode="0,000">
                  <c:v>0.0</c:v>
                </c:pt>
                <c:pt idx="14">
                  <c:v>0.0</c:v>
                </c:pt>
                <c:pt idx="15" formatCode="0,000">
                  <c:v>0.0</c:v>
                </c:pt>
                <c:pt idx="16" formatCode="0,000">
                  <c:v>0.0</c:v>
                </c:pt>
                <c:pt idx="17" formatCode="0,000">
                  <c:v>0.0</c:v>
                </c:pt>
                <c:pt idx="18" formatCode="0,000">
                  <c:v>0.0</c:v>
                </c:pt>
                <c:pt idx="19">
                  <c:v>0.0</c:v>
                </c:pt>
                <c:pt idx="20" formatCode="0,000">
                  <c:v>0.0</c:v>
                </c:pt>
                <c:pt idx="21">
                  <c:v>0.0</c:v>
                </c:pt>
                <c:pt idx="22" formatCode="0,000">
                  <c:v>0.0</c:v>
                </c:pt>
                <c:pt idx="23">
                  <c:v>0.0</c:v>
                </c:pt>
                <c:pt idx="24" formatCode="0,000">
                  <c:v>0.0</c:v>
                </c:pt>
                <c:pt idx="25">
                  <c:v>0.0</c:v>
                </c:pt>
                <c:pt idx="26" formatCode="0,000">
                  <c:v>0.0</c:v>
                </c:pt>
                <c:pt idx="27">
                  <c:v>0.0</c:v>
                </c:pt>
                <c:pt idx="28" formatCode="0,000">
                  <c:v>0.0</c:v>
                </c:pt>
                <c:pt idx="29">
                  <c:v>0.0</c:v>
                </c:pt>
                <c:pt idx="30" formatCode="0,000">
                  <c:v>0.0</c:v>
                </c:pt>
                <c:pt idx="31">
                  <c:v>0.0</c:v>
                </c:pt>
                <c:pt idx="32" formatCode="0,000">
                  <c:v>0.0</c:v>
                </c:pt>
                <c:pt idx="33">
                  <c:v>0.0</c:v>
                </c:pt>
                <c:pt idx="34" formatCode="0,000">
                  <c:v>0.0</c:v>
                </c:pt>
                <c:pt idx="35">
                  <c:v>0.0</c:v>
                </c:pt>
                <c:pt idx="36" formatCode="0,000">
                  <c:v>0.0</c:v>
                </c:pt>
                <c:pt idx="37">
                  <c:v>0.0</c:v>
                </c:pt>
                <c:pt idx="38" formatCode="0,000">
                  <c:v>0.0</c:v>
                </c:pt>
                <c:pt idx="39">
                  <c:v>0.0</c:v>
                </c:pt>
                <c:pt idx="40" formatCode="0,000">
                  <c:v>0.0</c:v>
                </c:pt>
                <c:pt idx="41">
                  <c:v>0.0</c:v>
                </c:pt>
                <c:pt idx="42">
                  <c:v>0.0</c:v>
                </c:pt>
                <c:pt idx="43" formatCode="0,000">
                  <c:v>0.0</c:v>
                </c:pt>
                <c:pt idx="44">
                  <c:v>0.0</c:v>
                </c:pt>
                <c:pt idx="45" formatCode="0,000">
                  <c:v>0.0</c:v>
                </c:pt>
                <c:pt idx="46">
                  <c:v>0.0</c:v>
                </c:pt>
                <c:pt idx="47" formatCode="0,000">
                  <c:v>0.0</c:v>
                </c:pt>
                <c:pt idx="48">
                  <c:v>0.0</c:v>
                </c:pt>
                <c:pt idx="49" formatCode="0,000">
                  <c:v>0.0</c:v>
                </c:pt>
                <c:pt idx="50">
                  <c:v>0.0</c:v>
                </c:pt>
                <c:pt idx="51" formatCode="0,000">
                  <c:v>0.0</c:v>
                </c:pt>
                <c:pt idx="52">
                  <c:v>0.0</c:v>
                </c:pt>
                <c:pt idx="53" formatCode="0,000">
                  <c:v>0.0</c:v>
                </c:pt>
                <c:pt idx="54">
                  <c:v>0.0</c:v>
                </c:pt>
                <c:pt idx="55" formatCode="0,000">
                  <c:v>0.0</c:v>
                </c:pt>
                <c:pt idx="56">
                  <c:v>0.0</c:v>
                </c:pt>
                <c:pt idx="57" formatCode="0,000">
                  <c:v>0.0</c:v>
                </c:pt>
                <c:pt idx="58">
                  <c:v>0.0</c:v>
                </c:pt>
                <c:pt idx="59" formatCode="0,000">
                  <c:v>0.0</c:v>
                </c:pt>
                <c:pt idx="60">
                  <c:v>0.0</c:v>
                </c:pt>
                <c:pt idx="61" formatCode="0,000">
                  <c:v>0.0</c:v>
                </c:pt>
                <c:pt idx="62">
                  <c:v>0.0</c:v>
                </c:pt>
                <c:pt idx="63" formatCode="0,000">
                  <c:v>0.0</c:v>
                </c:pt>
                <c:pt idx="64">
                  <c:v>0.0</c:v>
                </c:pt>
                <c:pt idx="65">
                  <c:v>0.0</c:v>
                </c:pt>
                <c:pt idx="66" formatCode="0,000">
                  <c:v>0.0</c:v>
                </c:pt>
                <c:pt idx="67">
                  <c:v>0.0</c:v>
                </c:pt>
                <c:pt idx="68" formatCode="0,000">
                  <c:v>0.0</c:v>
                </c:pt>
                <c:pt idx="69">
                  <c:v>0.0</c:v>
                </c:pt>
                <c:pt idx="70" formatCode="0,000">
                  <c:v>0.0</c:v>
                </c:pt>
                <c:pt idx="71">
                  <c:v>0.0</c:v>
                </c:pt>
                <c:pt idx="72" formatCode="0,000">
                  <c:v>0.0</c:v>
                </c:pt>
                <c:pt idx="73">
                  <c:v>0.0</c:v>
                </c:pt>
                <c:pt idx="74" formatCode="0,000">
                  <c:v>0.0</c:v>
                </c:pt>
                <c:pt idx="75">
                  <c:v>0.0</c:v>
                </c:pt>
                <c:pt idx="76" formatCode="0,000">
                  <c:v>0.0</c:v>
                </c:pt>
                <c:pt idx="77">
                  <c:v>0.0</c:v>
                </c:pt>
                <c:pt idx="78" formatCode="0,000">
                  <c:v>0.0</c:v>
                </c:pt>
                <c:pt idx="79">
                  <c:v>0.0</c:v>
                </c:pt>
                <c:pt idx="80" formatCode="0,000">
                  <c:v>0.0</c:v>
                </c:pt>
                <c:pt idx="81">
                  <c:v>0.0</c:v>
                </c:pt>
                <c:pt idx="82" formatCode="0,000">
                  <c:v>0.0</c:v>
                </c:pt>
                <c:pt idx="83">
                  <c:v>0.0</c:v>
                </c:pt>
                <c:pt idx="84" formatCode="0,000">
                  <c:v>0.0</c:v>
                </c:pt>
                <c:pt idx="85">
                  <c:v>0.0</c:v>
                </c:pt>
                <c:pt idx="86" formatCode="0,000">
                  <c:v>0.0</c:v>
                </c:pt>
                <c:pt idx="87">
                  <c:v>0.0</c:v>
                </c:pt>
                <c:pt idx="88">
                  <c:v>0.0</c:v>
                </c:pt>
                <c:pt idx="89" formatCode="0,000">
                  <c:v>0.0</c:v>
                </c:pt>
                <c:pt idx="90">
                  <c:v>0.0</c:v>
                </c:pt>
                <c:pt idx="91" formatCode="0,000">
                  <c:v>0.0</c:v>
                </c:pt>
                <c:pt idx="92">
                  <c:v>0.0</c:v>
                </c:pt>
                <c:pt idx="93" formatCode="0,000">
                  <c:v>0.0</c:v>
                </c:pt>
                <c:pt idx="94">
                  <c:v>0.0</c:v>
                </c:pt>
                <c:pt idx="95" formatCode="0,000">
                  <c:v>0.0</c:v>
                </c:pt>
                <c:pt idx="96">
                  <c:v>0.0</c:v>
                </c:pt>
                <c:pt idx="97" formatCode="0,000">
                  <c:v>0.0</c:v>
                </c:pt>
                <c:pt idx="98">
                  <c:v>0.0</c:v>
                </c:pt>
                <c:pt idx="99" formatCode="0,0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255272"/>
        <c:axId val="-2031207288"/>
      </c:lineChart>
      <c:catAx>
        <c:axId val="-2031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207288"/>
        <c:crosses val="autoZero"/>
        <c:auto val="1"/>
        <c:lblAlgn val="ctr"/>
        <c:lblOffset val="100"/>
        <c:noMultiLvlLbl val="0"/>
      </c:catAx>
      <c:valAx>
        <c:axId val="-20312072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255272"/>
        <c:crosses val="autoZero"/>
        <c:crossBetween val="between"/>
        <c:min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Forest</a:t>
            </a:r>
            <a:r>
              <a:rPr lang="en-US" baseline="0"/>
              <a:t> 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'coupled (2)'!$C$4</c:f>
              <c:strCache>
                <c:ptCount val="1"/>
                <c:pt idx="0">
                  <c:v>ΔF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'coupled (2)'!$D$2:$CY$2</c:f>
              <c:strCache>
                <c:ptCount val="10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'coupled (2)'!$D$4:$CY$4</c:f>
              <c:numCache>
                <c:formatCode>General</c:formatCode>
                <c:ptCount val="100"/>
                <c:pt idx="0">
                  <c:v>-35.625</c:v>
                </c:pt>
                <c:pt idx="1">
                  <c:v>15.29335937497049</c:v>
                </c:pt>
                <c:pt idx="2">
                  <c:v>-7.000990844823082</c:v>
                </c:pt>
                <c:pt idx="3">
                  <c:v>3.576314452379266</c:v>
                </c:pt>
                <c:pt idx="4">
                  <c:v>-1.956554211741308</c:v>
                </c:pt>
                <c:pt idx="5">
                  <c:v>1.143475484047594</c:v>
                </c:pt>
                <c:pt idx="6">
                  <c:v>-0.703913126309851</c:v>
                </c:pt>
                <c:pt idx="7">
                  <c:v>0.45385076508152</c:v>
                </c:pt>
                <c:pt idx="8">
                  <c:v>-0.304203510609844</c:v>
                </c:pt>
                <c:pt idx="9">
                  <c:v>0.210987258048902</c:v>
                </c:pt>
                <c:pt idx="10">
                  <c:v>-0.150702059600565</c:v>
                </c:pt>
                <c:pt idx="11">
                  <c:v>0.110467082844894</c:v>
                </c:pt>
                <c:pt idx="12">
                  <c:v>-0.0828245824341208</c:v>
                </c:pt>
                <c:pt idx="13">
                  <c:v>0.0633516262922788</c:v>
                </c:pt>
                <c:pt idx="14">
                  <c:v>-0.0493153853287975</c:v>
                </c:pt>
                <c:pt idx="15">
                  <c:v>0.0389914361983068</c:v>
                </c:pt>
                <c:pt idx="16">
                  <c:v>-0.0312561569740209</c:v>
                </c:pt>
                <c:pt idx="17">
                  <c:v>0.0253640939337147</c:v>
                </c:pt>
                <c:pt idx="18">
                  <c:v>-0.0208076856522781</c:v>
                </c:pt>
                <c:pt idx="19">
                  <c:v>0.0172359870479019</c:v>
                </c:pt>
                <c:pt idx="20">
                  <c:v>-0.0144010838708394</c:v>
                </c:pt>
                <c:pt idx="21">
                  <c:v>0.0121255203493677</c:v>
                </c:pt>
                <c:pt idx="22">
                  <c:v>-0.0102799629241746</c:v>
                </c:pt>
                <c:pt idx="23">
                  <c:v>0.00876907255235253</c:v>
                </c:pt>
                <c:pt idx="24">
                  <c:v>-0.00752147941755609</c:v>
                </c:pt>
                <c:pt idx="25">
                  <c:v>0.00648322602905556</c:v>
                </c:pt>
                <c:pt idx="26">
                  <c:v>-0.00561297307441558</c:v>
                </c:pt>
                <c:pt idx="27">
                  <c:v>0.00487877283200611</c:v>
                </c:pt>
                <c:pt idx="28">
                  <c:v>-0.0042556473919689</c:v>
                </c:pt>
                <c:pt idx="29">
                  <c:v>0.00372391779014187</c:v>
                </c:pt>
                <c:pt idx="30">
                  <c:v>-0.00326792074308724</c:v>
                </c:pt>
                <c:pt idx="31">
                  <c:v>0.0028751037574299</c:v>
                </c:pt>
                <c:pt idx="32">
                  <c:v>-0.00253531598684998</c:v>
                </c:pt>
                <c:pt idx="33">
                  <c:v>0.00224029835558628</c:v>
                </c:pt>
                <c:pt idx="34">
                  <c:v>-0.00198327684252112</c:v>
                </c:pt>
                <c:pt idx="35">
                  <c:v>0.00175866484843632</c:v>
                </c:pt>
                <c:pt idx="36">
                  <c:v>-0.00156182206794188</c:v>
                </c:pt>
                <c:pt idx="37">
                  <c:v>0.00138887514460248</c:v>
                </c:pt>
                <c:pt idx="38">
                  <c:v>-0.00123657038439573</c:v>
                </c:pt>
                <c:pt idx="39">
                  <c:v>0.00110216253146678</c:v>
                </c:pt>
                <c:pt idx="40">
                  <c:v>-0.000983322330226426</c:v>
                </c:pt>
                <c:pt idx="41">
                  <c:v>0.000878065707620204</c:v>
                </c:pt>
                <c:pt idx="42">
                  <c:v>-0.000784694298408045</c:v>
                </c:pt>
                <c:pt idx="43">
                  <c:v>0.000701749247052676</c:v>
                </c:pt>
                <c:pt idx="44">
                  <c:v>-0.000627972051424166</c:v>
                </c:pt>
                <c:pt idx="45">
                  <c:v>0.000562273738759652</c:v>
                </c:pt>
                <c:pt idx="46">
                  <c:v>-0.000503708528171745</c:v>
                </c:pt>
                <c:pt idx="47">
                  <c:v>0.000451452827897345</c:v>
                </c:pt>
                <c:pt idx="48">
                  <c:v>-0.000404787161419412</c:v>
                </c:pt>
                <c:pt idx="49">
                  <c:v>0.000363081573307726</c:v>
                </c:pt>
                <c:pt idx="50">
                  <c:v>-0.000325782991197913</c:v>
                </c:pt>
                <c:pt idx="51">
                  <c:v>0.000292404897742274</c:v>
                </c:pt>
                <c:pt idx="52">
                  <c:v>-0.000262518337297335</c:v>
                </c:pt>
                <c:pt idx="53">
                  <c:v>0.000235744482036973</c:v>
                </c:pt>
                <c:pt idx="54">
                  <c:v>-0.000211748127219931</c:v>
                </c:pt>
                <c:pt idx="55">
                  <c:v>0.000190232256392303</c:v>
                </c:pt>
                <c:pt idx="56">
                  <c:v>-0.000170933265567921</c:v>
                </c:pt>
                <c:pt idx="57">
                  <c:v>0.000153616933105703</c:v>
                </c:pt>
                <c:pt idx="58">
                  <c:v>-0.000138074865057817</c:v>
                </c:pt>
                <c:pt idx="59">
                  <c:v>0.000124121468185933</c:v>
                </c:pt>
                <c:pt idx="60">
                  <c:v>-0.000111591271482311</c:v>
                </c:pt>
                <c:pt idx="61">
                  <c:v>0.000100336626577478</c:v>
                </c:pt>
                <c:pt idx="62">
                  <c:v>-9.02256672525052E-5</c:v>
                </c:pt>
                <c:pt idx="63">
                  <c:v>8.11405448309784E-5</c:v>
                </c:pt>
                <c:pt idx="64">
                  <c:v>-7.29758586769211E-5</c:v>
                </c:pt>
                <c:pt idx="65">
                  <c:v>6.5637290233132E-5</c:v>
                </c:pt>
                <c:pt idx="66">
                  <c:v>-5.90403856375906E-5</c:v>
                </c:pt>
                <c:pt idx="67">
                  <c:v>5.31094903621788E-5</c:v>
                </c:pt>
                <c:pt idx="68">
                  <c:v>-4.77767981163836E-5</c:v>
                </c:pt>
                <c:pt idx="69">
                  <c:v>4.29815145799571E-5</c:v>
                </c:pt>
                <c:pt idx="70">
                  <c:v>-3.86691097632468E-5</c:v>
                </c:pt>
                <c:pt idx="71">
                  <c:v>3.47906579900185E-5</c:v>
                </c:pt>
                <c:pt idx="72">
                  <c:v>-3.13022471261161E-5</c:v>
                </c:pt>
                <c:pt idx="73">
                  <c:v>2.81644552797422E-5</c:v>
                </c:pt>
                <c:pt idx="74">
                  <c:v>-2.5341881940595E-5</c:v>
                </c:pt>
                <c:pt idx="75">
                  <c:v>2.28027314904683E-5</c:v>
                </c:pt>
                <c:pt idx="76">
                  <c:v>-2.05184397360593E-5</c:v>
                </c:pt>
                <c:pt idx="77">
                  <c:v>1.84633413756576E-5</c:v>
                </c:pt>
                <c:pt idx="78">
                  <c:v>-1.66143716146696E-5</c:v>
                </c:pt>
                <c:pt idx="79">
                  <c:v>1.49507999668737E-5</c:v>
                </c:pt>
                <c:pt idx="80">
                  <c:v>-1.34539912601746E-5</c:v>
                </c:pt>
                <c:pt idx="81">
                  <c:v>1.21071920785169E-5</c:v>
                </c:pt>
                <c:pt idx="82">
                  <c:v>-1.08953389416326E-5</c:v>
                </c:pt>
                <c:pt idx="83">
                  <c:v>9.80488667330527E-6</c:v>
                </c:pt>
                <c:pt idx="84">
                  <c:v>-8.82365418263324E-6</c:v>
                </c:pt>
                <c:pt idx="85">
                  <c:v>7.94068632659079E-6</c:v>
                </c:pt>
                <c:pt idx="86">
                  <c:v>-7.14612974980834E-6</c:v>
                </c:pt>
                <c:pt idx="87">
                  <c:v>6.43112157252607E-6</c:v>
                </c:pt>
                <c:pt idx="88">
                  <c:v>-5.78768931677728E-6</c:v>
                </c:pt>
                <c:pt idx="89">
                  <c:v>5.2086611232242E-6</c:v>
                </c:pt>
                <c:pt idx="90">
                  <c:v>-4.68758501640657E-6</c:v>
                </c:pt>
                <c:pt idx="91">
                  <c:v>4.21865642917938E-6</c:v>
                </c:pt>
                <c:pt idx="92">
                  <c:v>-3.79665302063175E-6</c:v>
                </c:pt>
                <c:pt idx="93">
                  <c:v>3.41687613398655E-6</c:v>
                </c:pt>
                <c:pt idx="94">
                  <c:v>-3.07509813880676E-6</c:v>
                </c:pt>
                <c:pt idx="95">
                  <c:v>2.76751511883663E-6</c:v>
                </c:pt>
                <c:pt idx="96">
                  <c:v>-2.49070431078685E-6</c:v>
                </c:pt>
                <c:pt idx="97">
                  <c:v>2.24158585161334E-6</c:v>
                </c:pt>
                <c:pt idx="98">
                  <c:v>-2.01738836400197E-6</c:v>
                </c:pt>
                <c:pt idx="99">
                  <c:v>1.81561801765503E-6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'coupled (2)'!$C$5</c:f>
              <c:strCache>
                <c:ptCount val="1"/>
                <c:pt idx="0">
                  <c:v>deforestation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'coupled (2)'!$D$2:$CY$2</c:f>
              <c:strCache>
                <c:ptCount val="10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'coupled (2)'!$D$5:$CY$5</c:f>
              <c:numCache>
                <c:formatCode>General</c:formatCode>
                <c:ptCount val="100"/>
                <c:pt idx="0">
                  <c:v>37.5</c:v>
                </c:pt>
                <c:pt idx="1">
                  <c:v>-16.46874999997049</c:v>
                </c:pt>
                <c:pt idx="2">
                  <c:v>7.446033203066256</c:v>
                </c:pt>
                <c:pt idx="3">
                  <c:v>-3.815018768938672</c:v>
                </c:pt>
                <c:pt idx="4">
                  <c:v>2.079375762632948</c:v>
                </c:pt>
                <c:pt idx="5">
                  <c:v>-1.2152707923585</c:v>
                </c:pt>
                <c:pt idx="6">
                  <c:v>0.746788131768867</c:v>
                </c:pt>
                <c:pt idx="7">
                  <c:v>-0.481256349968437</c:v>
                </c:pt>
                <c:pt idx="8">
                  <c:v>0.322225104594961</c:v>
                </c:pt>
                <c:pt idx="9">
                  <c:v>-0.223368711944944</c:v>
                </c:pt>
                <c:pt idx="10">
                  <c:v>0.15942699793735</c:v>
                </c:pt>
                <c:pt idx="11">
                  <c:v>-0.116808741271011</c:v>
                </c:pt>
                <c:pt idx="12">
                  <c:v>0.0875314313322588</c:v>
                </c:pt>
                <c:pt idx="13">
                  <c:v>-0.0669262950197959</c:v>
                </c:pt>
                <c:pt idx="14">
                  <c:v>0.0520763934056112</c:v>
                </c:pt>
                <c:pt idx="15">
                  <c:v>-0.0411616747057648</c:v>
                </c:pt>
                <c:pt idx="16">
                  <c:v>0.0329852338014879</c:v>
                </c:pt>
                <c:pt idx="17">
                  <c:v>-0.0267605286781057</c:v>
                </c:pt>
                <c:pt idx="18">
                  <c:v>0.0219477252511442</c:v>
                </c:pt>
                <c:pt idx="19">
                  <c:v>-0.0181766744882343</c:v>
                </c:pt>
                <c:pt idx="20">
                  <c:v>0.0151840222990802</c:v>
                </c:pt>
                <c:pt idx="21">
                  <c:v>-0.0127826721785298</c:v>
                </c:pt>
                <c:pt idx="22">
                  <c:v>0.0108353754573917</c:v>
                </c:pt>
                <c:pt idx="23">
                  <c:v>-0.00924164779044257</c:v>
                </c:pt>
                <c:pt idx="24">
                  <c:v>0.00792581741508249</c:v>
                </c:pt>
                <c:pt idx="25">
                  <c:v>-0.00683103171907932</c:v>
                </c:pt>
                <c:pt idx="26">
                  <c:v>0.00591349305156725</c:v>
                </c:pt>
                <c:pt idx="27">
                  <c:v>-0.00513954793053802</c:v>
                </c:pt>
                <c:pt idx="28">
                  <c:v>0.00448275121879906</c:v>
                </c:pt>
                <c:pt idx="29">
                  <c:v>-0.00392237748312816</c:v>
                </c:pt>
                <c:pt idx="30">
                  <c:v>0.00344185374220973</c:v>
                </c:pt>
                <c:pt idx="31">
                  <c:v>-0.00302796214373927</c:v>
                </c:pt>
                <c:pt idx="32">
                  <c:v>0.00266996849960204</c:v>
                </c:pt>
                <c:pt idx="33">
                  <c:v>-0.00235917704152107</c:v>
                </c:pt>
                <c:pt idx="34">
                  <c:v>0.00208842829961941</c:v>
                </c:pt>
                <c:pt idx="35">
                  <c:v>-0.00185184083804431</c:v>
                </c:pt>
                <c:pt idx="36">
                  <c:v>0.00164451274755168</c:v>
                </c:pt>
                <c:pt idx="37">
                  <c:v>-0.00146236652809111</c:v>
                </c:pt>
                <c:pt idx="38">
                  <c:v>0.00130196662778529</c:v>
                </c:pt>
                <c:pt idx="39">
                  <c:v>-0.00116042323827137</c:v>
                </c:pt>
                <c:pt idx="40">
                  <c:v>0.00103527794605415</c:v>
                </c:pt>
                <c:pt idx="41">
                  <c:v>-0.000924442269950278</c:v>
                </c:pt>
                <c:pt idx="42">
                  <c:v>0.000826124350270207</c:v>
                </c:pt>
                <c:pt idx="43">
                  <c:v>-0.000738788590575257</c:v>
                </c:pt>
                <c:pt idx="44">
                  <c:v>0.00066110765999955</c:v>
                </c:pt>
                <c:pt idx="45">
                  <c:v>-0.000591935313509481</c:v>
                </c:pt>
                <c:pt idx="46">
                  <c:v>0.000530274344703625</c:v>
                </c:pt>
                <c:pt idx="47">
                  <c:v>-0.000475257850275643</c:v>
                </c:pt>
                <c:pt idx="48">
                  <c:v>0.000426127432957575</c:v>
                </c:pt>
                <c:pt idx="49">
                  <c:v>-0.000382220008998423</c:v>
                </c:pt>
                <c:pt idx="50">
                  <c:v>0.000342952719985761</c:v>
                </c:pt>
                <c:pt idx="51">
                  <c:v>-0.000307813462336471</c:v>
                </c:pt>
                <c:pt idx="52">
                  <c:v>0.000276350267087397</c:v>
                </c:pt>
                <c:pt idx="53">
                  <c:v>-0.000248164382269717</c:v>
                </c:pt>
                <c:pt idx="54">
                  <c:v>0.00022290267817381</c:v>
                </c:pt>
                <c:pt idx="55">
                  <c:v>-0.000200252515758528</c:v>
                </c:pt>
                <c:pt idx="56">
                  <c:v>0.000179936233776107</c:v>
                </c:pt>
                <c:pt idx="57">
                  <c:v>-0.000161707289894327</c:v>
                </c:pt>
                <c:pt idx="58">
                  <c:v>0.000145346202837896</c:v>
                </c:pt>
                <c:pt idx="59">
                  <c:v>-0.000130657615896509</c:v>
                </c:pt>
                <c:pt idx="60">
                  <c:v>0.000117467271409704</c:v>
                </c:pt>
                <c:pt idx="61">
                  <c:v>-0.000105619753136714</c:v>
                </c:pt>
                <c:pt idx="62">
                  <c:v>9.49762038853942E-5</c:v>
                </c:pt>
                <c:pt idx="63">
                  <c:v>-8.54125744916001E-5</c:v>
                </c:pt>
                <c:pt idx="64">
                  <c:v>7.68178838483025E-5</c:v>
                </c:pt>
                <c:pt idx="65">
                  <c:v>-6.90928506474147E-5</c:v>
                </c:pt>
                <c:pt idx="66">
                  <c:v>6.21485544746381E-5</c:v>
                </c:pt>
                <c:pt idx="67">
                  <c:v>-5.59053599045067E-5</c:v>
                </c:pt>
                <c:pt idx="68">
                  <c:v>5.02918777593989E-5</c:v>
                </c:pt>
                <c:pt idx="69">
                  <c:v>-4.5244114627953E-5</c:v>
                </c:pt>
                <c:pt idx="70">
                  <c:v>4.07046612708352E-5</c:v>
                </c:pt>
                <c:pt idx="71">
                  <c:v>-3.66220173797952E-5</c:v>
                </c:pt>
                <c:pt idx="72">
                  <c:v>3.29499535992351E-5</c:v>
                </c:pt>
                <c:pt idx="73">
                  <c:v>-2.9646973467527E-5</c:v>
                </c:pt>
                <c:pt idx="74">
                  <c:v>2.6675809322634E-5</c:v>
                </c:pt>
                <c:pt idx="75">
                  <c:v>-2.4002992268615E-5</c:v>
                </c:pt>
                <c:pt idx="76">
                  <c:v>2.15984521343793E-5</c:v>
                </c:pt>
                <c:pt idx="77">
                  <c:v>-1.94351729287465E-5</c:v>
                </c:pt>
                <c:pt idx="78">
                  <c:v>1.74888742171166E-5</c:v>
                </c:pt>
                <c:pt idx="79">
                  <c:v>-1.57377345113447E-5</c:v>
                </c:pt>
                <c:pt idx="80">
                  <c:v>1.41621367241705E-5</c:v>
                </c:pt>
                <c:pt idx="81">
                  <c:v>-1.27444457310007E-5</c:v>
                </c:pt>
                <c:pt idx="82">
                  <c:v>1.14688045047235E-5</c:v>
                </c:pt>
                <c:pt idx="83">
                  <c:v>-1.0320954998124E-5</c:v>
                </c:pt>
                <c:pt idx="84">
                  <c:v>9.288074530209E-6</c:v>
                </c:pt>
                <c:pt idx="85">
                  <c:v>-8.35863139317753E-6</c:v>
                </c:pt>
                <c:pt idx="86">
                  <c:v>7.52225331920159E-6</c:v>
                </c:pt>
                <c:pt idx="87">
                  <c:v>-6.76961097542426E-6</c:v>
                </c:pt>
                <c:pt idx="88">
                  <c:v>6.0923120733097E-6</c:v>
                </c:pt>
                <c:pt idx="89">
                  <c:v>-5.48280729660562E-6</c:v>
                </c:pt>
                <c:pt idx="90">
                  <c:v>4.93430495677611E-6</c:v>
                </c:pt>
                <c:pt idx="91">
                  <c:v>-4.44069498929353E-6</c:v>
                </c:pt>
                <c:pt idx="92">
                  <c:v>3.99648010437256E-6</c:v>
                </c:pt>
                <c:pt idx="93">
                  <c:v>-3.59671435155001E-6</c:v>
                </c:pt>
                <c:pt idx="94">
                  <c:v>3.23694753525661E-6</c:v>
                </c:pt>
                <c:pt idx="95">
                  <c:v>-2.91317553576962E-6</c:v>
                </c:pt>
                <c:pt idx="96">
                  <c:v>2.62179540614072E-6</c:v>
                </c:pt>
                <c:pt idx="97">
                  <c:v>-2.35956518701158E-6</c:v>
                </c:pt>
                <c:pt idx="98">
                  <c:v>2.12356761402957E-6</c:v>
                </c:pt>
                <c:pt idx="99">
                  <c:v>-1.91117760381338E-6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'coupled (2)'!$C$6</c:f>
              <c:strCache>
                <c:ptCount val="1"/>
                <c:pt idx="0">
                  <c:v>regrowth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'coupled (2)'!$D$2:$CY$2</c:f>
              <c:strCache>
                <c:ptCount val="10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'coupled (2)'!$D$6:$CY$6</c:f>
              <c:numCache>
                <c:formatCode>General</c:formatCode>
                <c:ptCount val="100"/>
                <c:pt idx="0">
                  <c:v>1.875</c:v>
                </c:pt>
                <c:pt idx="1">
                  <c:v>-1.175390625</c:v>
                </c:pt>
                <c:pt idx="2">
                  <c:v>0.445042358243174</c:v>
                </c:pt>
                <c:pt idx="3">
                  <c:v>-0.238704316559406</c:v>
                </c:pt>
                <c:pt idx="4">
                  <c:v>0.122821550891641</c:v>
                </c:pt>
                <c:pt idx="5">
                  <c:v>-0.0717953083109057</c:v>
                </c:pt>
                <c:pt idx="6">
                  <c:v>0.0428750054590154</c:v>
                </c:pt>
                <c:pt idx="7">
                  <c:v>-0.0274055848869174</c:v>
                </c:pt>
                <c:pt idx="8">
                  <c:v>0.0180215939851162</c:v>
                </c:pt>
                <c:pt idx="9">
                  <c:v>-0.0123814538960423</c:v>
                </c:pt>
                <c:pt idx="10">
                  <c:v>0.00872493833678458</c:v>
                </c:pt>
                <c:pt idx="11">
                  <c:v>-0.00634165842611732</c:v>
                </c:pt>
                <c:pt idx="12">
                  <c:v>0.00470684889813804</c:v>
                </c:pt>
                <c:pt idx="13">
                  <c:v>-0.00357466872751702</c:v>
                </c:pt>
                <c:pt idx="14">
                  <c:v>0.00276100807681369</c:v>
                </c:pt>
                <c:pt idx="15">
                  <c:v>-0.00217023850745794</c:v>
                </c:pt>
                <c:pt idx="16">
                  <c:v>0.00172907682746697</c:v>
                </c:pt>
                <c:pt idx="17">
                  <c:v>-0.00139643474439097</c:v>
                </c:pt>
                <c:pt idx="18">
                  <c:v>0.00114003959886613</c:v>
                </c:pt>
                <c:pt idx="19">
                  <c:v>-0.000940687440332367</c:v>
                </c:pt>
                <c:pt idx="20">
                  <c:v>0.000782938428240794</c:v>
                </c:pt>
                <c:pt idx="21">
                  <c:v>-0.000657151829162106</c:v>
                </c:pt>
                <c:pt idx="22">
                  <c:v>0.000555412533217068</c:v>
                </c:pt>
                <c:pt idx="23">
                  <c:v>-0.000472575238090039</c:v>
                </c:pt>
                <c:pt idx="24">
                  <c:v>0.000404337997526393</c:v>
                </c:pt>
                <c:pt idx="25">
                  <c:v>-0.000347805690023762</c:v>
                </c:pt>
                <c:pt idx="26">
                  <c:v>0.000300519977151676</c:v>
                </c:pt>
                <c:pt idx="27">
                  <c:v>-0.000260775098531913</c:v>
                </c:pt>
                <c:pt idx="28">
                  <c:v>0.000227103826830157</c:v>
                </c:pt>
                <c:pt idx="29">
                  <c:v>-0.000198459692986291</c:v>
                </c:pt>
                <c:pt idx="30">
                  <c:v>0.000173932999122485</c:v>
                </c:pt>
                <c:pt idx="31">
                  <c:v>-0.000152858386309374</c:v>
                </c:pt>
                <c:pt idx="32">
                  <c:v>0.000134652512752063</c:v>
                </c:pt>
                <c:pt idx="33">
                  <c:v>-0.000118878685934784</c:v>
                </c:pt>
                <c:pt idx="34">
                  <c:v>0.000105151457098296</c:v>
                </c:pt>
                <c:pt idx="35">
                  <c:v>-9.31759896079953E-5</c:v>
                </c:pt>
                <c:pt idx="36">
                  <c:v>8.26906796098041E-5</c:v>
                </c:pt>
                <c:pt idx="37">
                  <c:v>-7.34913834886323E-5</c:v>
                </c:pt>
                <c:pt idx="38">
                  <c:v>6.53962433895631E-5</c:v>
                </c:pt>
                <c:pt idx="39">
                  <c:v>-5.82607068045918E-5</c:v>
                </c:pt>
                <c:pt idx="40">
                  <c:v>5.19556158277199E-5</c:v>
                </c:pt>
                <c:pt idx="41">
                  <c:v>-4.63765623300746E-5</c:v>
                </c:pt>
                <c:pt idx="42">
                  <c:v>4.14300518621623E-5</c:v>
                </c:pt>
                <c:pt idx="43">
                  <c:v>-3.70393435225808E-5</c:v>
                </c:pt>
                <c:pt idx="44">
                  <c:v>3.31356085753841E-5</c:v>
                </c:pt>
                <c:pt idx="45">
                  <c:v>-2.9661574749829E-5</c:v>
                </c:pt>
                <c:pt idx="46">
                  <c:v>2.65658165318802E-5</c:v>
                </c:pt>
                <c:pt idx="47">
                  <c:v>-2.38050223782978E-5</c:v>
                </c:pt>
                <c:pt idx="48">
                  <c:v>2.13402715381627E-5</c:v>
                </c:pt>
                <c:pt idx="49">
                  <c:v>-1.91384356906971E-5</c:v>
                </c:pt>
                <c:pt idx="50">
                  <c:v>1.71697287878475E-5</c:v>
                </c:pt>
                <c:pt idx="51">
                  <c:v>-1.54085645941971E-5</c:v>
                </c:pt>
                <c:pt idx="52">
                  <c:v>1.38319297900624E-5</c:v>
                </c:pt>
                <c:pt idx="53">
                  <c:v>-1.24199002327438E-5</c:v>
                </c:pt>
                <c:pt idx="54">
                  <c:v>1.11545509538789E-5</c:v>
                </c:pt>
                <c:pt idx="55">
                  <c:v>-1.00202593662254E-5</c:v>
                </c:pt>
                <c:pt idx="56">
                  <c:v>9.00296820818628E-6</c:v>
                </c:pt>
                <c:pt idx="57">
                  <c:v>-8.0903567886243E-6</c:v>
                </c:pt>
                <c:pt idx="58">
                  <c:v>7.27133778007967E-6</c:v>
                </c:pt>
                <c:pt idx="59">
                  <c:v>-6.53614771057609E-6</c:v>
                </c:pt>
                <c:pt idx="60">
                  <c:v>5.87599992739275E-6</c:v>
                </c:pt>
                <c:pt idx="61">
                  <c:v>-5.28312655923647E-6</c:v>
                </c:pt>
                <c:pt idx="62">
                  <c:v>4.750536632889E-6</c:v>
                </c:pt>
                <c:pt idx="63">
                  <c:v>-4.27202966062173E-6</c:v>
                </c:pt>
                <c:pt idx="64">
                  <c:v>3.84202517138142E-6</c:v>
                </c:pt>
                <c:pt idx="65">
                  <c:v>-3.45556041428277E-6</c:v>
                </c:pt>
                <c:pt idx="66">
                  <c:v>3.10816883704743E-6</c:v>
                </c:pt>
                <c:pt idx="67">
                  <c:v>-2.7958695423279E-6</c:v>
                </c:pt>
                <c:pt idx="68">
                  <c:v>2.51507964301532E-6</c:v>
                </c:pt>
                <c:pt idx="69">
                  <c:v>-2.26260004799582E-6</c:v>
                </c:pt>
                <c:pt idx="70">
                  <c:v>2.03555150758839E-6</c:v>
                </c:pt>
                <c:pt idx="71">
                  <c:v>-1.83135938977672E-6</c:v>
                </c:pt>
                <c:pt idx="72">
                  <c:v>1.64770647311897E-6</c:v>
                </c:pt>
                <c:pt idx="73">
                  <c:v>-1.48251818778484E-6</c:v>
                </c:pt>
                <c:pt idx="74">
                  <c:v>1.33392738203906E-6</c:v>
                </c:pt>
                <c:pt idx="75">
                  <c:v>-1.20026077814672E-6</c:v>
                </c:pt>
                <c:pt idx="76">
                  <c:v>1.08001239831996E-6</c:v>
                </c:pt>
                <c:pt idx="77">
                  <c:v>-9.71831553088904E-7</c:v>
                </c:pt>
                <c:pt idx="78">
                  <c:v>8.74502602446998E-7</c:v>
                </c:pt>
                <c:pt idx="79">
                  <c:v>-7.86934544471052E-7</c:v>
                </c:pt>
                <c:pt idx="80">
                  <c:v>7.08145463995895E-7</c:v>
                </c:pt>
                <c:pt idx="81">
                  <c:v>-6.37253652483777E-7</c:v>
                </c:pt>
                <c:pt idx="82">
                  <c:v>5.73465563090849E-7</c:v>
                </c:pt>
                <c:pt idx="83">
                  <c:v>-5.16068324818783E-7</c:v>
                </c:pt>
                <c:pt idx="84">
                  <c:v>4.64420347575764E-7</c:v>
                </c:pt>
                <c:pt idx="85">
                  <c:v>-4.17945066586737E-7</c:v>
                </c:pt>
                <c:pt idx="86">
                  <c:v>3.76123569393253E-7</c:v>
                </c:pt>
                <c:pt idx="87">
                  <c:v>-3.38489402898193E-7</c:v>
                </c:pt>
                <c:pt idx="88">
                  <c:v>3.04622756532419E-7</c:v>
                </c:pt>
                <c:pt idx="89">
                  <c:v>-2.74146173381419E-7</c:v>
                </c:pt>
                <c:pt idx="90">
                  <c:v>2.4671994036954E-7</c:v>
                </c:pt>
                <c:pt idx="91">
                  <c:v>-2.22038560114156E-7</c:v>
                </c:pt>
                <c:pt idx="92">
                  <c:v>1.99827083740808E-7</c:v>
                </c:pt>
                <c:pt idx="93">
                  <c:v>-1.79838217563459E-7</c:v>
                </c:pt>
                <c:pt idx="94">
                  <c:v>1.61849396449852E-7</c:v>
                </c:pt>
                <c:pt idx="95">
                  <c:v>-1.45660416932997E-7</c:v>
                </c:pt>
                <c:pt idx="96">
                  <c:v>1.31091095353874E-7</c:v>
                </c:pt>
                <c:pt idx="97">
                  <c:v>-1.17979335398236E-7</c:v>
                </c:pt>
                <c:pt idx="98">
                  <c:v>1.06179250027607E-7</c:v>
                </c:pt>
                <c:pt idx="99">
                  <c:v>-9.55595861583495E-8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026072"/>
        <c:axId val="-2005925336"/>
      </c:lineChart>
      <c:catAx>
        <c:axId val="-200502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25336"/>
        <c:crosses val="autoZero"/>
        <c:auto val="1"/>
        <c:lblAlgn val="ctr"/>
        <c:lblOffset val="100"/>
        <c:noMultiLvlLbl val="0"/>
      </c:catAx>
      <c:valAx>
        <c:axId val="-200592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02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Deforestation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Forest!$E$7</c:f>
              <c:strCache>
                <c:ptCount val="1"/>
                <c:pt idx="0">
                  <c:v>Forest regrowth</c:v>
                </c:pt>
              </c:strCache>
            </c:strRef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Forest!$E$8:$E$28</c:f>
              <c:numCache>
                <c:formatCode>General</c:formatCode>
                <c:ptCount val="21"/>
                <c:pt idx="0">
                  <c:v>0.0</c:v>
                </c:pt>
                <c:pt idx="1">
                  <c:v>0.002375</c:v>
                </c:pt>
                <c:pt idx="2">
                  <c:v>0.0045</c:v>
                </c:pt>
                <c:pt idx="3">
                  <c:v>0.006375</c:v>
                </c:pt>
                <c:pt idx="4">
                  <c:v>0.008</c:v>
                </c:pt>
                <c:pt idx="5">
                  <c:v>0.009375</c:v>
                </c:pt>
                <c:pt idx="6">
                  <c:v>0.0105</c:v>
                </c:pt>
                <c:pt idx="7">
                  <c:v>0.011375</c:v>
                </c:pt>
                <c:pt idx="8">
                  <c:v>0.012</c:v>
                </c:pt>
                <c:pt idx="9">
                  <c:v>0.012375</c:v>
                </c:pt>
                <c:pt idx="10">
                  <c:v>0.0125</c:v>
                </c:pt>
                <c:pt idx="11">
                  <c:v>0.012375</c:v>
                </c:pt>
                <c:pt idx="12">
                  <c:v>0.012</c:v>
                </c:pt>
                <c:pt idx="13">
                  <c:v>0.011375</c:v>
                </c:pt>
                <c:pt idx="14">
                  <c:v>0.0105</c:v>
                </c:pt>
                <c:pt idx="15">
                  <c:v>0.009375</c:v>
                </c:pt>
                <c:pt idx="16">
                  <c:v>0.008</c:v>
                </c:pt>
                <c:pt idx="17">
                  <c:v>0.006375</c:v>
                </c:pt>
                <c:pt idx="18">
                  <c:v>0.0045</c:v>
                </c:pt>
                <c:pt idx="19">
                  <c:v>0.002375</c:v>
                </c:pt>
                <c:pt idx="2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Forest!$F$7</c:f>
              <c:strCache>
                <c:ptCount val="1"/>
                <c:pt idx="0">
                  <c:v>R(3)</c:v>
                </c:pt>
              </c:strCache>
            </c:strRef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Forest!$F$8:$F$28</c:f>
              <c:numCache>
                <c:formatCode>General</c:formatCode>
                <c:ptCount val="21"/>
                <c:pt idx="0">
                  <c:v>0.0</c:v>
                </c:pt>
                <c:pt idx="1">
                  <c:v>0.0015</c:v>
                </c:pt>
                <c:pt idx="2">
                  <c:v>0.003</c:v>
                </c:pt>
                <c:pt idx="3">
                  <c:v>0.0045</c:v>
                </c:pt>
                <c:pt idx="4">
                  <c:v>0.006</c:v>
                </c:pt>
                <c:pt idx="5">
                  <c:v>0.0075</c:v>
                </c:pt>
                <c:pt idx="6">
                  <c:v>0.009</c:v>
                </c:pt>
                <c:pt idx="7">
                  <c:v>0.0105</c:v>
                </c:pt>
                <c:pt idx="8">
                  <c:v>0.012</c:v>
                </c:pt>
                <c:pt idx="9">
                  <c:v>0.0135</c:v>
                </c:pt>
                <c:pt idx="10">
                  <c:v>0.015</c:v>
                </c:pt>
                <c:pt idx="11">
                  <c:v>0.0165</c:v>
                </c:pt>
                <c:pt idx="12">
                  <c:v>0.018</c:v>
                </c:pt>
                <c:pt idx="13">
                  <c:v>0.0195</c:v>
                </c:pt>
                <c:pt idx="14">
                  <c:v>0.021</c:v>
                </c:pt>
                <c:pt idx="15">
                  <c:v>0.0225</c:v>
                </c:pt>
                <c:pt idx="16">
                  <c:v>0.024</c:v>
                </c:pt>
                <c:pt idx="17">
                  <c:v>0.0255</c:v>
                </c:pt>
                <c:pt idx="18">
                  <c:v>0.027</c:v>
                </c:pt>
                <c:pt idx="19">
                  <c:v>0.0285</c:v>
                </c:pt>
                <c:pt idx="20">
                  <c:v>0.03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Forest!$G$7</c:f>
              <c:strCache>
                <c:ptCount val="1"/>
                <c:pt idx="0">
                  <c:v>R(2)</c:v>
                </c:pt>
              </c:strCache>
            </c:strRef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Forest!$G$8:$G$28</c:f>
              <c:numCache>
                <c:formatCode>General</c:formatCode>
                <c:ptCount val="2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Forest!$H$7</c:f>
              <c:strCache>
                <c:ptCount val="1"/>
                <c:pt idx="0">
                  <c:v>R(4)</c:v>
                </c:pt>
              </c:strCache>
            </c:strRef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Forest!$H$8:$H$28</c:f>
              <c:numCache>
                <c:formatCode>General</c:formatCode>
                <c:ptCount val="21"/>
                <c:pt idx="0">
                  <c:v>0.0</c:v>
                </c:pt>
                <c:pt idx="1">
                  <c:v>0.002</c:v>
                </c:pt>
                <c:pt idx="2">
                  <c:v>0.004</c:v>
                </c:pt>
                <c:pt idx="3">
                  <c:v>0.006</c:v>
                </c:pt>
                <c:pt idx="4">
                  <c:v>0.008</c:v>
                </c:pt>
                <c:pt idx="5">
                  <c:v>0.01</c:v>
                </c:pt>
                <c:pt idx="6">
                  <c:v>0.012</c:v>
                </c:pt>
                <c:pt idx="7">
                  <c:v>0.014</c:v>
                </c:pt>
                <c:pt idx="8">
                  <c:v>0.016</c:v>
                </c:pt>
                <c:pt idx="9">
                  <c:v>0.018</c:v>
                </c:pt>
                <c:pt idx="10">
                  <c:v>0.02</c:v>
                </c:pt>
                <c:pt idx="11">
                  <c:v>0.022</c:v>
                </c:pt>
                <c:pt idx="12">
                  <c:v>0.024</c:v>
                </c:pt>
                <c:pt idx="13">
                  <c:v>0.026</c:v>
                </c:pt>
                <c:pt idx="14">
                  <c:v>0.028</c:v>
                </c:pt>
                <c:pt idx="15">
                  <c:v>0.03</c:v>
                </c:pt>
                <c:pt idx="16">
                  <c:v>0.032</c:v>
                </c:pt>
                <c:pt idx="17">
                  <c:v>0.034</c:v>
                </c:pt>
                <c:pt idx="18">
                  <c:v>0.036</c:v>
                </c:pt>
                <c:pt idx="19">
                  <c:v>0.038</c:v>
                </c:pt>
                <c:pt idx="20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1742680"/>
        <c:axId val="-2011737192"/>
      </c:scatterChart>
      <c:valAx>
        <c:axId val="-201174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11737192"/>
        <c:crosses val="autoZero"/>
        <c:crossBetween val="midCat"/>
      </c:valAx>
      <c:valAx>
        <c:axId val="-2011737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dF/dT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11742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Migration</a:t>
            </a:r>
            <a:r>
              <a:rPr lang="en-US" baseline="0"/>
              <a:t> threshold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coupled!$C$15</c:f>
              <c:strCache>
                <c:ptCount val="1"/>
                <c:pt idx="0">
                  <c:v>μ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coupled!$D$15:$CY$15</c:f>
              <c:numCache>
                <c:formatCode>General</c:formatCode>
                <c:ptCount val="100"/>
                <c:pt idx="0">
                  <c:v>1.0</c:v>
                </c:pt>
                <c:pt idx="1">
                  <c:v>0.125842243374886</c:v>
                </c:pt>
                <c:pt idx="2">
                  <c:v>0.745455870740359</c:v>
                </c:pt>
                <c:pt idx="3">
                  <c:v>0.846509814533928</c:v>
                </c:pt>
                <c:pt idx="4">
                  <c:v>1.326781542564355</c:v>
                </c:pt>
                <c:pt idx="5">
                  <c:v>4.061052043996471</c:v>
                </c:pt>
                <c:pt idx="6">
                  <c:v>54.78541868386546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334792"/>
        <c:axId val="-2002331208"/>
      </c:lineChart>
      <c:catAx>
        <c:axId val="-200233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331208"/>
        <c:crosses val="autoZero"/>
        <c:auto val="1"/>
        <c:lblAlgn val="ctr"/>
        <c:lblOffset val="100"/>
        <c:noMultiLvlLbl val="0"/>
      </c:catAx>
      <c:valAx>
        <c:axId val="-20023312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33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Migration change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coupled!$C$8</c:f>
              <c:strCache>
                <c:ptCount val="1"/>
                <c:pt idx="0">
                  <c:v>ΔM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coupled!$D$8:$CY$8</c:f>
              <c:numCache>
                <c:formatCode>General</c:formatCode>
                <c:ptCount val="100"/>
                <c:pt idx="0" formatCode="0,000">
                  <c:v>-74.33071490757152</c:v>
                </c:pt>
                <c:pt idx="1">
                  <c:v>7.778634013906801</c:v>
                </c:pt>
                <c:pt idx="2">
                  <c:v>-8.447737626356913</c:v>
                </c:pt>
                <c:pt idx="3">
                  <c:v>-0.000177040571831581</c:v>
                </c:pt>
                <c:pt idx="4">
                  <c:v>-4.43910750268644E-6</c:v>
                </c:pt>
                <c:pt idx="5">
                  <c:v>-2.99035213843436E-10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836952"/>
        <c:axId val="-2005888088"/>
      </c:lineChart>
      <c:catAx>
        <c:axId val="-20058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888088"/>
        <c:crosses val="autoZero"/>
        <c:auto val="1"/>
        <c:lblAlgn val="ctr"/>
        <c:lblOffset val="100"/>
        <c:noMultiLvlLbl val="0"/>
      </c:catAx>
      <c:valAx>
        <c:axId val="-20058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83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coupled!$A$9</c:f>
              <c:strCache>
                <c:ptCount val="1"/>
                <c:pt idx="0">
                  <c:v>(μ-(M/P))/s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coupled!$D$9:$CY$9</c:f>
              <c:numCache>
                <c:formatCode>General</c:formatCode>
                <c:ptCount val="100"/>
                <c:pt idx="0">
                  <c:v>5.0</c:v>
                </c:pt>
                <c:pt idx="1">
                  <c:v>2.382987849012017</c:v>
                </c:pt>
                <c:pt idx="2">
                  <c:v>13.21953359354013</c:v>
                </c:pt>
                <c:pt idx="3">
                  <c:v>16.93015999468288</c:v>
                </c:pt>
                <c:pt idx="4">
                  <c:v>26.53562996340579</c:v>
                </c:pt>
                <c:pt idx="5">
                  <c:v>81.22104087986962</c:v>
                </c:pt>
                <c:pt idx="6">
                  <c:v>1095.70837367731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coupled!$A$10</c:f>
              <c:strCache>
                <c:ptCount val="1"/>
                <c:pt idx="0">
                  <c:v>1+e^a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coupled!$D$10:$CY$10</c:f>
              <c:numCache>
                <c:formatCode>0,000</c:formatCode>
                <c:ptCount val="100"/>
                <c:pt idx="0">
                  <c:v>149.4131591025766</c:v>
                </c:pt>
                <c:pt idx="1">
                  <c:v>11.83723455933755</c:v>
                </c:pt>
                <c:pt idx="2">
                  <c:v>551024.9719996498</c:v>
                </c:pt>
                <c:pt idx="3">
                  <c:v>2.25255333446657E7</c:v>
                </c:pt>
                <c:pt idx="4">
                  <c:v>3.34408776527381E11</c:v>
                </c:pt>
                <c:pt idx="5">
                  <c:v>1.87866726729471E35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287640"/>
        <c:axId val="-2002284152"/>
      </c:lineChart>
      <c:catAx>
        <c:axId val="-200228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284152"/>
        <c:crosses val="autoZero"/>
        <c:auto val="1"/>
        <c:lblAlgn val="ctr"/>
        <c:lblOffset val="100"/>
        <c:noMultiLvlLbl val="0"/>
      </c:catAx>
      <c:valAx>
        <c:axId val="-200228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28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coupled!$A$15</c:f>
              <c:strCache>
                <c:ptCount val="1"/>
                <c:pt idx="0">
                  <c:v>(Ah/R)/(2γ)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coupled!$D$15:$CY$15</c:f>
              <c:numCache>
                <c:formatCode>General</c:formatCode>
                <c:ptCount val="100"/>
                <c:pt idx="0">
                  <c:v>1.0</c:v>
                </c:pt>
                <c:pt idx="1">
                  <c:v>0.125842243374886</c:v>
                </c:pt>
                <c:pt idx="2">
                  <c:v>0.745455870740359</c:v>
                </c:pt>
                <c:pt idx="3">
                  <c:v>0.846509814533928</c:v>
                </c:pt>
                <c:pt idx="4">
                  <c:v>1.326781542564355</c:v>
                </c:pt>
                <c:pt idx="5">
                  <c:v>4.061052043996471</c:v>
                </c:pt>
                <c:pt idx="6">
                  <c:v>54.78541868386546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coupled!$A$16</c:f>
              <c:strCache>
                <c:ptCount val="1"/>
                <c:pt idx="0">
                  <c:v>M/P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coupled!$D$16:$CY$16</c:f>
              <c:numCache>
                <c:formatCode>General</c:formatCode>
                <c:ptCount val="100"/>
                <c:pt idx="0">
                  <c:v>0.75</c:v>
                </c:pt>
                <c:pt idx="1">
                  <c:v>0.00669285092428481</c:v>
                </c:pt>
                <c:pt idx="2">
                  <c:v>0.0844791910633528</c:v>
                </c:pt>
                <c:pt idx="3">
                  <c:v>1.81479978369481E-6</c:v>
                </c:pt>
                <c:pt idx="4">
                  <c:v>4.43940653790028E-8</c:v>
                </c:pt>
                <c:pt idx="5">
                  <c:v>2.99035213843436E-12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827880"/>
        <c:axId val="-2004933336"/>
      </c:lineChart>
      <c:catAx>
        <c:axId val="-200582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933336"/>
        <c:crosses val="autoZero"/>
        <c:auto val="1"/>
        <c:lblAlgn val="ctr"/>
        <c:lblOffset val="100"/>
        <c:noMultiLvlLbl val="0"/>
      </c:catAx>
      <c:valAx>
        <c:axId val="-200493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82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coupled!$C$7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coupled!$D$7:$CY$7</c:f>
              <c:numCache>
                <c:formatCode>General</c:formatCode>
                <c:ptCount val="100"/>
                <c:pt idx="0">
                  <c:v>75.0</c:v>
                </c:pt>
                <c:pt idx="1">
                  <c:v>0.669285092428481</c:v>
                </c:pt>
                <c:pt idx="2" formatCode="0,000">
                  <c:v>8.447919106335283</c:v>
                </c:pt>
                <c:pt idx="3" formatCode="0,000">
                  <c:v>0.000181479978369481</c:v>
                </c:pt>
                <c:pt idx="4" formatCode="0,000">
                  <c:v>4.43940653790028E-6</c:v>
                </c:pt>
                <c:pt idx="5" formatCode="0,000">
                  <c:v>2.99035213843436E-10</c:v>
                </c:pt>
                <c:pt idx="6" formatCode="0,000">
                  <c:v>0.0</c:v>
                </c:pt>
                <c:pt idx="7" formatCode="0,000">
                  <c:v>0.0</c:v>
                </c:pt>
                <c:pt idx="8" formatCode="0,000">
                  <c:v>0.0</c:v>
                </c:pt>
                <c:pt idx="9" formatCode="0,000">
                  <c:v>0.0</c:v>
                </c:pt>
                <c:pt idx="10" formatCode="0,000">
                  <c:v>0.0</c:v>
                </c:pt>
                <c:pt idx="11" formatCode="0,000">
                  <c:v>0.0</c:v>
                </c:pt>
                <c:pt idx="12" formatCode="0,000">
                  <c:v>0.0</c:v>
                </c:pt>
                <c:pt idx="13" formatCode="0,000">
                  <c:v>0.0</c:v>
                </c:pt>
                <c:pt idx="14">
                  <c:v>0.0</c:v>
                </c:pt>
                <c:pt idx="15" formatCode="0,000">
                  <c:v>0.0</c:v>
                </c:pt>
                <c:pt idx="16" formatCode="0,000">
                  <c:v>0.0</c:v>
                </c:pt>
                <c:pt idx="17" formatCode="0,000">
                  <c:v>0.0</c:v>
                </c:pt>
                <c:pt idx="18" formatCode="0,000">
                  <c:v>0.0</c:v>
                </c:pt>
                <c:pt idx="19">
                  <c:v>0.0</c:v>
                </c:pt>
                <c:pt idx="20" formatCode="0,000">
                  <c:v>0.0</c:v>
                </c:pt>
                <c:pt idx="21">
                  <c:v>0.0</c:v>
                </c:pt>
                <c:pt idx="22" formatCode="0,000">
                  <c:v>0.0</c:v>
                </c:pt>
                <c:pt idx="23">
                  <c:v>0.0</c:v>
                </c:pt>
                <c:pt idx="24" formatCode="0,000">
                  <c:v>0.0</c:v>
                </c:pt>
                <c:pt idx="25">
                  <c:v>0.0</c:v>
                </c:pt>
                <c:pt idx="26" formatCode="0,000">
                  <c:v>0.0</c:v>
                </c:pt>
                <c:pt idx="27">
                  <c:v>0.0</c:v>
                </c:pt>
                <c:pt idx="28" formatCode="0,000">
                  <c:v>0.0</c:v>
                </c:pt>
                <c:pt idx="29">
                  <c:v>0.0</c:v>
                </c:pt>
                <c:pt idx="30" formatCode="0,000">
                  <c:v>0.0</c:v>
                </c:pt>
                <c:pt idx="31">
                  <c:v>0.0</c:v>
                </c:pt>
                <c:pt idx="32" formatCode="0,000">
                  <c:v>0.0</c:v>
                </c:pt>
                <c:pt idx="33">
                  <c:v>0.0</c:v>
                </c:pt>
                <c:pt idx="34" formatCode="0,000">
                  <c:v>0.0</c:v>
                </c:pt>
                <c:pt idx="35">
                  <c:v>0.0</c:v>
                </c:pt>
                <c:pt idx="36" formatCode="0,000">
                  <c:v>0.0</c:v>
                </c:pt>
                <c:pt idx="37">
                  <c:v>0.0</c:v>
                </c:pt>
                <c:pt idx="38" formatCode="0,000">
                  <c:v>0.0</c:v>
                </c:pt>
                <c:pt idx="39">
                  <c:v>0.0</c:v>
                </c:pt>
                <c:pt idx="40" formatCode="0,000">
                  <c:v>0.0</c:v>
                </c:pt>
                <c:pt idx="41">
                  <c:v>0.0</c:v>
                </c:pt>
                <c:pt idx="42">
                  <c:v>0.0</c:v>
                </c:pt>
                <c:pt idx="43" formatCode="0,000">
                  <c:v>0.0</c:v>
                </c:pt>
                <c:pt idx="44">
                  <c:v>0.0</c:v>
                </c:pt>
                <c:pt idx="45" formatCode="0,000">
                  <c:v>0.0</c:v>
                </c:pt>
                <c:pt idx="46">
                  <c:v>0.0</c:v>
                </c:pt>
                <c:pt idx="47" formatCode="0,000">
                  <c:v>0.0</c:v>
                </c:pt>
                <c:pt idx="48">
                  <c:v>0.0</c:v>
                </c:pt>
                <c:pt idx="49" formatCode="0,000">
                  <c:v>0.0</c:v>
                </c:pt>
                <c:pt idx="50">
                  <c:v>0.0</c:v>
                </c:pt>
                <c:pt idx="51" formatCode="0,000">
                  <c:v>0.0</c:v>
                </c:pt>
                <c:pt idx="52">
                  <c:v>0.0</c:v>
                </c:pt>
                <c:pt idx="53" formatCode="0,000">
                  <c:v>0.0</c:v>
                </c:pt>
                <c:pt idx="54">
                  <c:v>0.0</c:v>
                </c:pt>
                <c:pt idx="55" formatCode="0,000">
                  <c:v>0.0</c:v>
                </c:pt>
                <c:pt idx="56">
                  <c:v>0.0</c:v>
                </c:pt>
                <c:pt idx="57" formatCode="0,000">
                  <c:v>0.0</c:v>
                </c:pt>
                <c:pt idx="58">
                  <c:v>0.0</c:v>
                </c:pt>
                <c:pt idx="59" formatCode="0,000">
                  <c:v>0.0</c:v>
                </c:pt>
                <c:pt idx="60">
                  <c:v>0.0</c:v>
                </c:pt>
                <c:pt idx="61" formatCode="0,000">
                  <c:v>0.0</c:v>
                </c:pt>
                <c:pt idx="62">
                  <c:v>0.0</c:v>
                </c:pt>
                <c:pt idx="63" formatCode="0,000">
                  <c:v>0.0</c:v>
                </c:pt>
                <c:pt idx="64">
                  <c:v>0.0</c:v>
                </c:pt>
                <c:pt idx="65">
                  <c:v>0.0</c:v>
                </c:pt>
                <c:pt idx="66" formatCode="0,000">
                  <c:v>0.0</c:v>
                </c:pt>
                <c:pt idx="67">
                  <c:v>0.0</c:v>
                </c:pt>
                <c:pt idx="68" formatCode="0,000">
                  <c:v>0.0</c:v>
                </c:pt>
                <c:pt idx="69">
                  <c:v>0.0</c:v>
                </c:pt>
                <c:pt idx="70" formatCode="0,000">
                  <c:v>0.0</c:v>
                </c:pt>
                <c:pt idx="71">
                  <c:v>0.0</c:v>
                </c:pt>
                <c:pt idx="72" formatCode="0,000">
                  <c:v>0.0</c:v>
                </c:pt>
                <c:pt idx="73">
                  <c:v>0.0</c:v>
                </c:pt>
                <c:pt idx="74" formatCode="0,000">
                  <c:v>0.0</c:v>
                </c:pt>
                <c:pt idx="75">
                  <c:v>0.0</c:v>
                </c:pt>
                <c:pt idx="76" formatCode="0,000">
                  <c:v>0.0</c:v>
                </c:pt>
                <c:pt idx="77">
                  <c:v>0.0</c:v>
                </c:pt>
                <c:pt idx="78" formatCode="0,000">
                  <c:v>0.0</c:v>
                </c:pt>
                <c:pt idx="79">
                  <c:v>0.0</c:v>
                </c:pt>
                <c:pt idx="80" formatCode="0,000">
                  <c:v>0.0</c:v>
                </c:pt>
                <c:pt idx="81">
                  <c:v>0.0</c:v>
                </c:pt>
                <c:pt idx="82" formatCode="0,000">
                  <c:v>0.0</c:v>
                </c:pt>
                <c:pt idx="83">
                  <c:v>0.0</c:v>
                </c:pt>
                <c:pt idx="84" formatCode="0,000">
                  <c:v>0.0</c:v>
                </c:pt>
                <c:pt idx="85">
                  <c:v>0.0</c:v>
                </c:pt>
                <c:pt idx="86" formatCode="0,000">
                  <c:v>0.0</c:v>
                </c:pt>
                <c:pt idx="87">
                  <c:v>0.0</c:v>
                </c:pt>
                <c:pt idx="88">
                  <c:v>0.0</c:v>
                </c:pt>
                <c:pt idx="89" formatCode="0,000">
                  <c:v>0.0</c:v>
                </c:pt>
                <c:pt idx="90">
                  <c:v>0.0</c:v>
                </c:pt>
                <c:pt idx="91" formatCode="0,000">
                  <c:v>0.0</c:v>
                </c:pt>
                <c:pt idx="92">
                  <c:v>0.0</c:v>
                </c:pt>
                <c:pt idx="93" formatCode="0,000">
                  <c:v>0.0</c:v>
                </c:pt>
                <c:pt idx="94">
                  <c:v>0.0</c:v>
                </c:pt>
                <c:pt idx="95" formatCode="0,000">
                  <c:v>0.0</c:v>
                </c:pt>
                <c:pt idx="96">
                  <c:v>0.0</c:v>
                </c:pt>
                <c:pt idx="97" formatCode="0,000">
                  <c:v>0.0</c:v>
                </c:pt>
                <c:pt idx="98">
                  <c:v>0.0</c:v>
                </c:pt>
                <c:pt idx="99" formatCode="0,000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coupled!$A$11</c:f>
              <c:strCache>
                <c:ptCount val="1"/>
                <c:pt idx="0">
                  <c:v>P/b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coupled!$D$11:$CY$11</c:f>
              <c:numCache>
                <c:formatCode>0,000</c:formatCode>
                <c:ptCount val="100"/>
                <c:pt idx="0">
                  <c:v>-49.4131591025766</c:v>
                </c:pt>
                <c:pt idx="1">
                  <c:v>88.16276544066245</c:v>
                </c:pt>
                <c:pt idx="2">
                  <c:v>-550924.9719996498</c:v>
                </c:pt>
                <c:pt idx="3">
                  <c:v>-2.25254333446657E7</c:v>
                </c:pt>
                <c:pt idx="4">
                  <c:v>-3.34408776427381E11</c:v>
                </c:pt>
                <c:pt idx="5">
                  <c:v>-1.87866726729471E35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6065624"/>
        <c:axId val="-2006062136"/>
      </c:lineChart>
      <c:catAx>
        <c:axId val="-200606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062136"/>
        <c:crosses val="autoZero"/>
        <c:auto val="1"/>
        <c:lblAlgn val="ctr"/>
        <c:lblOffset val="100"/>
        <c:noMultiLvlLbl val="0"/>
      </c:catAx>
      <c:valAx>
        <c:axId val="-200606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06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Forest!$E$7</c:f>
              <c:strCache>
                <c:ptCount val="1"/>
                <c:pt idx="0">
                  <c:v>Forest regrowth</c:v>
                </c:pt>
              </c:strCache>
            </c:strRef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Forest!$E$8:$E$28</c:f>
              <c:numCache>
                <c:formatCode>General</c:formatCode>
                <c:ptCount val="21"/>
                <c:pt idx="0">
                  <c:v>0.0</c:v>
                </c:pt>
                <c:pt idx="1">
                  <c:v>0.002375</c:v>
                </c:pt>
                <c:pt idx="2">
                  <c:v>0.0045</c:v>
                </c:pt>
                <c:pt idx="3">
                  <c:v>0.006375</c:v>
                </c:pt>
                <c:pt idx="4">
                  <c:v>0.008</c:v>
                </c:pt>
                <c:pt idx="5">
                  <c:v>0.009375</c:v>
                </c:pt>
                <c:pt idx="6">
                  <c:v>0.0105</c:v>
                </c:pt>
                <c:pt idx="7">
                  <c:v>0.011375</c:v>
                </c:pt>
                <c:pt idx="8">
                  <c:v>0.012</c:v>
                </c:pt>
                <c:pt idx="9">
                  <c:v>0.012375</c:v>
                </c:pt>
                <c:pt idx="10">
                  <c:v>0.0125</c:v>
                </c:pt>
                <c:pt idx="11">
                  <c:v>0.012375</c:v>
                </c:pt>
                <c:pt idx="12">
                  <c:v>0.012</c:v>
                </c:pt>
                <c:pt idx="13">
                  <c:v>0.011375</c:v>
                </c:pt>
                <c:pt idx="14">
                  <c:v>0.0105</c:v>
                </c:pt>
                <c:pt idx="15">
                  <c:v>0.009375</c:v>
                </c:pt>
                <c:pt idx="16">
                  <c:v>0.008</c:v>
                </c:pt>
                <c:pt idx="17">
                  <c:v>0.006375</c:v>
                </c:pt>
                <c:pt idx="18">
                  <c:v>0.0045</c:v>
                </c:pt>
                <c:pt idx="19">
                  <c:v>0.002375</c:v>
                </c:pt>
                <c:pt idx="20">
                  <c:v>0.0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Forest!$J$7</c:f>
              <c:strCache>
                <c:ptCount val="1"/>
                <c:pt idx="0">
                  <c:v>dF</c:v>
                </c:pt>
              </c:strCache>
            </c:strRef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Forest!$J$8:$J$28</c:f>
              <c:numCache>
                <c:formatCode>General</c:formatCode>
                <c:ptCount val="21"/>
                <c:pt idx="0">
                  <c:v>0.0</c:v>
                </c:pt>
                <c:pt idx="1">
                  <c:v>0.000875</c:v>
                </c:pt>
                <c:pt idx="2">
                  <c:v>0.0015</c:v>
                </c:pt>
                <c:pt idx="3">
                  <c:v>0.001875</c:v>
                </c:pt>
                <c:pt idx="4">
                  <c:v>0.002</c:v>
                </c:pt>
                <c:pt idx="5">
                  <c:v>0.001875</c:v>
                </c:pt>
                <c:pt idx="6">
                  <c:v>0.0015</c:v>
                </c:pt>
                <c:pt idx="7">
                  <c:v>0.000875</c:v>
                </c:pt>
                <c:pt idx="8">
                  <c:v>0.0</c:v>
                </c:pt>
                <c:pt idx="9">
                  <c:v>-0.001125</c:v>
                </c:pt>
                <c:pt idx="10">
                  <c:v>-0.0025</c:v>
                </c:pt>
                <c:pt idx="11">
                  <c:v>-0.004125</c:v>
                </c:pt>
                <c:pt idx="12">
                  <c:v>-0.006</c:v>
                </c:pt>
                <c:pt idx="13">
                  <c:v>-0.008125</c:v>
                </c:pt>
                <c:pt idx="14">
                  <c:v>-0.0105</c:v>
                </c:pt>
                <c:pt idx="15">
                  <c:v>-0.013125</c:v>
                </c:pt>
                <c:pt idx="16">
                  <c:v>-0.016</c:v>
                </c:pt>
                <c:pt idx="17">
                  <c:v>-0.019125</c:v>
                </c:pt>
                <c:pt idx="18">
                  <c:v>-0.0225</c:v>
                </c:pt>
                <c:pt idx="19">
                  <c:v>-0.026125</c:v>
                </c:pt>
                <c:pt idx="20">
                  <c:v>-0.03</c:v>
                </c:pt>
              </c:numCache>
            </c:numRef>
          </c:yVal>
          <c:smooth val="0"/>
        </c:ser>
        <c:ser>
          <c:idx val="1"/>
          <c:order val="2"/>
          <c:tx>
            <c:v>Deforest (Eps=3)</c:v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Forest!$F$8:$F$28</c:f>
              <c:numCache>
                <c:formatCode>General</c:formatCode>
                <c:ptCount val="21"/>
                <c:pt idx="0">
                  <c:v>0.0</c:v>
                </c:pt>
                <c:pt idx="1">
                  <c:v>0.0015</c:v>
                </c:pt>
                <c:pt idx="2">
                  <c:v>0.003</c:v>
                </c:pt>
                <c:pt idx="3">
                  <c:v>0.0045</c:v>
                </c:pt>
                <c:pt idx="4">
                  <c:v>0.006</c:v>
                </c:pt>
                <c:pt idx="5">
                  <c:v>0.0075</c:v>
                </c:pt>
                <c:pt idx="6">
                  <c:v>0.009</c:v>
                </c:pt>
                <c:pt idx="7">
                  <c:v>0.0105</c:v>
                </c:pt>
                <c:pt idx="8">
                  <c:v>0.012</c:v>
                </c:pt>
                <c:pt idx="9">
                  <c:v>0.0135</c:v>
                </c:pt>
                <c:pt idx="10">
                  <c:v>0.015</c:v>
                </c:pt>
                <c:pt idx="11">
                  <c:v>0.0165</c:v>
                </c:pt>
                <c:pt idx="12">
                  <c:v>0.018</c:v>
                </c:pt>
                <c:pt idx="13">
                  <c:v>0.0195</c:v>
                </c:pt>
                <c:pt idx="14">
                  <c:v>0.021</c:v>
                </c:pt>
                <c:pt idx="15">
                  <c:v>0.0225</c:v>
                </c:pt>
                <c:pt idx="16">
                  <c:v>0.024</c:v>
                </c:pt>
                <c:pt idx="17">
                  <c:v>0.0255</c:v>
                </c:pt>
                <c:pt idx="18">
                  <c:v>0.027</c:v>
                </c:pt>
                <c:pt idx="19">
                  <c:v>0.0285</c:v>
                </c:pt>
                <c:pt idx="20">
                  <c:v>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1700744"/>
        <c:axId val="-2011695336"/>
      </c:scatterChart>
      <c:valAx>
        <c:axId val="-201170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11695336"/>
        <c:crosses val="autoZero"/>
        <c:crossBetween val="midCat"/>
      </c:valAx>
      <c:valAx>
        <c:axId val="-2011695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dF/dT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11700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Migration!$G$7</c:f>
              <c:strCache>
                <c:ptCount val="1"/>
                <c:pt idx="0">
                  <c:v>(u-M/P)/s</c:v>
                </c:pt>
              </c:strCache>
            </c:strRef>
          </c:tx>
          <c:marker>
            <c:symbol val="none"/>
          </c:marker>
          <c:xVal>
            <c:numRef>
              <c:f>Migration!$C$8:$C$28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Migration!$G$8:$G$28</c:f>
              <c:numCache>
                <c:formatCode>General</c:formatCode>
                <c:ptCount val="21"/>
                <c:pt idx="0">
                  <c:v>5.0</c:v>
                </c:pt>
                <c:pt idx="1">
                  <c:v>4.5</c:v>
                </c:pt>
                <c:pt idx="2">
                  <c:v>4.0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2.0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0.0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-3.0</c:v>
                </c:pt>
                <c:pt idx="17">
                  <c:v>-3.5</c:v>
                </c:pt>
                <c:pt idx="18">
                  <c:v>-4.0</c:v>
                </c:pt>
                <c:pt idx="19">
                  <c:v>-4.5</c:v>
                </c:pt>
                <c:pt idx="20">
                  <c:v>-5.0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1660680"/>
        <c:axId val="-2011657720"/>
      </c:scatterChart>
      <c:valAx>
        <c:axId val="-201166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1657720"/>
        <c:crosses val="autoZero"/>
        <c:crossBetween val="midCat"/>
      </c:valAx>
      <c:valAx>
        <c:axId val="-2011657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1660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Migration!$I$7</c:f>
              <c:strCache>
                <c:ptCount val="1"/>
                <c:pt idx="0">
                  <c:v>1/(1+e())</c:v>
                </c:pt>
              </c:strCache>
            </c:strRef>
          </c:tx>
          <c:marker>
            <c:symbol val="none"/>
          </c:marker>
          <c:xVal>
            <c:numRef>
              <c:f>Migration!$C$8:$C$28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Migration!$I$8:$I$28</c:f>
              <c:numCache>
                <c:formatCode>0.00</c:formatCode>
                <c:ptCount val="21"/>
                <c:pt idx="0">
                  <c:v>0.00669285092428485</c:v>
                </c:pt>
                <c:pt idx="1">
                  <c:v>0.0109869426305932</c:v>
                </c:pt>
                <c:pt idx="2">
                  <c:v>0.0179862099620916</c:v>
                </c:pt>
                <c:pt idx="3">
                  <c:v>0.0293122307513563</c:v>
                </c:pt>
                <c:pt idx="4">
                  <c:v>0.0474258731775668</c:v>
                </c:pt>
                <c:pt idx="5">
                  <c:v>0.0758581800212435</c:v>
                </c:pt>
                <c:pt idx="6">
                  <c:v>0.119202922022118</c:v>
                </c:pt>
                <c:pt idx="7">
                  <c:v>0.182425523806356</c:v>
                </c:pt>
                <c:pt idx="8">
                  <c:v>0.268941421369995</c:v>
                </c:pt>
                <c:pt idx="9">
                  <c:v>0.377540668798145</c:v>
                </c:pt>
                <c:pt idx="10">
                  <c:v>0.5</c:v>
                </c:pt>
                <c:pt idx="11">
                  <c:v>0.622459331201855</c:v>
                </c:pt>
                <c:pt idx="12">
                  <c:v>0.731058578630005</c:v>
                </c:pt>
                <c:pt idx="13">
                  <c:v>0.817574476193644</c:v>
                </c:pt>
                <c:pt idx="14">
                  <c:v>0.880797077977882</c:v>
                </c:pt>
                <c:pt idx="15">
                  <c:v>0.924141819978757</c:v>
                </c:pt>
                <c:pt idx="16">
                  <c:v>0.952574126822433</c:v>
                </c:pt>
                <c:pt idx="17">
                  <c:v>0.970687769248644</c:v>
                </c:pt>
                <c:pt idx="18">
                  <c:v>0.982013790037908</c:v>
                </c:pt>
                <c:pt idx="19">
                  <c:v>0.989013057369407</c:v>
                </c:pt>
                <c:pt idx="20">
                  <c:v>0.993307149075715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Migration!$J$7</c:f>
              <c:strCache>
                <c:ptCount val="1"/>
                <c:pt idx="0">
                  <c:v>(a-b)</c:v>
                </c:pt>
              </c:strCache>
            </c:strRef>
          </c:tx>
          <c:marker>
            <c:symbol val="none"/>
          </c:marker>
          <c:xVal>
            <c:numRef>
              <c:f>Migration!$C$8:$C$28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Migration!$J$8:$J$28</c:f>
              <c:numCache>
                <c:formatCode>0.00</c:formatCode>
                <c:ptCount val="21"/>
                <c:pt idx="0">
                  <c:v>0.00669285092428485</c:v>
                </c:pt>
                <c:pt idx="1">
                  <c:v>-0.0390130573694068</c:v>
                </c:pt>
                <c:pt idx="2">
                  <c:v>-0.0820137900379084</c:v>
                </c:pt>
                <c:pt idx="3">
                  <c:v>-0.120687769248644</c:v>
                </c:pt>
                <c:pt idx="4">
                  <c:v>-0.152574126822433</c:v>
                </c:pt>
                <c:pt idx="5">
                  <c:v>-0.174141819978756</c:v>
                </c:pt>
                <c:pt idx="6">
                  <c:v>-0.180797077977882</c:v>
                </c:pt>
                <c:pt idx="7">
                  <c:v>-0.167574476193644</c:v>
                </c:pt>
                <c:pt idx="8">
                  <c:v>-0.131058578630005</c:v>
                </c:pt>
                <c:pt idx="9">
                  <c:v>-0.0724593312018546</c:v>
                </c:pt>
                <c:pt idx="10">
                  <c:v>0.0</c:v>
                </c:pt>
                <c:pt idx="11">
                  <c:v>0.0724593312018547</c:v>
                </c:pt>
                <c:pt idx="12">
                  <c:v>0.131058578630005</c:v>
                </c:pt>
                <c:pt idx="13">
                  <c:v>0.167574476193644</c:v>
                </c:pt>
                <c:pt idx="14">
                  <c:v>0.180797077977882</c:v>
                </c:pt>
                <c:pt idx="15">
                  <c:v>0.174141819978757</c:v>
                </c:pt>
                <c:pt idx="16">
                  <c:v>0.152574126822433</c:v>
                </c:pt>
                <c:pt idx="17">
                  <c:v>0.120687769248644</c:v>
                </c:pt>
                <c:pt idx="18">
                  <c:v>0.0820137900379084</c:v>
                </c:pt>
                <c:pt idx="19">
                  <c:v>0.0390130573694068</c:v>
                </c:pt>
                <c:pt idx="20">
                  <c:v>-0.00669285092428473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1624296"/>
        <c:axId val="-2011621272"/>
      </c:scatterChart>
      <c:valAx>
        <c:axId val="-201162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1621272"/>
        <c:crosses val="autoZero"/>
        <c:crossBetween val="midCat"/>
      </c:valAx>
      <c:valAx>
        <c:axId val="-2011621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11624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Migration!$K$7</c:f>
              <c:strCache>
                <c:ptCount val="1"/>
                <c:pt idx="0">
                  <c:v>dM/dt</c:v>
                </c:pt>
              </c:strCache>
            </c:strRef>
          </c:tx>
          <c:marker>
            <c:symbol val="none"/>
          </c:marker>
          <c:xVal>
            <c:numRef>
              <c:f>Migration!$B$8:$B$28</c:f>
              <c:numCache>
                <c:formatCode>General</c:formatCode>
                <c:ptCount val="21"/>
                <c:pt idx="0">
                  <c:v>1.0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0.0</c:v>
                </c:pt>
              </c:numCache>
            </c:numRef>
          </c:xVal>
          <c:yVal>
            <c:numRef>
              <c:f>Migration!$K$8:$K$28</c:f>
              <c:numCache>
                <c:formatCode>00,000</c:formatCode>
                <c:ptCount val="21"/>
                <c:pt idx="0">
                  <c:v>0.000334642546214243</c:v>
                </c:pt>
                <c:pt idx="1">
                  <c:v>-0.00195065286847034</c:v>
                </c:pt>
                <c:pt idx="2">
                  <c:v>-0.00410068950189542</c:v>
                </c:pt>
                <c:pt idx="3">
                  <c:v>-0.00603438846243218</c:v>
                </c:pt>
                <c:pt idx="4">
                  <c:v>-0.00762870634112166</c:v>
                </c:pt>
                <c:pt idx="5">
                  <c:v>-0.00870709099893782</c:v>
                </c:pt>
                <c:pt idx="6">
                  <c:v>-0.00903985389889412</c:v>
                </c:pt>
                <c:pt idx="7">
                  <c:v>-0.00837872380968218</c:v>
                </c:pt>
                <c:pt idx="8">
                  <c:v>-0.00655292893150024</c:v>
                </c:pt>
                <c:pt idx="9">
                  <c:v>-0.00362296656009273</c:v>
                </c:pt>
                <c:pt idx="10">
                  <c:v>0.0</c:v>
                </c:pt>
                <c:pt idx="11">
                  <c:v>0.00362296656009273</c:v>
                </c:pt>
                <c:pt idx="12">
                  <c:v>0.00655292893150024</c:v>
                </c:pt>
                <c:pt idx="13">
                  <c:v>0.00837872380968218</c:v>
                </c:pt>
                <c:pt idx="14">
                  <c:v>0.00903985389889411</c:v>
                </c:pt>
                <c:pt idx="15">
                  <c:v>0.00870709099893783</c:v>
                </c:pt>
                <c:pt idx="16">
                  <c:v>0.00762870634112166</c:v>
                </c:pt>
                <c:pt idx="17">
                  <c:v>0.00603438846243218</c:v>
                </c:pt>
                <c:pt idx="18">
                  <c:v>0.00410068950189542</c:v>
                </c:pt>
                <c:pt idx="19">
                  <c:v>0.00195065286847034</c:v>
                </c:pt>
                <c:pt idx="20">
                  <c:v>-0.000334642546214237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1597032"/>
        <c:axId val="-2011591624"/>
      </c:scatterChart>
      <c:valAx>
        <c:axId val="-201159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1591624"/>
        <c:crosses val="autoZero"/>
        <c:crossBetween val="midCat"/>
      </c:valAx>
      <c:valAx>
        <c:axId val="-2011591624"/>
        <c:scaling>
          <c:orientation val="minMax"/>
        </c:scaling>
        <c:delete val="0"/>
        <c:axPos val="l"/>
        <c:majorGridlines/>
        <c:numFmt formatCode="00,000" sourceLinked="1"/>
        <c:majorTickMark val="out"/>
        <c:minorTickMark val="none"/>
        <c:tickLblPos val="nextTo"/>
        <c:crossAx val="-2011597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Migration threhold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Threshold!$G$6</c:f>
              <c:strCache>
                <c:ptCount val="1"/>
                <c:pt idx="0">
                  <c:v>g(0,2)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Threshold!$C$8:$C$28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0.035</c:v>
                </c:pt>
                <c:pt idx="2">
                  <c:v>0.07</c:v>
                </c:pt>
                <c:pt idx="3">
                  <c:v>0.105</c:v>
                </c:pt>
                <c:pt idx="4">
                  <c:v>0.14</c:v>
                </c:pt>
                <c:pt idx="5">
                  <c:v>0.175</c:v>
                </c:pt>
                <c:pt idx="6">
                  <c:v>0.21</c:v>
                </c:pt>
                <c:pt idx="7">
                  <c:v>0.245</c:v>
                </c:pt>
                <c:pt idx="8">
                  <c:v>0.28</c:v>
                </c:pt>
                <c:pt idx="9">
                  <c:v>0.315</c:v>
                </c:pt>
                <c:pt idx="10">
                  <c:v>0.35</c:v>
                </c:pt>
                <c:pt idx="11">
                  <c:v>0.385</c:v>
                </c:pt>
                <c:pt idx="12">
                  <c:v>0.42</c:v>
                </c:pt>
                <c:pt idx="13">
                  <c:v>0.455</c:v>
                </c:pt>
                <c:pt idx="14">
                  <c:v>0.49</c:v>
                </c:pt>
                <c:pt idx="15">
                  <c:v>0.525</c:v>
                </c:pt>
                <c:pt idx="16">
                  <c:v>0.56</c:v>
                </c:pt>
                <c:pt idx="17">
                  <c:v>0.595</c:v>
                </c:pt>
                <c:pt idx="18">
                  <c:v>0.63</c:v>
                </c:pt>
                <c:pt idx="19">
                  <c:v>0.665</c:v>
                </c:pt>
                <c:pt idx="20">
                  <c:v>0.7</c:v>
                </c:pt>
              </c:numCache>
            </c:numRef>
          </c:cat>
          <c:val>
            <c:numRef>
              <c:f>Threshold!$G$8:$G$28</c:f>
              <c:numCache>
                <c:formatCode>0,000</c:formatCode>
                <c:ptCount val="21"/>
                <c:pt idx="0">
                  <c:v>0.0</c:v>
                </c:pt>
                <c:pt idx="1">
                  <c:v>0.04375</c:v>
                </c:pt>
                <c:pt idx="2">
                  <c:v>0.0875</c:v>
                </c:pt>
                <c:pt idx="3">
                  <c:v>0.13125</c:v>
                </c:pt>
                <c:pt idx="4">
                  <c:v>0.175</c:v>
                </c:pt>
                <c:pt idx="5">
                  <c:v>0.21875</c:v>
                </c:pt>
                <c:pt idx="6">
                  <c:v>0.2625</c:v>
                </c:pt>
                <c:pt idx="7">
                  <c:v>0.30625</c:v>
                </c:pt>
                <c:pt idx="8">
                  <c:v>0.35</c:v>
                </c:pt>
                <c:pt idx="9">
                  <c:v>0.39375</c:v>
                </c:pt>
                <c:pt idx="10">
                  <c:v>0.4375</c:v>
                </c:pt>
                <c:pt idx="11">
                  <c:v>0.48125</c:v>
                </c:pt>
                <c:pt idx="12">
                  <c:v>0.525</c:v>
                </c:pt>
                <c:pt idx="13">
                  <c:v>0.56875</c:v>
                </c:pt>
                <c:pt idx="14">
                  <c:v>0.6125</c:v>
                </c:pt>
                <c:pt idx="15">
                  <c:v>0.65625</c:v>
                </c:pt>
                <c:pt idx="16">
                  <c:v>0.7</c:v>
                </c:pt>
                <c:pt idx="17">
                  <c:v>0.74375</c:v>
                </c:pt>
                <c:pt idx="18">
                  <c:v>0.7875</c:v>
                </c:pt>
                <c:pt idx="19">
                  <c:v>0.83125</c:v>
                </c:pt>
                <c:pt idx="20">
                  <c:v>0.875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Threshold!$H$6</c:f>
              <c:strCache>
                <c:ptCount val="1"/>
                <c:pt idx="0">
                  <c:v>g(0,4)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Threshold!$C$8:$C$28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0.035</c:v>
                </c:pt>
                <c:pt idx="2">
                  <c:v>0.07</c:v>
                </c:pt>
                <c:pt idx="3">
                  <c:v>0.105</c:v>
                </c:pt>
                <c:pt idx="4">
                  <c:v>0.14</c:v>
                </c:pt>
                <c:pt idx="5">
                  <c:v>0.175</c:v>
                </c:pt>
                <c:pt idx="6">
                  <c:v>0.21</c:v>
                </c:pt>
                <c:pt idx="7">
                  <c:v>0.245</c:v>
                </c:pt>
                <c:pt idx="8">
                  <c:v>0.28</c:v>
                </c:pt>
                <c:pt idx="9">
                  <c:v>0.315</c:v>
                </c:pt>
                <c:pt idx="10">
                  <c:v>0.35</c:v>
                </c:pt>
                <c:pt idx="11">
                  <c:v>0.385</c:v>
                </c:pt>
                <c:pt idx="12">
                  <c:v>0.42</c:v>
                </c:pt>
                <c:pt idx="13">
                  <c:v>0.455</c:v>
                </c:pt>
                <c:pt idx="14">
                  <c:v>0.49</c:v>
                </c:pt>
                <c:pt idx="15">
                  <c:v>0.525</c:v>
                </c:pt>
                <c:pt idx="16">
                  <c:v>0.56</c:v>
                </c:pt>
                <c:pt idx="17">
                  <c:v>0.595</c:v>
                </c:pt>
                <c:pt idx="18">
                  <c:v>0.63</c:v>
                </c:pt>
                <c:pt idx="19">
                  <c:v>0.665</c:v>
                </c:pt>
                <c:pt idx="20">
                  <c:v>0.7</c:v>
                </c:pt>
              </c:numCache>
            </c:numRef>
          </c:cat>
          <c:val>
            <c:numRef>
              <c:f>Threshold!$H$8:$H$28</c:f>
              <c:numCache>
                <c:formatCode>0,000</c:formatCode>
                <c:ptCount val="21"/>
                <c:pt idx="0">
                  <c:v>0.0</c:v>
                </c:pt>
                <c:pt idx="1">
                  <c:v>0.021875</c:v>
                </c:pt>
                <c:pt idx="2">
                  <c:v>0.04375</c:v>
                </c:pt>
                <c:pt idx="3">
                  <c:v>0.065625</c:v>
                </c:pt>
                <c:pt idx="4">
                  <c:v>0.0875</c:v>
                </c:pt>
                <c:pt idx="5">
                  <c:v>0.109375</c:v>
                </c:pt>
                <c:pt idx="6">
                  <c:v>0.13125</c:v>
                </c:pt>
                <c:pt idx="7">
                  <c:v>0.153125</c:v>
                </c:pt>
                <c:pt idx="8">
                  <c:v>0.175</c:v>
                </c:pt>
                <c:pt idx="9">
                  <c:v>0.196875</c:v>
                </c:pt>
                <c:pt idx="10">
                  <c:v>0.21875</c:v>
                </c:pt>
                <c:pt idx="11">
                  <c:v>0.240625</c:v>
                </c:pt>
                <c:pt idx="12">
                  <c:v>0.2625</c:v>
                </c:pt>
                <c:pt idx="13">
                  <c:v>0.284375</c:v>
                </c:pt>
                <c:pt idx="14">
                  <c:v>0.30625</c:v>
                </c:pt>
                <c:pt idx="15">
                  <c:v>0.328125</c:v>
                </c:pt>
                <c:pt idx="16">
                  <c:v>0.35</c:v>
                </c:pt>
                <c:pt idx="17">
                  <c:v>0.371875</c:v>
                </c:pt>
                <c:pt idx="18">
                  <c:v>0.39375</c:v>
                </c:pt>
                <c:pt idx="19">
                  <c:v>0.415625</c:v>
                </c:pt>
                <c:pt idx="20">
                  <c:v>0.4375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Threshold!$I$6</c:f>
              <c:strCache>
                <c:ptCount val="1"/>
                <c:pt idx="0">
                  <c:v>g(0,6)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Threshold!$C$8:$C$28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0.035</c:v>
                </c:pt>
                <c:pt idx="2">
                  <c:v>0.07</c:v>
                </c:pt>
                <c:pt idx="3">
                  <c:v>0.105</c:v>
                </c:pt>
                <c:pt idx="4">
                  <c:v>0.14</c:v>
                </c:pt>
                <c:pt idx="5">
                  <c:v>0.175</c:v>
                </c:pt>
                <c:pt idx="6">
                  <c:v>0.21</c:v>
                </c:pt>
                <c:pt idx="7">
                  <c:v>0.245</c:v>
                </c:pt>
                <c:pt idx="8">
                  <c:v>0.28</c:v>
                </c:pt>
                <c:pt idx="9">
                  <c:v>0.315</c:v>
                </c:pt>
                <c:pt idx="10">
                  <c:v>0.35</c:v>
                </c:pt>
                <c:pt idx="11">
                  <c:v>0.385</c:v>
                </c:pt>
                <c:pt idx="12">
                  <c:v>0.42</c:v>
                </c:pt>
                <c:pt idx="13">
                  <c:v>0.455</c:v>
                </c:pt>
                <c:pt idx="14">
                  <c:v>0.49</c:v>
                </c:pt>
                <c:pt idx="15">
                  <c:v>0.525</c:v>
                </c:pt>
                <c:pt idx="16">
                  <c:v>0.56</c:v>
                </c:pt>
                <c:pt idx="17">
                  <c:v>0.595</c:v>
                </c:pt>
                <c:pt idx="18">
                  <c:v>0.63</c:v>
                </c:pt>
                <c:pt idx="19">
                  <c:v>0.665</c:v>
                </c:pt>
                <c:pt idx="20">
                  <c:v>0.7</c:v>
                </c:pt>
              </c:numCache>
            </c:numRef>
          </c:cat>
          <c:val>
            <c:numRef>
              <c:f>Threshold!$I$8:$I$28</c:f>
              <c:numCache>
                <c:formatCode>0,000</c:formatCode>
                <c:ptCount val="21"/>
                <c:pt idx="0">
                  <c:v>0.0</c:v>
                </c:pt>
                <c:pt idx="1">
                  <c:v>0.0145833333333333</c:v>
                </c:pt>
                <c:pt idx="2">
                  <c:v>0.0291666666666667</c:v>
                </c:pt>
                <c:pt idx="3">
                  <c:v>0.04375</c:v>
                </c:pt>
                <c:pt idx="4">
                  <c:v>0.0583333333333333</c:v>
                </c:pt>
                <c:pt idx="5">
                  <c:v>0.0729166666666666</c:v>
                </c:pt>
                <c:pt idx="6">
                  <c:v>0.0875</c:v>
                </c:pt>
                <c:pt idx="7">
                  <c:v>0.102083333333333</c:v>
                </c:pt>
                <c:pt idx="8">
                  <c:v>0.116666666666667</c:v>
                </c:pt>
                <c:pt idx="9">
                  <c:v>0.13125</c:v>
                </c:pt>
                <c:pt idx="10">
                  <c:v>0.145833333333333</c:v>
                </c:pt>
                <c:pt idx="11">
                  <c:v>0.160416666666667</c:v>
                </c:pt>
                <c:pt idx="12">
                  <c:v>0.175</c:v>
                </c:pt>
                <c:pt idx="13">
                  <c:v>0.189583333333333</c:v>
                </c:pt>
                <c:pt idx="14">
                  <c:v>0.204166666666667</c:v>
                </c:pt>
                <c:pt idx="15">
                  <c:v>0.21875</c:v>
                </c:pt>
                <c:pt idx="16">
                  <c:v>0.233333333333333</c:v>
                </c:pt>
                <c:pt idx="17">
                  <c:v>0.247916666666667</c:v>
                </c:pt>
                <c:pt idx="18">
                  <c:v>0.2625</c:v>
                </c:pt>
                <c:pt idx="19">
                  <c:v>0.277083333333333</c:v>
                </c:pt>
                <c:pt idx="20">
                  <c:v>0.291666666666667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195032"/>
        <c:axId val="-2011188680"/>
      </c:lineChart>
      <c:catAx>
        <c:axId val="-201119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188680"/>
        <c:crosses val="autoZero"/>
        <c:auto val="1"/>
        <c:lblAlgn val="ctr"/>
        <c:lblOffset val="100"/>
        <c:noMultiLvlLbl val="0"/>
      </c:catAx>
      <c:valAx>
        <c:axId val="-201118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19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capita Farmland</a:t>
            </a:r>
            <a:r>
              <a:rPr lang="en-US" baseline="0"/>
              <a:t> utility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Threshold!$D$6</c:f>
              <c:strCache>
                <c:ptCount val="1"/>
                <c:pt idx="0">
                  <c:v>R(2)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Threshold!$B$8:$B$28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Threshold!$D$8:$D$28</c:f>
              <c:numCache>
                <c:formatCode>0,000</c:formatCode>
                <c:ptCount val="21"/>
                <c:pt idx="0">
                  <c:v>0.0</c:v>
                </c:pt>
                <c:pt idx="1">
                  <c:v>0.0175</c:v>
                </c:pt>
                <c:pt idx="2">
                  <c:v>0.035</c:v>
                </c:pt>
                <c:pt idx="3">
                  <c:v>0.0525</c:v>
                </c:pt>
                <c:pt idx="4">
                  <c:v>0.07</c:v>
                </c:pt>
                <c:pt idx="5">
                  <c:v>0.0875</c:v>
                </c:pt>
                <c:pt idx="6">
                  <c:v>0.105</c:v>
                </c:pt>
                <c:pt idx="7">
                  <c:v>0.1225</c:v>
                </c:pt>
                <c:pt idx="8">
                  <c:v>0.14</c:v>
                </c:pt>
                <c:pt idx="9">
                  <c:v>0.1575</c:v>
                </c:pt>
                <c:pt idx="10">
                  <c:v>0.175</c:v>
                </c:pt>
                <c:pt idx="11">
                  <c:v>0.1925</c:v>
                </c:pt>
                <c:pt idx="12">
                  <c:v>0.21</c:v>
                </c:pt>
                <c:pt idx="13">
                  <c:v>0.2275</c:v>
                </c:pt>
                <c:pt idx="14">
                  <c:v>0.245</c:v>
                </c:pt>
                <c:pt idx="15">
                  <c:v>0.2625</c:v>
                </c:pt>
                <c:pt idx="16">
                  <c:v>0.28</c:v>
                </c:pt>
                <c:pt idx="17">
                  <c:v>0.2975</c:v>
                </c:pt>
                <c:pt idx="18">
                  <c:v>0.315</c:v>
                </c:pt>
                <c:pt idx="19">
                  <c:v>0.3325</c:v>
                </c:pt>
                <c:pt idx="20">
                  <c:v>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Threshold!$E$6</c:f>
              <c:strCache>
                <c:ptCount val="1"/>
                <c:pt idx="0">
                  <c:v>R(10)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Threshold!$B$8:$B$28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Threshold!$E$8:$E$28</c:f>
              <c:numCache>
                <c:formatCode>0,000</c:formatCode>
                <c:ptCount val="21"/>
                <c:pt idx="0">
                  <c:v>0.0</c:v>
                </c:pt>
                <c:pt idx="1">
                  <c:v>0.0035</c:v>
                </c:pt>
                <c:pt idx="2">
                  <c:v>0.007</c:v>
                </c:pt>
                <c:pt idx="3">
                  <c:v>0.0105</c:v>
                </c:pt>
                <c:pt idx="4">
                  <c:v>0.014</c:v>
                </c:pt>
                <c:pt idx="5">
                  <c:v>0.0175</c:v>
                </c:pt>
                <c:pt idx="6">
                  <c:v>0.021</c:v>
                </c:pt>
                <c:pt idx="7">
                  <c:v>0.0245</c:v>
                </c:pt>
                <c:pt idx="8">
                  <c:v>0.028</c:v>
                </c:pt>
                <c:pt idx="9">
                  <c:v>0.0315</c:v>
                </c:pt>
                <c:pt idx="10">
                  <c:v>0.035</c:v>
                </c:pt>
                <c:pt idx="11">
                  <c:v>0.0385</c:v>
                </c:pt>
                <c:pt idx="12">
                  <c:v>0.042</c:v>
                </c:pt>
                <c:pt idx="13">
                  <c:v>0.0455</c:v>
                </c:pt>
                <c:pt idx="14">
                  <c:v>0.049</c:v>
                </c:pt>
                <c:pt idx="15">
                  <c:v>0.0525</c:v>
                </c:pt>
                <c:pt idx="16">
                  <c:v>0.056</c:v>
                </c:pt>
                <c:pt idx="17">
                  <c:v>0.0595</c:v>
                </c:pt>
                <c:pt idx="18">
                  <c:v>0.063</c:v>
                </c:pt>
                <c:pt idx="19">
                  <c:v>0.0665</c:v>
                </c:pt>
                <c:pt idx="20">
                  <c:v>0.07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Threshold!$F$6</c:f>
              <c:strCache>
                <c:ptCount val="1"/>
                <c:pt idx="0">
                  <c:v>R(20)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Threshold!$B$8:$B$28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Threshold!$F$8:$F$28</c:f>
              <c:numCache>
                <c:formatCode>0,000</c:formatCode>
                <c:ptCount val="21"/>
                <c:pt idx="0">
                  <c:v>0.0</c:v>
                </c:pt>
                <c:pt idx="1">
                  <c:v>0.00175</c:v>
                </c:pt>
                <c:pt idx="2">
                  <c:v>0.0035</c:v>
                </c:pt>
                <c:pt idx="3">
                  <c:v>0.00525</c:v>
                </c:pt>
                <c:pt idx="4">
                  <c:v>0.007</c:v>
                </c:pt>
                <c:pt idx="5">
                  <c:v>0.00875</c:v>
                </c:pt>
                <c:pt idx="6">
                  <c:v>0.0105</c:v>
                </c:pt>
                <c:pt idx="7">
                  <c:v>0.01225</c:v>
                </c:pt>
                <c:pt idx="8">
                  <c:v>0.014</c:v>
                </c:pt>
                <c:pt idx="9">
                  <c:v>0.01575</c:v>
                </c:pt>
                <c:pt idx="10">
                  <c:v>0.0175</c:v>
                </c:pt>
                <c:pt idx="11">
                  <c:v>0.01925</c:v>
                </c:pt>
                <c:pt idx="12">
                  <c:v>0.021</c:v>
                </c:pt>
                <c:pt idx="13">
                  <c:v>0.02275</c:v>
                </c:pt>
                <c:pt idx="14">
                  <c:v>0.0245</c:v>
                </c:pt>
                <c:pt idx="15">
                  <c:v>0.02625</c:v>
                </c:pt>
                <c:pt idx="16">
                  <c:v>0.028</c:v>
                </c:pt>
                <c:pt idx="17">
                  <c:v>0.02975</c:v>
                </c:pt>
                <c:pt idx="18">
                  <c:v>0.0315</c:v>
                </c:pt>
                <c:pt idx="19">
                  <c:v>0.03325</c:v>
                </c:pt>
                <c:pt idx="20">
                  <c:v>0.035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14712"/>
        <c:axId val="-2052471448"/>
      </c:lineChart>
      <c:catAx>
        <c:axId val="-205241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471448"/>
        <c:crosses val="autoZero"/>
        <c:auto val="1"/>
        <c:lblAlgn val="ctr"/>
        <c:lblOffset val="100"/>
        <c:noMultiLvlLbl val="0"/>
      </c:catAx>
      <c:valAx>
        <c:axId val="-205247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41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Landscape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coupled!$C$3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coupled!$D$3:$CY$3</c:f>
              <c:numCache>
                <c:formatCode>General</c:formatCode>
                <c:ptCount val="100"/>
                <c:pt idx="0">
                  <c:v>50.0</c:v>
                </c:pt>
                <c:pt idx="1">
                  <c:v>75.0</c:v>
                </c:pt>
                <c:pt idx="2" formatCode="0,000">
                  <c:v>-36.49607236135728</c:v>
                </c:pt>
                <c:pt idx="3" formatCode="0,000">
                  <c:v>-69.3016556576199</c:v>
                </c:pt>
                <c:pt idx="4" formatCode="0,000">
                  <c:v>-165.3562967326257</c:v>
                </c:pt>
                <c:pt idx="5" formatCode="0,000">
                  <c:v>-712.2104087968655</c:v>
                </c:pt>
                <c:pt idx="6" formatCode="0,000">
                  <c:v>-10857.08373677309</c:v>
                </c:pt>
                <c:pt idx="7" formatCode="0,000">
                  <c:v>-2.36838242908283E6</c:v>
                </c:pt>
                <c:pt idx="8" formatCode="0,000">
                  <c:v>0.0</c:v>
                </c:pt>
                <c:pt idx="9" formatCode="0,000">
                  <c:v>0.0</c:v>
                </c:pt>
                <c:pt idx="10" formatCode="0,000">
                  <c:v>0.0</c:v>
                </c:pt>
                <c:pt idx="11" formatCode="0,000">
                  <c:v>0.0</c:v>
                </c:pt>
                <c:pt idx="12" formatCode="0,000">
                  <c:v>0.0</c:v>
                </c:pt>
                <c:pt idx="13" formatCode="0,000">
                  <c:v>0.0</c:v>
                </c:pt>
                <c:pt idx="14">
                  <c:v>0.0</c:v>
                </c:pt>
                <c:pt idx="15" formatCode="0,000">
                  <c:v>0.0</c:v>
                </c:pt>
                <c:pt idx="16" formatCode="0,000">
                  <c:v>0.0</c:v>
                </c:pt>
                <c:pt idx="17" formatCode="0,000">
                  <c:v>0.0</c:v>
                </c:pt>
                <c:pt idx="18" formatCode="0,000">
                  <c:v>0.0</c:v>
                </c:pt>
                <c:pt idx="19">
                  <c:v>0.0</c:v>
                </c:pt>
                <c:pt idx="20" formatCode="0,000">
                  <c:v>0.0</c:v>
                </c:pt>
                <c:pt idx="21">
                  <c:v>0.0</c:v>
                </c:pt>
                <c:pt idx="22" formatCode="0,000">
                  <c:v>0.0</c:v>
                </c:pt>
                <c:pt idx="23">
                  <c:v>0.0</c:v>
                </c:pt>
                <c:pt idx="24" formatCode="0,000">
                  <c:v>0.0</c:v>
                </c:pt>
                <c:pt idx="25">
                  <c:v>0.0</c:v>
                </c:pt>
                <c:pt idx="26" formatCode="0,000">
                  <c:v>0.0</c:v>
                </c:pt>
                <c:pt idx="27">
                  <c:v>0.0</c:v>
                </c:pt>
                <c:pt idx="28" formatCode="0,000">
                  <c:v>0.0</c:v>
                </c:pt>
                <c:pt idx="29">
                  <c:v>0.0</c:v>
                </c:pt>
                <c:pt idx="30" formatCode="0,000">
                  <c:v>0.0</c:v>
                </c:pt>
                <c:pt idx="31">
                  <c:v>0.0</c:v>
                </c:pt>
                <c:pt idx="32" formatCode="0,000">
                  <c:v>0.0</c:v>
                </c:pt>
                <c:pt idx="33">
                  <c:v>0.0</c:v>
                </c:pt>
                <c:pt idx="34" formatCode="0,000">
                  <c:v>0.0</c:v>
                </c:pt>
                <c:pt idx="35">
                  <c:v>0.0</c:v>
                </c:pt>
                <c:pt idx="36" formatCode="0,000">
                  <c:v>0.0</c:v>
                </c:pt>
                <c:pt idx="37">
                  <c:v>0.0</c:v>
                </c:pt>
                <c:pt idx="38" formatCode="0,000">
                  <c:v>0.0</c:v>
                </c:pt>
                <c:pt idx="39">
                  <c:v>0.0</c:v>
                </c:pt>
                <c:pt idx="40" formatCode="0,000">
                  <c:v>0.0</c:v>
                </c:pt>
                <c:pt idx="41">
                  <c:v>0.0</c:v>
                </c:pt>
                <c:pt idx="42">
                  <c:v>0.0</c:v>
                </c:pt>
                <c:pt idx="43" formatCode="0,000">
                  <c:v>0.0</c:v>
                </c:pt>
                <c:pt idx="44">
                  <c:v>0.0</c:v>
                </c:pt>
                <c:pt idx="45" formatCode="0,000">
                  <c:v>0.0</c:v>
                </c:pt>
                <c:pt idx="46">
                  <c:v>0.0</c:v>
                </c:pt>
                <c:pt idx="47" formatCode="0,000">
                  <c:v>0.0</c:v>
                </c:pt>
                <c:pt idx="48">
                  <c:v>0.0</c:v>
                </c:pt>
                <c:pt idx="49" formatCode="0,000">
                  <c:v>0.0</c:v>
                </c:pt>
                <c:pt idx="50">
                  <c:v>0.0</c:v>
                </c:pt>
                <c:pt idx="51" formatCode="0,000">
                  <c:v>0.0</c:v>
                </c:pt>
                <c:pt idx="52">
                  <c:v>0.0</c:v>
                </c:pt>
                <c:pt idx="53" formatCode="0,000">
                  <c:v>0.0</c:v>
                </c:pt>
                <c:pt idx="54">
                  <c:v>0.0</c:v>
                </c:pt>
                <c:pt idx="55" formatCode="0,000">
                  <c:v>0.0</c:v>
                </c:pt>
                <c:pt idx="56">
                  <c:v>0.0</c:v>
                </c:pt>
                <c:pt idx="57" formatCode="0,000">
                  <c:v>0.0</c:v>
                </c:pt>
                <c:pt idx="58">
                  <c:v>0.0</c:v>
                </c:pt>
                <c:pt idx="59" formatCode="0,000">
                  <c:v>0.0</c:v>
                </c:pt>
                <c:pt idx="60">
                  <c:v>0.0</c:v>
                </c:pt>
                <c:pt idx="61" formatCode="0,000">
                  <c:v>0.0</c:v>
                </c:pt>
                <c:pt idx="62">
                  <c:v>0.0</c:v>
                </c:pt>
                <c:pt idx="63" formatCode="0,000">
                  <c:v>0.0</c:v>
                </c:pt>
                <c:pt idx="64">
                  <c:v>0.0</c:v>
                </c:pt>
                <c:pt idx="65">
                  <c:v>0.0</c:v>
                </c:pt>
                <c:pt idx="66" formatCode="0,000">
                  <c:v>0.0</c:v>
                </c:pt>
                <c:pt idx="67">
                  <c:v>0.0</c:v>
                </c:pt>
                <c:pt idx="68" formatCode="0,000">
                  <c:v>0.0</c:v>
                </c:pt>
                <c:pt idx="69">
                  <c:v>0.0</c:v>
                </c:pt>
                <c:pt idx="70" formatCode="0,000">
                  <c:v>0.0</c:v>
                </c:pt>
                <c:pt idx="71">
                  <c:v>0.0</c:v>
                </c:pt>
                <c:pt idx="72" formatCode="0,000">
                  <c:v>0.0</c:v>
                </c:pt>
                <c:pt idx="73">
                  <c:v>0.0</c:v>
                </c:pt>
                <c:pt idx="74" formatCode="0,000">
                  <c:v>0.0</c:v>
                </c:pt>
                <c:pt idx="75">
                  <c:v>0.0</c:v>
                </c:pt>
                <c:pt idx="76" formatCode="0,000">
                  <c:v>0.0</c:v>
                </c:pt>
                <c:pt idx="77">
                  <c:v>0.0</c:v>
                </c:pt>
                <c:pt idx="78" formatCode="0,000">
                  <c:v>0.0</c:v>
                </c:pt>
                <c:pt idx="79">
                  <c:v>0.0</c:v>
                </c:pt>
                <c:pt idx="80" formatCode="0,000">
                  <c:v>0.0</c:v>
                </c:pt>
                <c:pt idx="81">
                  <c:v>0.0</c:v>
                </c:pt>
                <c:pt idx="82" formatCode="0,000">
                  <c:v>0.0</c:v>
                </c:pt>
                <c:pt idx="83">
                  <c:v>0.0</c:v>
                </c:pt>
                <c:pt idx="84" formatCode="0,000">
                  <c:v>0.0</c:v>
                </c:pt>
                <c:pt idx="85">
                  <c:v>0.0</c:v>
                </c:pt>
                <c:pt idx="86" formatCode="0,000">
                  <c:v>0.0</c:v>
                </c:pt>
                <c:pt idx="87">
                  <c:v>0.0</c:v>
                </c:pt>
                <c:pt idx="88">
                  <c:v>0.0</c:v>
                </c:pt>
                <c:pt idx="89" formatCode="0,000">
                  <c:v>0.0</c:v>
                </c:pt>
                <c:pt idx="90">
                  <c:v>0.0</c:v>
                </c:pt>
                <c:pt idx="91" formatCode="0,000">
                  <c:v>0.0</c:v>
                </c:pt>
                <c:pt idx="92">
                  <c:v>0.0</c:v>
                </c:pt>
                <c:pt idx="93" formatCode="0,000">
                  <c:v>0.0</c:v>
                </c:pt>
                <c:pt idx="94">
                  <c:v>0.0</c:v>
                </c:pt>
                <c:pt idx="95" formatCode="0,000">
                  <c:v>0.0</c:v>
                </c:pt>
                <c:pt idx="96">
                  <c:v>0.0</c:v>
                </c:pt>
                <c:pt idx="97" formatCode="0,000">
                  <c:v>0.0</c:v>
                </c:pt>
                <c:pt idx="98">
                  <c:v>0.0</c:v>
                </c:pt>
                <c:pt idx="99" formatCode="0,000">
                  <c:v>0.0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coupled!$C$17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coupled!$D$17:$CY$17</c:f>
              <c:numCache>
                <c:formatCode>General</c:formatCode>
                <c:ptCount val="100"/>
                <c:pt idx="0">
                  <c:v>50.0</c:v>
                </c:pt>
                <c:pt idx="1">
                  <c:v>25.0</c:v>
                </c:pt>
                <c:pt idx="2" formatCode="0,000">
                  <c:v>136.4960723613573</c:v>
                </c:pt>
                <c:pt idx="3" formatCode="0,000">
                  <c:v>169.30165565762</c:v>
                </c:pt>
                <c:pt idx="4" formatCode="0,000">
                  <c:v>265.3562967326257</c:v>
                </c:pt>
                <c:pt idx="5" formatCode="0,000">
                  <c:v>812.2104087968655</c:v>
                </c:pt>
                <c:pt idx="6" formatCode="0,000">
                  <c:v>10957.08373677309</c:v>
                </c:pt>
                <c:pt idx="7" formatCode="0,000">
                  <c:v>2.36848242908283E6</c:v>
                </c:pt>
                <c:pt idx="8" formatCode="0,000">
                  <c:v>0.0</c:v>
                </c:pt>
                <c:pt idx="9" formatCode="0,000">
                  <c:v>0.0</c:v>
                </c:pt>
                <c:pt idx="10" formatCode="0,000">
                  <c:v>0.0</c:v>
                </c:pt>
                <c:pt idx="11" formatCode="0,000">
                  <c:v>0.0</c:v>
                </c:pt>
                <c:pt idx="12" formatCode="0,000">
                  <c:v>0.0</c:v>
                </c:pt>
                <c:pt idx="13" formatCode="0,000">
                  <c:v>0.0</c:v>
                </c:pt>
                <c:pt idx="14">
                  <c:v>0.0</c:v>
                </c:pt>
                <c:pt idx="15" formatCode="0,000">
                  <c:v>0.0</c:v>
                </c:pt>
                <c:pt idx="16" formatCode="0,000">
                  <c:v>0.0</c:v>
                </c:pt>
                <c:pt idx="17" formatCode="0,000">
                  <c:v>0.0</c:v>
                </c:pt>
                <c:pt idx="18" formatCode="0,000">
                  <c:v>0.0</c:v>
                </c:pt>
                <c:pt idx="19">
                  <c:v>0.0</c:v>
                </c:pt>
                <c:pt idx="20" formatCode="0,000">
                  <c:v>0.0</c:v>
                </c:pt>
                <c:pt idx="21">
                  <c:v>0.0</c:v>
                </c:pt>
                <c:pt idx="22" formatCode="0,000">
                  <c:v>0.0</c:v>
                </c:pt>
                <c:pt idx="23">
                  <c:v>0.0</c:v>
                </c:pt>
                <c:pt idx="24" formatCode="0,000">
                  <c:v>0.0</c:v>
                </c:pt>
                <c:pt idx="25">
                  <c:v>0.0</c:v>
                </c:pt>
                <c:pt idx="26" formatCode="0,000">
                  <c:v>0.0</c:v>
                </c:pt>
                <c:pt idx="27">
                  <c:v>0.0</c:v>
                </c:pt>
                <c:pt idx="28" formatCode="0,000">
                  <c:v>0.0</c:v>
                </c:pt>
                <c:pt idx="29">
                  <c:v>0.0</c:v>
                </c:pt>
                <c:pt idx="30" formatCode="0,000">
                  <c:v>0.0</c:v>
                </c:pt>
                <c:pt idx="31">
                  <c:v>0.0</c:v>
                </c:pt>
                <c:pt idx="32" formatCode="0,000">
                  <c:v>0.0</c:v>
                </c:pt>
                <c:pt idx="33">
                  <c:v>0.0</c:v>
                </c:pt>
                <c:pt idx="34" formatCode="0,000">
                  <c:v>0.0</c:v>
                </c:pt>
                <c:pt idx="35">
                  <c:v>0.0</c:v>
                </c:pt>
                <c:pt idx="36" formatCode="0,000">
                  <c:v>0.0</c:v>
                </c:pt>
                <c:pt idx="37">
                  <c:v>0.0</c:v>
                </c:pt>
                <c:pt idx="38" formatCode="0,000">
                  <c:v>0.0</c:v>
                </c:pt>
                <c:pt idx="39">
                  <c:v>0.0</c:v>
                </c:pt>
                <c:pt idx="40" formatCode="0,000">
                  <c:v>0.0</c:v>
                </c:pt>
                <c:pt idx="41">
                  <c:v>0.0</c:v>
                </c:pt>
                <c:pt idx="42">
                  <c:v>0.0</c:v>
                </c:pt>
                <c:pt idx="43" formatCode="0,000">
                  <c:v>0.0</c:v>
                </c:pt>
                <c:pt idx="44">
                  <c:v>0.0</c:v>
                </c:pt>
                <c:pt idx="45" formatCode="0,000">
                  <c:v>0.0</c:v>
                </c:pt>
                <c:pt idx="46">
                  <c:v>0.0</c:v>
                </c:pt>
                <c:pt idx="47" formatCode="0,000">
                  <c:v>0.0</c:v>
                </c:pt>
                <c:pt idx="48">
                  <c:v>0.0</c:v>
                </c:pt>
                <c:pt idx="49" formatCode="0,000">
                  <c:v>0.0</c:v>
                </c:pt>
                <c:pt idx="50">
                  <c:v>0.0</c:v>
                </c:pt>
                <c:pt idx="51" formatCode="0,000">
                  <c:v>0.0</c:v>
                </c:pt>
                <c:pt idx="52">
                  <c:v>0.0</c:v>
                </c:pt>
                <c:pt idx="53" formatCode="0,000">
                  <c:v>0.0</c:v>
                </c:pt>
                <c:pt idx="54">
                  <c:v>0.0</c:v>
                </c:pt>
                <c:pt idx="55" formatCode="0,000">
                  <c:v>0.0</c:v>
                </c:pt>
                <c:pt idx="56">
                  <c:v>0.0</c:v>
                </c:pt>
                <c:pt idx="57" formatCode="0,000">
                  <c:v>0.0</c:v>
                </c:pt>
                <c:pt idx="58">
                  <c:v>0.0</c:v>
                </c:pt>
                <c:pt idx="59" formatCode="0,000">
                  <c:v>0.0</c:v>
                </c:pt>
                <c:pt idx="60">
                  <c:v>0.0</c:v>
                </c:pt>
                <c:pt idx="61" formatCode="0,000">
                  <c:v>0.0</c:v>
                </c:pt>
                <c:pt idx="62">
                  <c:v>0.0</c:v>
                </c:pt>
                <c:pt idx="63" formatCode="0,000">
                  <c:v>0.0</c:v>
                </c:pt>
                <c:pt idx="64">
                  <c:v>0.0</c:v>
                </c:pt>
                <c:pt idx="65">
                  <c:v>0.0</c:v>
                </c:pt>
                <c:pt idx="66" formatCode="0,000">
                  <c:v>0.0</c:v>
                </c:pt>
                <c:pt idx="67">
                  <c:v>0.0</c:v>
                </c:pt>
                <c:pt idx="68" formatCode="0,000">
                  <c:v>0.0</c:v>
                </c:pt>
                <c:pt idx="69">
                  <c:v>0.0</c:v>
                </c:pt>
                <c:pt idx="70" formatCode="0,000">
                  <c:v>0.0</c:v>
                </c:pt>
                <c:pt idx="71">
                  <c:v>0.0</c:v>
                </c:pt>
                <c:pt idx="72" formatCode="0,000">
                  <c:v>0.0</c:v>
                </c:pt>
                <c:pt idx="73">
                  <c:v>0.0</c:v>
                </c:pt>
                <c:pt idx="74" formatCode="0,000">
                  <c:v>0.0</c:v>
                </c:pt>
                <c:pt idx="75">
                  <c:v>0.0</c:v>
                </c:pt>
                <c:pt idx="76" formatCode="0,000">
                  <c:v>0.0</c:v>
                </c:pt>
                <c:pt idx="77">
                  <c:v>0.0</c:v>
                </c:pt>
                <c:pt idx="78" formatCode="0,000">
                  <c:v>0.0</c:v>
                </c:pt>
                <c:pt idx="79">
                  <c:v>0.0</c:v>
                </c:pt>
                <c:pt idx="80" formatCode="0,000">
                  <c:v>0.0</c:v>
                </c:pt>
                <c:pt idx="81">
                  <c:v>0.0</c:v>
                </c:pt>
                <c:pt idx="82" formatCode="0,000">
                  <c:v>0.0</c:v>
                </c:pt>
                <c:pt idx="83">
                  <c:v>0.0</c:v>
                </c:pt>
                <c:pt idx="84" formatCode="0,000">
                  <c:v>0.0</c:v>
                </c:pt>
                <c:pt idx="85">
                  <c:v>0.0</c:v>
                </c:pt>
                <c:pt idx="86" formatCode="0,000">
                  <c:v>0.0</c:v>
                </c:pt>
                <c:pt idx="87">
                  <c:v>0.0</c:v>
                </c:pt>
                <c:pt idx="88">
                  <c:v>0.0</c:v>
                </c:pt>
                <c:pt idx="89" formatCode="0,000">
                  <c:v>0.0</c:v>
                </c:pt>
                <c:pt idx="90">
                  <c:v>0.0</c:v>
                </c:pt>
                <c:pt idx="91" formatCode="0,000">
                  <c:v>0.0</c:v>
                </c:pt>
                <c:pt idx="92">
                  <c:v>0.0</c:v>
                </c:pt>
                <c:pt idx="93" formatCode="0,000">
                  <c:v>0.0</c:v>
                </c:pt>
                <c:pt idx="94">
                  <c:v>0.0</c:v>
                </c:pt>
                <c:pt idx="95" formatCode="0,000">
                  <c:v>0.0</c:v>
                </c:pt>
                <c:pt idx="96">
                  <c:v>0.0</c:v>
                </c:pt>
                <c:pt idx="97" formatCode="0,000">
                  <c:v>0.0</c:v>
                </c:pt>
                <c:pt idx="98">
                  <c:v>0.0</c:v>
                </c:pt>
                <c:pt idx="99" formatCode="0,0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483624"/>
        <c:axId val="-2008480136"/>
      </c:lineChart>
      <c:catAx>
        <c:axId val="-200848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480136"/>
        <c:crosses val="autoZero"/>
        <c:auto val="1"/>
        <c:lblAlgn val="ctr"/>
        <c:lblOffset val="100"/>
        <c:noMultiLvlLbl val="0"/>
      </c:catAx>
      <c:valAx>
        <c:axId val="-200848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483624"/>
        <c:crosses val="autoZero"/>
        <c:crossBetween val="between"/>
        <c:min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image" Target="../media/image1.png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9" Type="http://schemas.openxmlformats.org/officeDocument/2006/relationships/image" Target="../media/image1.png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29</xdr:row>
      <xdr:rowOff>63500</xdr:rowOff>
    </xdr:from>
    <xdr:to>
      <xdr:col>6</xdr:col>
      <xdr:colOff>368300</xdr:colOff>
      <xdr:row>43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29</xdr:row>
      <xdr:rowOff>12700</xdr:rowOff>
    </xdr:from>
    <xdr:to>
      <xdr:col>13</xdr:col>
      <xdr:colOff>596900</xdr:colOff>
      <xdr:row>50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38100</xdr:rowOff>
    </xdr:from>
    <xdr:to>
      <xdr:col>17</xdr:col>
      <xdr:colOff>800100</xdr:colOff>
      <xdr:row>28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28</xdr:row>
      <xdr:rowOff>101600</xdr:rowOff>
    </xdr:from>
    <xdr:to>
      <xdr:col>7</xdr:col>
      <xdr:colOff>431800</xdr:colOff>
      <xdr:row>42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18</xdr:col>
      <xdr:colOff>444500</xdr:colOff>
      <xdr:row>42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</xdr:row>
      <xdr:rowOff>0</xdr:rowOff>
    </xdr:from>
    <xdr:to>
      <xdr:col>19</xdr:col>
      <xdr:colOff>444500</xdr:colOff>
      <xdr:row>20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241300</xdr:colOff>
      <xdr:row>11</xdr:row>
      <xdr:rowOff>57150</xdr:rowOff>
    </xdr:from>
    <xdr:to>
      <xdr:col>18</xdr:col>
      <xdr:colOff>152400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30</xdr:row>
      <xdr:rowOff>44450</xdr:rowOff>
    </xdr:from>
    <xdr:to>
      <xdr:col>7</xdr:col>
      <xdr:colOff>647700</xdr:colOff>
      <xdr:row>47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168029</xdr:colOff>
      <xdr:row>26</xdr:row>
      <xdr:rowOff>157285</xdr:rowOff>
    </xdr:from>
    <xdr:to>
      <xdr:col>8</xdr:col>
      <xdr:colOff>244229</xdr:colOff>
      <xdr:row>40</xdr:row>
      <xdr:rowOff>28331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145562</xdr:colOff>
      <xdr:row>40</xdr:row>
      <xdr:rowOff>73270</xdr:rowOff>
    </xdr:from>
    <xdr:to>
      <xdr:col>8</xdr:col>
      <xdr:colOff>221762</xdr:colOff>
      <xdr:row>53</xdr:row>
      <xdr:rowOff>147516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383930</xdr:colOff>
      <xdr:row>26</xdr:row>
      <xdr:rowOff>152400</xdr:rowOff>
    </xdr:from>
    <xdr:to>
      <xdr:col>19</xdr:col>
      <xdr:colOff>485530</xdr:colOff>
      <xdr:row>40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406400</xdr:colOff>
      <xdr:row>40</xdr:row>
      <xdr:rowOff>76200</xdr:rowOff>
    </xdr:from>
    <xdr:to>
      <xdr:col>19</xdr:col>
      <xdr:colOff>508000</xdr:colOff>
      <xdr:row>53</xdr:row>
      <xdr:rowOff>150446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101600</xdr:colOff>
      <xdr:row>40</xdr:row>
      <xdr:rowOff>63500</xdr:rowOff>
    </xdr:from>
    <xdr:to>
      <xdr:col>28</xdr:col>
      <xdr:colOff>508000</xdr:colOff>
      <xdr:row>53</xdr:row>
      <xdr:rowOff>137746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406400</xdr:colOff>
      <xdr:row>54</xdr:row>
      <xdr:rowOff>38100</xdr:rowOff>
    </xdr:from>
    <xdr:to>
      <xdr:col>19</xdr:col>
      <xdr:colOff>508000</xdr:colOff>
      <xdr:row>67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165100</xdr:colOff>
      <xdr:row>54</xdr:row>
      <xdr:rowOff>25400</xdr:rowOff>
    </xdr:from>
    <xdr:to>
      <xdr:col>8</xdr:col>
      <xdr:colOff>88900</xdr:colOff>
      <xdr:row>67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127000</xdr:colOff>
      <xdr:row>54</xdr:row>
      <xdr:rowOff>38100</xdr:rowOff>
    </xdr:from>
    <xdr:to>
      <xdr:col>30</xdr:col>
      <xdr:colOff>406400</xdr:colOff>
      <xdr:row>67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11</xdr:col>
      <xdr:colOff>165100</xdr:colOff>
      <xdr:row>68</xdr:row>
      <xdr:rowOff>38100</xdr:rowOff>
    </xdr:from>
    <xdr:to>
      <xdr:col>17</xdr:col>
      <xdr:colOff>127000</xdr:colOff>
      <xdr:row>74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0" y="13855700"/>
          <a:ext cx="2857500" cy="1320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168029</xdr:colOff>
      <xdr:row>26</xdr:row>
      <xdr:rowOff>157285</xdr:rowOff>
    </xdr:from>
    <xdr:to>
      <xdr:col>8</xdr:col>
      <xdr:colOff>244229</xdr:colOff>
      <xdr:row>40</xdr:row>
      <xdr:rowOff>28331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145562</xdr:colOff>
      <xdr:row>40</xdr:row>
      <xdr:rowOff>73270</xdr:rowOff>
    </xdr:from>
    <xdr:to>
      <xdr:col>8</xdr:col>
      <xdr:colOff>221762</xdr:colOff>
      <xdr:row>53</xdr:row>
      <xdr:rowOff>147516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383930</xdr:colOff>
      <xdr:row>26</xdr:row>
      <xdr:rowOff>152400</xdr:rowOff>
    </xdr:from>
    <xdr:to>
      <xdr:col>19</xdr:col>
      <xdr:colOff>485530</xdr:colOff>
      <xdr:row>40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406400</xdr:colOff>
      <xdr:row>40</xdr:row>
      <xdr:rowOff>76200</xdr:rowOff>
    </xdr:from>
    <xdr:to>
      <xdr:col>19</xdr:col>
      <xdr:colOff>508000</xdr:colOff>
      <xdr:row>53</xdr:row>
      <xdr:rowOff>150446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101600</xdr:colOff>
      <xdr:row>40</xdr:row>
      <xdr:rowOff>63500</xdr:rowOff>
    </xdr:from>
    <xdr:to>
      <xdr:col>28</xdr:col>
      <xdr:colOff>508000</xdr:colOff>
      <xdr:row>53</xdr:row>
      <xdr:rowOff>137746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406400</xdr:colOff>
      <xdr:row>54</xdr:row>
      <xdr:rowOff>38100</xdr:rowOff>
    </xdr:from>
    <xdr:to>
      <xdr:col>19</xdr:col>
      <xdr:colOff>508000</xdr:colOff>
      <xdr:row>67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165100</xdr:colOff>
      <xdr:row>54</xdr:row>
      <xdr:rowOff>25400</xdr:rowOff>
    </xdr:from>
    <xdr:to>
      <xdr:col>8</xdr:col>
      <xdr:colOff>88900</xdr:colOff>
      <xdr:row>67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127000</xdr:colOff>
      <xdr:row>54</xdr:row>
      <xdr:rowOff>38100</xdr:rowOff>
    </xdr:from>
    <xdr:to>
      <xdr:col>30</xdr:col>
      <xdr:colOff>406400</xdr:colOff>
      <xdr:row>67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11</xdr:col>
      <xdr:colOff>165100</xdr:colOff>
      <xdr:row>68</xdr:row>
      <xdr:rowOff>38100</xdr:rowOff>
    </xdr:from>
    <xdr:to>
      <xdr:col>21</xdr:col>
      <xdr:colOff>101600</xdr:colOff>
      <xdr:row>74</xdr:row>
      <xdr:rowOff>139700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75500" y="12992100"/>
          <a:ext cx="2857500" cy="124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8"/>
  <sheetViews>
    <sheetView zoomScale="90" zoomScaleNormal="90" zoomScalePageLayoutView="90" workbookViewId="0">
      <selection sqref="A1:K28"/>
    </sheetView>
  </sheetViews>
  <sheetFormatPr baseColWidth="10" defaultRowHeight="15" x14ac:dyDescent="0"/>
  <sheetData>
    <row r="1" spans="3:10">
      <c r="C1" t="s">
        <v>2</v>
      </c>
      <c r="D1">
        <v>0.01</v>
      </c>
      <c r="E1" t="s">
        <v>3</v>
      </c>
    </row>
    <row r="2" spans="3:10">
      <c r="C2" t="s">
        <v>4</v>
      </c>
      <c r="D2">
        <v>0.05</v>
      </c>
      <c r="E2" t="s">
        <v>5</v>
      </c>
    </row>
    <row r="3" spans="3:10">
      <c r="C3" t="s">
        <v>6</v>
      </c>
      <c r="D3">
        <v>1</v>
      </c>
      <c r="E3" t="s">
        <v>7</v>
      </c>
    </row>
    <row r="4" spans="3:10">
      <c r="C4" t="s">
        <v>12</v>
      </c>
      <c r="D4">
        <v>3</v>
      </c>
      <c r="E4" t="s">
        <v>13</v>
      </c>
    </row>
    <row r="5" spans="3:10">
      <c r="E5" t="s">
        <v>11</v>
      </c>
      <c r="F5" t="s">
        <v>14</v>
      </c>
    </row>
    <row r="6" spans="3:10">
      <c r="D6" t="s">
        <v>10</v>
      </c>
      <c r="E6" t="s">
        <v>8</v>
      </c>
      <c r="F6">
        <f>D4</f>
        <v>3</v>
      </c>
      <c r="G6">
        <v>2</v>
      </c>
      <c r="H6">
        <v>4</v>
      </c>
    </row>
    <row r="7" spans="3:10">
      <c r="C7" t="s">
        <v>0</v>
      </c>
      <c r="D7" t="s">
        <v>9</v>
      </c>
      <c r="E7" t="s">
        <v>32</v>
      </c>
      <c r="F7" t="str">
        <f>CONCATENATE("R(",F6,")")</f>
        <v>R(3)</v>
      </c>
      <c r="G7" t="str">
        <f t="shared" ref="G7:H7" si="0">CONCATENATE("R(",G6,")")</f>
        <v>R(2)</v>
      </c>
      <c r="H7" t="str">
        <f t="shared" si="0"/>
        <v>R(4)</v>
      </c>
      <c r="J7" t="s">
        <v>1</v>
      </c>
    </row>
    <row r="8" spans="3:10">
      <c r="C8">
        <v>0</v>
      </c>
      <c r="D8">
        <f>1-C8/$D$3</f>
        <v>1</v>
      </c>
      <c r="E8">
        <f>$D$2*C8*D8</f>
        <v>0</v>
      </c>
      <c r="F8">
        <f>$D$1*F$6*$C8</f>
        <v>0</v>
      </c>
      <c r="G8">
        <f>$D$1*G$6*$C8</f>
        <v>0</v>
      </c>
      <c r="H8">
        <f t="shared" ref="G8:H28" si="1">$D$1*H$6*$C8</f>
        <v>0</v>
      </c>
      <c r="J8">
        <f>E8-F8</f>
        <v>0</v>
      </c>
    </row>
    <row r="9" spans="3:10">
      <c r="C9">
        <v>0.05</v>
      </c>
      <c r="D9">
        <f>1-C9/$D$3</f>
        <v>0.95</v>
      </c>
      <c r="E9">
        <f>$D$2*C9*D9</f>
        <v>2.3750000000000004E-3</v>
      </c>
      <c r="F9">
        <f>$D$1*F$6*$C9</f>
        <v>1.5E-3</v>
      </c>
      <c r="G9">
        <f t="shared" si="1"/>
        <v>1E-3</v>
      </c>
      <c r="H9">
        <f>$D$1*H$6*$C9</f>
        <v>2E-3</v>
      </c>
      <c r="J9">
        <f>E9-F9</f>
        <v>8.7500000000000034E-4</v>
      </c>
    </row>
    <row r="10" spans="3:10">
      <c r="C10">
        <v>0.1</v>
      </c>
      <c r="D10">
        <f t="shared" ref="D10:D28" si="2">1-C10/$D$3</f>
        <v>0.9</v>
      </c>
      <c r="E10">
        <f t="shared" ref="E10:E28" si="3">$D$2*C10*D10</f>
        <v>4.5000000000000014E-3</v>
      </c>
      <c r="F10">
        <f t="shared" ref="F10:F28" si="4">$D$1*F$6*$C10</f>
        <v>3.0000000000000001E-3</v>
      </c>
      <c r="G10">
        <f t="shared" si="1"/>
        <v>2E-3</v>
      </c>
      <c r="H10">
        <f t="shared" si="1"/>
        <v>4.0000000000000001E-3</v>
      </c>
      <c r="J10">
        <f t="shared" ref="J10:J28" si="5">E10-F10</f>
        <v>1.5000000000000013E-3</v>
      </c>
    </row>
    <row r="11" spans="3:10">
      <c r="C11">
        <v>0.15</v>
      </c>
      <c r="D11">
        <f t="shared" si="2"/>
        <v>0.85</v>
      </c>
      <c r="E11">
        <f t="shared" si="3"/>
        <v>6.3749999999999996E-3</v>
      </c>
      <c r="F11">
        <f t="shared" si="4"/>
        <v>4.4999999999999997E-3</v>
      </c>
      <c r="G11">
        <f t="shared" si="1"/>
        <v>3.0000000000000001E-3</v>
      </c>
      <c r="H11">
        <f t="shared" si="1"/>
        <v>6.0000000000000001E-3</v>
      </c>
      <c r="J11">
        <f t="shared" si="5"/>
        <v>1.8749999999999999E-3</v>
      </c>
    </row>
    <row r="12" spans="3:10">
      <c r="C12">
        <v>0.2</v>
      </c>
      <c r="D12">
        <f t="shared" si="2"/>
        <v>0.8</v>
      </c>
      <c r="E12">
        <f t="shared" si="3"/>
        <v>8.0000000000000019E-3</v>
      </c>
      <c r="F12">
        <f t="shared" si="4"/>
        <v>6.0000000000000001E-3</v>
      </c>
      <c r="G12">
        <f t="shared" si="1"/>
        <v>4.0000000000000001E-3</v>
      </c>
      <c r="H12">
        <f t="shared" si="1"/>
        <v>8.0000000000000002E-3</v>
      </c>
      <c r="J12">
        <f t="shared" si="5"/>
        <v>2.0000000000000018E-3</v>
      </c>
    </row>
    <row r="13" spans="3:10">
      <c r="C13">
        <v>0.25</v>
      </c>
      <c r="D13">
        <f t="shared" si="2"/>
        <v>0.75</v>
      </c>
      <c r="E13">
        <f t="shared" si="3"/>
        <v>9.3750000000000014E-3</v>
      </c>
      <c r="F13">
        <f t="shared" si="4"/>
        <v>7.4999999999999997E-3</v>
      </c>
      <c r="G13">
        <f t="shared" si="1"/>
        <v>5.0000000000000001E-3</v>
      </c>
      <c r="H13">
        <f t="shared" si="1"/>
        <v>0.01</v>
      </c>
      <c r="J13">
        <f t="shared" si="5"/>
        <v>1.8750000000000017E-3</v>
      </c>
    </row>
    <row r="14" spans="3:10">
      <c r="C14">
        <v>0.3</v>
      </c>
      <c r="D14">
        <f t="shared" si="2"/>
        <v>0.7</v>
      </c>
      <c r="E14">
        <f t="shared" si="3"/>
        <v>1.0499999999999999E-2</v>
      </c>
      <c r="F14">
        <f t="shared" si="4"/>
        <v>8.9999999999999993E-3</v>
      </c>
      <c r="G14">
        <f t="shared" si="1"/>
        <v>6.0000000000000001E-3</v>
      </c>
      <c r="H14">
        <f t="shared" si="1"/>
        <v>1.2E-2</v>
      </c>
      <c r="J14">
        <f t="shared" si="5"/>
        <v>1.4999999999999996E-3</v>
      </c>
    </row>
    <row r="15" spans="3:10">
      <c r="C15">
        <v>0.35</v>
      </c>
      <c r="D15">
        <f t="shared" si="2"/>
        <v>0.65</v>
      </c>
      <c r="E15">
        <f t="shared" si="3"/>
        <v>1.1375E-2</v>
      </c>
      <c r="F15">
        <f t="shared" si="4"/>
        <v>1.0499999999999999E-2</v>
      </c>
      <c r="G15">
        <f t="shared" si="1"/>
        <v>6.9999999999999993E-3</v>
      </c>
      <c r="H15">
        <f t="shared" si="1"/>
        <v>1.3999999999999999E-2</v>
      </c>
      <c r="J15">
        <f t="shared" si="5"/>
        <v>8.7500000000000078E-4</v>
      </c>
    </row>
    <row r="16" spans="3:10">
      <c r="C16">
        <v>0.4</v>
      </c>
      <c r="D16">
        <f t="shared" si="2"/>
        <v>0.6</v>
      </c>
      <c r="E16">
        <f t="shared" si="3"/>
        <v>1.2000000000000002E-2</v>
      </c>
      <c r="F16">
        <f t="shared" si="4"/>
        <v>1.2E-2</v>
      </c>
      <c r="G16">
        <f t="shared" si="1"/>
        <v>8.0000000000000002E-3</v>
      </c>
      <c r="H16">
        <f t="shared" si="1"/>
        <v>1.6E-2</v>
      </c>
      <c r="J16">
        <f t="shared" si="5"/>
        <v>0</v>
      </c>
    </row>
    <row r="17" spans="3:10">
      <c r="C17">
        <v>0.45</v>
      </c>
      <c r="D17">
        <f t="shared" si="2"/>
        <v>0.55000000000000004</v>
      </c>
      <c r="E17">
        <f t="shared" si="3"/>
        <v>1.2375000000000002E-2</v>
      </c>
      <c r="F17">
        <f t="shared" si="4"/>
        <v>1.35E-2</v>
      </c>
      <c r="G17">
        <f t="shared" si="1"/>
        <v>9.0000000000000011E-3</v>
      </c>
      <c r="H17">
        <f t="shared" si="1"/>
        <v>1.8000000000000002E-2</v>
      </c>
      <c r="J17">
        <f t="shared" si="5"/>
        <v>-1.1249999999999975E-3</v>
      </c>
    </row>
    <row r="18" spans="3:10">
      <c r="C18">
        <v>0.5</v>
      </c>
      <c r="D18">
        <f t="shared" si="2"/>
        <v>0.5</v>
      </c>
      <c r="E18">
        <f t="shared" si="3"/>
        <v>1.2500000000000001E-2</v>
      </c>
      <c r="F18">
        <f t="shared" si="4"/>
        <v>1.4999999999999999E-2</v>
      </c>
      <c r="G18">
        <f t="shared" si="1"/>
        <v>0.01</v>
      </c>
      <c r="H18">
        <f t="shared" si="1"/>
        <v>0.02</v>
      </c>
      <c r="J18">
        <f t="shared" si="5"/>
        <v>-2.4999999999999988E-3</v>
      </c>
    </row>
    <row r="19" spans="3:10">
      <c r="C19">
        <v>0.55000000000000004</v>
      </c>
      <c r="D19">
        <f t="shared" si="2"/>
        <v>0.44999999999999996</v>
      </c>
      <c r="E19">
        <f t="shared" si="3"/>
        <v>1.2375000000000001E-2</v>
      </c>
      <c r="F19">
        <f t="shared" si="4"/>
        <v>1.6500000000000001E-2</v>
      </c>
      <c r="G19">
        <f t="shared" si="1"/>
        <v>1.1000000000000001E-2</v>
      </c>
      <c r="H19">
        <f t="shared" si="1"/>
        <v>2.2000000000000002E-2</v>
      </c>
      <c r="J19">
        <f t="shared" si="5"/>
        <v>-4.1250000000000002E-3</v>
      </c>
    </row>
    <row r="20" spans="3:10">
      <c r="C20">
        <v>0.6</v>
      </c>
      <c r="D20">
        <f t="shared" si="2"/>
        <v>0.4</v>
      </c>
      <c r="E20">
        <f t="shared" si="3"/>
        <v>1.2E-2</v>
      </c>
      <c r="F20">
        <f t="shared" si="4"/>
        <v>1.7999999999999999E-2</v>
      </c>
      <c r="G20">
        <f t="shared" si="1"/>
        <v>1.2E-2</v>
      </c>
      <c r="H20">
        <f t="shared" si="1"/>
        <v>2.4E-2</v>
      </c>
      <c r="J20">
        <f t="shared" si="5"/>
        <v>-5.9999999999999984E-3</v>
      </c>
    </row>
    <row r="21" spans="3:10">
      <c r="C21">
        <v>0.65</v>
      </c>
      <c r="D21">
        <f t="shared" si="2"/>
        <v>0.35</v>
      </c>
      <c r="E21">
        <f t="shared" si="3"/>
        <v>1.1375E-2</v>
      </c>
      <c r="F21">
        <f t="shared" si="4"/>
        <v>1.95E-2</v>
      </c>
      <c r="G21">
        <f t="shared" si="1"/>
        <v>1.3000000000000001E-2</v>
      </c>
      <c r="H21">
        <f t="shared" si="1"/>
        <v>2.6000000000000002E-2</v>
      </c>
      <c r="J21">
        <f t="shared" si="5"/>
        <v>-8.1250000000000003E-3</v>
      </c>
    </row>
    <row r="22" spans="3:10">
      <c r="C22">
        <v>0.7</v>
      </c>
      <c r="D22">
        <f t="shared" si="2"/>
        <v>0.30000000000000004</v>
      </c>
      <c r="E22">
        <f t="shared" si="3"/>
        <v>1.0500000000000001E-2</v>
      </c>
      <c r="F22">
        <f t="shared" si="4"/>
        <v>2.0999999999999998E-2</v>
      </c>
      <c r="G22">
        <f t="shared" si="1"/>
        <v>1.3999999999999999E-2</v>
      </c>
      <c r="H22">
        <f t="shared" si="1"/>
        <v>2.7999999999999997E-2</v>
      </c>
      <c r="J22">
        <f t="shared" si="5"/>
        <v>-1.0499999999999997E-2</v>
      </c>
    </row>
    <row r="23" spans="3:10">
      <c r="C23">
        <v>0.75</v>
      </c>
      <c r="D23">
        <f t="shared" si="2"/>
        <v>0.25</v>
      </c>
      <c r="E23">
        <f t="shared" si="3"/>
        <v>9.3750000000000014E-3</v>
      </c>
      <c r="F23">
        <f t="shared" si="4"/>
        <v>2.2499999999999999E-2</v>
      </c>
      <c r="G23">
        <f t="shared" si="1"/>
        <v>1.4999999999999999E-2</v>
      </c>
      <c r="H23">
        <f t="shared" si="1"/>
        <v>0.03</v>
      </c>
      <c r="J23">
        <f t="shared" si="5"/>
        <v>-1.3124999999999998E-2</v>
      </c>
    </row>
    <row r="24" spans="3:10">
      <c r="C24">
        <v>0.8</v>
      </c>
      <c r="D24">
        <f t="shared" si="2"/>
        <v>0.19999999999999996</v>
      </c>
      <c r="E24">
        <f t="shared" si="3"/>
        <v>8.0000000000000002E-3</v>
      </c>
      <c r="F24">
        <f t="shared" si="4"/>
        <v>2.4E-2</v>
      </c>
      <c r="G24">
        <f t="shared" si="1"/>
        <v>1.6E-2</v>
      </c>
      <c r="H24">
        <f t="shared" si="1"/>
        <v>3.2000000000000001E-2</v>
      </c>
      <c r="J24">
        <f t="shared" si="5"/>
        <v>-1.6E-2</v>
      </c>
    </row>
    <row r="25" spans="3:10">
      <c r="C25">
        <v>0.85</v>
      </c>
      <c r="D25">
        <f t="shared" si="2"/>
        <v>0.15000000000000002</v>
      </c>
      <c r="E25">
        <f t="shared" si="3"/>
        <v>6.3750000000000013E-3</v>
      </c>
      <c r="F25">
        <f t="shared" si="4"/>
        <v>2.5499999999999998E-2</v>
      </c>
      <c r="G25">
        <f t="shared" si="1"/>
        <v>1.7000000000000001E-2</v>
      </c>
      <c r="H25">
        <f t="shared" si="1"/>
        <v>3.4000000000000002E-2</v>
      </c>
      <c r="J25">
        <f t="shared" si="5"/>
        <v>-1.9124999999999996E-2</v>
      </c>
    </row>
    <row r="26" spans="3:10">
      <c r="C26">
        <v>0.9</v>
      </c>
      <c r="D26">
        <f t="shared" si="2"/>
        <v>9.9999999999999978E-2</v>
      </c>
      <c r="E26">
        <f t="shared" si="3"/>
        <v>4.4999999999999997E-3</v>
      </c>
      <c r="F26">
        <f t="shared" si="4"/>
        <v>2.7E-2</v>
      </c>
      <c r="G26">
        <f t="shared" si="1"/>
        <v>1.8000000000000002E-2</v>
      </c>
      <c r="H26">
        <f t="shared" si="1"/>
        <v>3.6000000000000004E-2</v>
      </c>
      <c r="J26">
        <f t="shared" si="5"/>
        <v>-2.2499999999999999E-2</v>
      </c>
    </row>
    <row r="27" spans="3:10">
      <c r="C27">
        <v>0.95</v>
      </c>
      <c r="D27">
        <f t="shared" si="2"/>
        <v>5.0000000000000044E-2</v>
      </c>
      <c r="E27">
        <f t="shared" si="3"/>
        <v>2.3750000000000021E-3</v>
      </c>
      <c r="F27">
        <f t="shared" si="4"/>
        <v>2.8499999999999998E-2</v>
      </c>
      <c r="G27">
        <f t="shared" si="1"/>
        <v>1.9E-2</v>
      </c>
      <c r="H27">
        <f t="shared" si="1"/>
        <v>3.7999999999999999E-2</v>
      </c>
      <c r="J27">
        <f t="shared" si="5"/>
        <v>-2.6124999999999995E-2</v>
      </c>
    </row>
    <row r="28" spans="3:10">
      <c r="C28">
        <v>1</v>
      </c>
      <c r="D28">
        <f t="shared" si="2"/>
        <v>0</v>
      </c>
      <c r="E28">
        <f t="shared" si="3"/>
        <v>0</v>
      </c>
      <c r="F28">
        <f t="shared" si="4"/>
        <v>0.03</v>
      </c>
      <c r="G28">
        <f t="shared" si="1"/>
        <v>0.02</v>
      </c>
      <c r="H28">
        <f t="shared" si="1"/>
        <v>0.04</v>
      </c>
      <c r="J28">
        <f t="shared" si="5"/>
        <v>-0.03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workbookViewId="0">
      <selection activeCell="G9" sqref="G9"/>
    </sheetView>
  </sheetViews>
  <sheetFormatPr baseColWidth="10" defaultRowHeight="15" x14ac:dyDescent="0"/>
  <sheetData>
    <row r="2" spans="2:13">
      <c r="B2" t="s">
        <v>16</v>
      </c>
      <c r="C2">
        <v>1</v>
      </c>
    </row>
    <row r="3" spans="2:13">
      <c r="B3" t="s">
        <v>17</v>
      </c>
      <c r="C3">
        <v>0.1</v>
      </c>
      <c r="D3" t="s">
        <v>19</v>
      </c>
    </row>
    <row r="4" spans="2:13">
      <c r="B4" t="s">
        <v>18</v>
      </c>
      <c r="C4">
        <v>0.5</v>
      </c>
      <c r="D4" t="s">
        <v>20</v>
      </c>
    </row>
    <row r="5" spans="2:13">
      <c r="B5" t="s">
        <v>21</v>
      </c>
      <c r="C5">
        <v>0.05</v>
      </c>
      <c r="D5" t="s">
        <v>22</v>
      </c>
    </row>
    <row r="6" spans="2:13">
      <c r="D6" t="s">
        <v>28</v>
      </c>
      <c r="I6" t="s">
        <v>27</v>
      </c>
      <c r="K6" t="s">
        <v>31</v>
      </c>
    </row>
    <row r="7" spans="2:13">
      <c r="B7" t="s">
        <v>12</v>
      </c>
      <c r="C7" t="s">
        <v>15</v>
      </c>
      <c r="D7" t="s">
        <v>23</v>
      </c>
      <c r="G7" t="s">
        <v>24</v>
      </c>
      <c r="H7" t="s">
        <v>25</v>
      </c>
      <c r="I7" t="s">
        <v>26</v>
      </c>
      <c r="J7" t="s">
        <v>29</v>
      </c>
      <c r="K7" t="s">
        <v>30</v>
      </c>
    </row>
    <row r="8" spans="2:13">
      <c r="B8">
        <f>$C$2-C8</f>
        <v>1</v>
      </c>
      <c r="C8">
        <v>0</v>
      </c>
      <c r="D8">
        <f>C8/$C$2</f>
        <v>0</v>
      </c>
      <c r="G8">
        <f>($C$4-D8)/$C$3</f>
        <v>5</v>
      </c>
      <c r="H8" s="1">
        <f>EXP(G8)</f>
        <v>148.4131591025766</v>
      </c>
      <c r="I8" s="1">
        <f>1/(1+H8)</f>
        <v>6.6928509242848554E-3</v>
      </c>
      <c r="J8" s="1">
        <f>I8-D8</f>
        <v>6.6928509242848554E-3</v>
      </c>
      <c r="K8" s="2">
        <f>$C$5*J8*$C$2</f>
        <v>3.3464254621424279E-4</v>
      </c>
      <c r="L8" s="2"/>
      <c r="M8" s="2"/>
    </row>
    <row r="9" spans="2:13">
      <c r="B9">
        <f t="shared" ref="B9:B28" si="0">$C$2-C9</f>
        <v>0.95</v>
      </c>
      <c r="C9">
        <v>0.05</v>
      </c>
      <c r="D9">
        <f t="shared" ref="D9:D28" si="1">C9/$C$2</f>
        <v>0.05</v>
      </c>
      <c r="G9">
        <f>($C$4-D9)/$C$3</f>
        <v>4.5</v>
      </c>
      <c r="H9" s="1">
        <f t="shared" ref="H9:H28" si="2">EXP(G9)</f>
        <v>90.017131300521811</v>
      </c>
      <c r="I9" s="1">
        <f t="shared" ref="I9:I28" si="3">1/(1+H9)</f>
        <v>1.098694263059318E-2</v>
      </c>
      <c r="J9" s="1">
        <f t="shared" ref="J9:J28" si="4">I9-D9</f>
        <v>-3.9013057369406821E-2</v>
      </c>
      <c r="K9" s="2">
        <f t="shared" ref="K9:K28" si="5">$C$5*J9*$C$2</f>
        <v>-1.9506528684703412E-3</v>
      </c>
      <c r="L9" s="2"/>
      <c r="M9" s="2"/>
    </row>
    <row r="10" spans="2:13">
      <c r="B10">
        <f t="shared" si="0"/>
        <v>0.9</v>
      </c>
      <c r="C10">
        <v>0.1</v>
      </c>
      <c r="D10">
        <f t="shared" si="1"/>
        <v>0.1</v>
      </c>
      <c r="G10">
        <f t="shared" ref="G10:G28" si="6">($C$4-D10)/$C$3</f>
        <v>4</v>
      </c>
      <c r="H10" s="1">
        <f t="shared" si="2"/>
        <v>54.598150033144236</v>
      </c>
      <c r="I10" s="1">
        <f t="shared" si="3"/>
        <v>1.7986209962091559E-2</v>
      </c>
      <c r="J10" s="1">
        <f t="shared" si="4"/>
        <v>-8.2013790037908443E-2</v>
      </c>
      <c r="K10" s="2">
        <f t="shared" si="5"/>
        <v>-4.1006895018954222E-3</v>
      </c>
      <c r="L10" s="2"/>
      <c r="M10" s="2"/>
    </row>
    <row r="11" spans="2:13">
      <c r="B11">
        <f t="shared" si="0"/>
        <v>0.85</v>
      </c>
      <c r="C11">
        <v>0.15</v>
      </c>
      <c r="D11">
        <f t="shared" si="1"/>
        <v>0.15</v>
      </c>
      <c r="G11">
        <f t="shared" si="6"/>
        <v>3.4999999999999996</v>
      </c>
      <c r="H11" s="1">
        <f t="shared" si="2"/>
        <v>33.115451958692297</v>
      </c>
      <c r="I11" s="1">
        <f t="shared" si="3"/>
        <v>2.9312230751356333E-2</v>
      </c>
      <c r="J11" s="1">
        <f t="shared" si="4"/>
        <v>-0.12068776924864366</v>
      </c>
      <c r="K11" s="2">
        <f t="shared" si="5"/>
        <v>-6.0343884624321836E-3</v>
      </c>
      <c r="L11" s="2"/>
      <c r="M11" s="2"/>
    </row>
    <row r="12" spans="2:13">
      <c r="B12">
        <f t="shared" si="0"/>
        <v>0.8</v>
      </c>
      <c r="C12">
        <v>0.2</v>
      </c>
      <c r="D12">
        <f t="shared" si="1"/>
        <v>0.2</v>
      </c>
      <c r="G12">
        <f t="shared" si="6"/>
        <v>2.9999999999999996</v>
      </c>
      <c r="H12" s="1">
        <f t="shared" si="2"/>
        <v>20.085536923187657</v>
      </c>
      <c r="I12" s="1">
        <f t="shared" si="3"/>
        <v>4.7425873177566802E-2</v>
      </c>
      <c r="J12" s="1">
        <f t="shared" si="4"/>
        <v>-0.15257412682243321</v>
      </c>
      <c r="K12" s="2">
        <f t="shared" si="5"/>
        <v>-7.6287063411216612E-3</v>
      </c>
      <c r="L12" s="2"/>
      <c r="M12" s="2"/>
    </row>
    <row r="13" spans="2:13">
      <c r="B13">
        <f t="shared" si="0"/>
        <v>0.75</v>
      </c>
      <c r="C13">
        <v>0.25</v>
      </c>
      <c r="D13">
        <f t="shared" si="1"/>
        <v>0.25</v>
      </c>
      <c r="G13">
        <f t="shared" si="6"/>
        <v>2.5</v>
      </c>
      <c r="H13" s="1">
        <f t="shared" si="2"/>
        <v>12.182493960703473</v>
      </c>
      <c r="I13" s="1">
        <f t="shared" si="3"/>
        <v>7.5858180021243546E-2</v>
      </c>
      <c r="J13" s="1">
        <f t="shared" si="4"/>
        <v>-0.17414181997875644</v>
      </c>
      <c r="K13" s="2">
        <f t="shared" si="5"/>
        <v>-8.707090998937822E-3</v>
      </c>
      <c r="L13" s="2"/>
      <c r="M13" s="2"/>
    </row>
    <row r="14" spans="2:13">
      <c r="B14">
        <f t="shared" si="0"/>
        <v>0.7</v>
      </c>
      <c r="C14">
        <v>0.3</v>
      </c>
      <c r="D14">
        <f t="shared" si="1"/>
        <v>0.3</v>
      </c>
      <c r="G14">
        <f t="shared" si="6"/>
        <v>2</v>
      </c>
      <c r="H14" s="1">
        <f t="shared" si="2"/>
        <v>7.3890560989306504</v>
      </c>
      <c r="I14" s="1">
        <f t="shared" si="3"/>
        <v>0.11920292202211755</v>
      </c>
      <c r="J14" s="1">
        <f t="shared" si="4"/>
        <v>-0.18079707797788244</v>
      </c>
      <c r="K14" s="2">
        <f t="shared" si="5"/>
        <v>-9.0398538988941228E-3</v>
      </c>
      <c r="L14" s="2"/>
      <c r="M14" s="2"/>
    </row>
    <row r="15" spans="2:13">
      <c r="B15">
        <f t="shared" si="0"/>
        <v>0.65</v>
      </c>
      <c r="C15">
        <v>0.35</v>
      </c>
      <c r="D15">
        <f t="shared" si="1"/>
        <v>0.35</v>
      </c>
      <c r="G15">
        <f t="shared" si="6"/>
        <v>1.5000000000000002</v>
      </c>
      <c r="H15" s="1">
        <f t="shared" si="2"/>
        <v>4.4816890703380654</v>
      </c>
      <c r="I15" s="1">
        <f t="shared" si="3"/>
        <v>0.18242552380635632</v>
      </c>
      <c r="J15" s="1">
        <f t="shared" si="4"/>
        <v>-0.16757447619364366</v>
      </c>
      <c r="K15" s="2">
        <f t="shared" si="5"/>
        <v>-8.3787238096821835E-3</v>
      </c>
      <c r="L15" s="2"/>
      <c r="M15" s="2"/>
    </row>
    <row r="16" spans="2:13">
      <c r="B16">
        <f t="shared" si="0"/>
        <v>0.6</v>
      </c>
      <c r="C16">
        <v>0.4</v>
      </c>
      <c r="D16">
        <f t="shared" si="1"/>
        <v>0.4</v>
      </c>
      <c r="G16">
        <f t="shared" si="6"/>
        <v>0.99999999999999978</v>
      </c>
      <c r="H16" s="1">
        <f t="shared" si="2"/>
        <v>2.7182818284590446</v>
      </c>
      <c r="I16" s="1">
        <f t="shared" si="3"/>
        <v>0.26894142136999516</v>
      </c>
      <c r="J16" s="1">
        <f t="shared" si="4"/>
        <v>-0.13105857863000486</v>
      </c>
      <c r="K16" s="2">
        <f t="shared" si="5"/>
        <v>-6.5529289315002437E-3</v>
      </c>
      <c r="L16" s="2"/>
      <c r="M16" s="2"/>
    </row>
    <row r="17" spans="2:13">
      <c r="B17">
        <f t="shared" si="0"/>
        <v>0.55000000000000004</v>
      </c>
      <c r="C17">
        <v>0.45</v>
      </c>
      <c r="D17">
        <f t="shared" si="1"/>
        <v>0.45</v>
      </c>
      <c r="G17">
        <f t="shared" si="6"/>
        <v>0.49999999999999989</v>
      </c>
      <c r="H17" s="1">
        <f t="shared" si="2"/>
        <v>1.648721270700128</v>
      </c>
      <c r="I17" s="1">
        <f t="shared" si="3"/>
        <v>0.37754066879814541</v>
      </c>
      <c r="J17" s="1">
        <f t="shared" si="4"/>
        <v>-7.2459331201854604E-2</v>
      </c>
      <c r="K17" s="2">
        <f t="shared" si="5"/>
        <v>-3.6229665600927305E-3</v>
      </c>
      <c r="L17" s="2"/>
      <c r="M17" s="2"/>
    </row>
    <row r="18" spans="2:13">
      <c r="B18">
        <f t="shared" si="0"/>
        <v>0.5</v>
      </c>
      <c r="C18">
        <v>0.5</v>
      </c>
      <c r="D18">
        <f t="shared" si="1"/>
        <v>0.5</v>
      </c>
      <c r="G18">
        <f t="shared" si="6"/>
        <v>0</v>
      </c>
      <c r="H18" s="1">
        <f t="shared" si="2"/>
        <v>1</v>
      </c>
      <c r="I18" s="1">
        <f t="shared" si="3"/>
        <v>0.5</v>
      </c>
      <c r="J18" s="1">
        <f t="shared" si="4"/>
        <v>0</v>
      </c>
      <c r="K18" s="2">
        <f t="shared" si="5"/>
        <v>0</v>
      </c>
      <c r="L18" s="2"/>
      <c r="M18" s="2"/>
    </row>
    <row r="19" spans="2:13">
      <c r="B19">
        <f t="shared" si="0"/>
        <v>0.44999999999999996</v>
      </c>
      <c r="C19">
        <v>0.55000000000000004</v>
      </c>
      <c r="D19">
        <f t="shared" si="1"/>
        <v>0.55000000000000004</v>
      </c>
      <c r="G19">
        <f t="shared" si="6"/>
        <v>-0.50000000000000044</v>
      </c>
      <c r="H19" s="1">
        <f t="shared" si="2"/>
        <v>0.6065306597126332</v>
      </c>
      <c r="I19" s="1">
        <f t="shared" si="3"/>
        <v>0.6224593312018547</v>
      </c>
      <c r="J19" s="1">
        <f t="shared" si="4"/>
        <v>7.245933120185466E-2</v>
      </c>
      <c r="K19" s="2">
        <f t="shared" si="5"/>
        <v>3.6229665600927331E-3</v>
      </c>
      <c r="L19" s="2"/>
      <c r="M19" s="2"/>
    </row>
    <row r="20" spans="2:13">
      <c r="B20">
        <f t="shared" si="0"/>
        <v>0.4</v>
      </c>
      <c r="C20">
        <v>0.6</v>
      </c>
      <c r="D20">
        <f t="shared" si="1"/>
        <v>0.6</v>
      </c>
      <c r="G20">
        <f t="shared" si="6"/>
        <v>-0.99999999999999978</v>
      </c>
      <c r="H20" s="1">
        <f t="shared" si="2"/>
        <v>0.36787944117144239</v>
      </c>
      <c r="I20" s="1">
        <f t="shared" si="3"/>
        <v>0.7310585786300049</v>
      </c>
      <c r="J20" s="1">
        <f t="shared" si="4"/>
        <v>0.13105857863000492</v>
      </c>
      <c r="K20" s="2">
        <f t="shared" si="5"/>
        <v>6.5529289315002463E-3</v>
      </c>
      <c r="L20" s="2"/>
      <c r="M20" s="2"/>
    </row>
    <row r="21" spans="2:13">
      <c r="B21">
        <f t="shared" si="0"/>
        <v>0.35</v>
      </c>
      <c r="C21">
        <v>0.65</v>
      </c>
      <c r="D21">
        <f t="shared" si="1"/>
        <v>0.65</v>
      </c>
      <c r="G21">
        <f t="shared" si="6"/>
        <v>-1.5000000000000002</v>
      </c>
      <c r="H21" s="1">
        <f t="shared" si="2"/>
        <v>0.22313016014842979</v>
      </c>
      <c r="I21" s="1">
        <f t="shared" si="3"/>
        <v>0.81757447619364365</v>
      </c>
      <c r="J21" s="1">
        <f t="shared" si="4"/>
        <v>0.16757447619364363</v>
      </c>
      <c r="K21" s="2">
        <f t="shared" si="5"/>
        <v>8.3787238096821818E-3</v>
      </c>
      <c r="L21" s="2"/>
      <c r="M21" s="2"/>
    </row>
    <row r="22" spans="2:13">
      <c r="B22">
        <f t="shared" si="0"/>
        <v>0.30000000000000004</v>
      </c>
      <c r="C22">
        <v>0.7</v>
      </c>
      <c r="D22">
        <f t="shared" si="1"/>
        <v>0.7</v>
      </c>
      <c r="G22">
        <f t="shared" si="6"/>
        <v>-1.9999999999999996</v>
      </c>
      <c r="H22" s="1">
        <f t="shared" si="2"/>
        <v>0.13533528323661276</v>
      </c>
      <c r="I22" s="1">
        <f t="shared" si="3"/>
        <v>0.88079707797788231</v>
      </c>
      <c r="J22" s="1">
        <f t="shared" si="4"/>
        <v>0.18079707797788236</v>
      </c>
      <c r="K22" s="2">
        <f t="shared" si="5"/>
        <v>9.0398538988941176E-3</v>
      </c>
      <c r="L22" s="2"/>
      <c r="M22" s="2"/>
    </row>
    <row r="23" spans="2:13">
      <c r="B23">
        <f t="shared" si="0"/>
        <v>0.25</v>
      </c>
      <c r="C23">
        <v>0.75</v>
      </c>
      <c r="D23">
        <f t="shared" si="1"/>
        <v>0.75</v>
      </c>
      <c r="G23">
        <f t="shared" si="6"/>
        <v>-2.5</v>
      </c>
      <c r="H23" s="1">
        <f t="shared" si="2"/>
        <v>8.20849986238988E-2</v>
      </c>
      <c r="I23" s="1">
        <f t="shared" si="3"/>
        <v>0.92414181997875655</v>
      </c>
      <c r="J23" s="1">
        <f t="shared" si="4"/>
        <v>0.17414181997875655</v>
      </c>
      <c r="K23" s="2">
        <f t="shared" si="5"/>
        <v>8.7070909989378272E-3</v>
      </c>
      <c r="L23" s="2"/>
      <c r="M23" s="2"/>
    </row>
    <row r="24" spans="2:13">
      <c r="B24">
        <f t="shared" si="0"/>
        <v>0.19999999999999996</v>
      </c>
      <c r="C24">
        <v>0.8</v>
      </c>
      <c r="D24">
        <f t="shared" si="1"/>
        <v>0.8</v>
      </c>
      <c r="G24">
        <f t="shared" si="6"/>
        <v>-3.0000000000000004</v>
      </c>
      <c r="H24" s="1">
        <f t="shared" si="2"/>
        <v>4.9787068367863924E-2</v>
      </c>
      <c r="I24" s="1">
        <f t="shared" si="3"/>
        <v>0.95257412682243336</v>
      </c>
      <c r="J24" s="1">
        <f t="shared" si="4"/>
        <v>0.15257412682243332</v>
      </c>
      <c r="K24" s="2">
        <f t="shared" si="5"/>
        <v>7.6287063411216664E-3</v>
      </c>
      <c r="L24" s="2"/>
      <c r="M24" s="2"/>
    </row>
    <row r="25" spans="2:13">
      <c r="B25">
        <f t="shared" si="0"/>
        <v>0.15000000000000002</v>
      </c>
      <c r="C25">
        <v>0.85</v>
      </c>
      <c r="D25">
        <f t="shared" si="1"/>
        <v>0.85</v>
      </c>
      <c r="G25">
        <f t="shared" si="6"/>
        <v>-3.4999999999999996</v>
      </c>
      <c r="H25" s="1">
        <f t="shared" si="2"/>
        <v>3.0197383422318515E-2</v>
      </c>
      <c r="I25" s="1">
        <f t="shared" si="3"/>
        <v>0.97068776924864364</v>
      </c>
      <c r="J25" s="1">
        <f t="shared" si="4"/>
        <v>0.12068776924864366</v>
      </c>
      <c r="K25" s="2">
        <f t="shared" si="5"/>
        <v>6.0343884624321836E-3</v>
      </c>
      <c r="L25" s="2"/>
      <c r="M25" s="2"/>
    </row>
    <row r="26" spans="2:13">
      <c r="B26">
        <f t="shared" si="0"/>
        <v>9.9999999999999978E-2</v>
      </c>
      <c r="C26">
        <v>0.9</v>
      </c>
      <c r="D26">
        <f t="shared" si="1"/>
        <v>0.9</v>
      </c>
      <c r="G26">
        <f t="shared" si="6"/>
        <v>-4</v>
      </c>
      <c r="H26" s="1">
        <f t="shared" si="2"/>
        <v>1.8315638888734179E-2</v>
      </c>
      <c r="I26" s="1">
        <f t="shared" si="3"/>
        <v>0.98201379003790845</v>
      </c>
      <c r="J26" s="1">
        <f t="shared" si="4"/>
        <v>8.2013790037908429E-2</v>
      </c>
      <c r="K26" s="2">
        <f t="shared" si="5"/>
        <v>4.1006895018954213E-3</v>
      </c>
      <c r="L26" s="2"/>
      <c r="M26" s="2"/>
    </row>
    <row r="27" spans="2:13">
      <c r="B27">
        <f t="shared" si="0"/>
        <v>5.0000000000000044E-2</v>
      </c>
      <c r="C27">
        <v>0.95</v>
      </c>
      <c r="D27">
        <f t="shared" si="1"/>
        <v>0.95</v>
      </c>
      <c r="G27">
        <f t="shared" si="6"/>
        <v>-4.4999999999999991</v>
      </c>
      <c r="H27" s="1">
        <f t="shared" si="2"/>
        <v>1.1108996538242316E-2</v>
      </c>
      <c r="I27" s="1">
        <f t="shared" si="3"/>
        <v>0.98901305736940681</v>
      </c>
      <c r="J27" s="1">
        <f t="shared" si="4"/>
        <v>3.9013057369406856E-2</v>
      </c>
      <c r="K27" s="2">
        <f t="shared" si="5"/>
        <v>1.9506528684703429E-3</v>
      </c>
      <c r="L27" s="2"/>
      <c r="M27" s="2"/>
    </row>
    <row r="28" spans="2:13">
      <c r="B28">
        <f t="shared" si="0"/>
        <v>0</v>
      </c>
      <c r="C28">
        <v>1</v>
      </c>
      <c r="D28">
        <f t="shared" si="1"/>
        <v>1</v>
      </c>
      <c r="G28">
        <f t="shared" si="6"/>
        <v>-5</v>
      </c>
      <c r="H28" s="1">
        <f t="shared" si="2"/>
        <v>6.737946999085467E-3</v>
      </c>
      <c r="I28" s="1">
        <f t="shared" si="3"/>
        <v>0.99330714907571527</v>
      </c>
      <c r="J28" s="1">
        <f t="shared" si="4"/>
        <v>-6.6928509242847323E-3</v>
      </c>
      <c r="K28" s="2">
        <f t="shared" si="5"/>
        <v>-3.3464254621423661E-4</v>
      </c>
      <c r="L28" s="2"/>
      <c r="M28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workbookViewId="0">
      <selection activeCell="B1" sqref="B1:I28"/>
    </sheetView>
  </sheetViews>
  <sheetFormatPr baseColWidth="10" defaultRowHeight="15" x14ac:dyDescent="0"/>
  <sheetData>
    <row r="1" spans="2:12">
      <c r="B1" t="s">
        <v>33</v>
      </c>
      <c r="C1" s="6">
        <v>0.2</v>
      </c>
      <c r="D1" t="s">
        <v>37</v>
      </c>
      <c r="L1" t="s">
        <v>17</v>
      </c>
    </row>
    <row r="2" spans="2:12">
      <c r="B2" t="s">
        <v>34</v>
      </c>
      <c r="C2" s="6">
        <v>0.7</v>
      </c>
      <c r="D2" t="s">
        <v>38</v>
      </c>
    </row>
    <row r="3" spans="2:12">
      <c r="B3" t="s">
        <v>12</v>
      </c>
      <c r="C3">
        <v>2</v>
      </c>
      <c r="D3" t="s">
        <v>36</v>
      </c>
    </row>
    <row r="4" spans="2:12">
      <c r="D4" s="31" t="str">
        <f>CONCATENATE("h=",C2)</f>
        <v>h=0,7</v>
      </c>
      <c r="E4" s="31"/>
      <c r="F4" s="31"/>
      <c r="G4" s="31" t="str">
        <f>CONCATENATE("R=",C3)</f>
        <v>R=2</v>
      </c>
      <c r="H4" s="31"/>
      <c r="I4" s="31"/>
    </row>
    <row r="5" spans="2:12">
      <c r="D5">
        <f>C3</f>
        <v>2</v>
      </c>
      <c r="E5">
        <f>D5*5</f>
        <v>10</v>
      </c>
      <c r="F5">
        <f>D5*10</f>
        <v>20</v>
      </c>
      <c r="G5">
        <f>C1</f>
        <v>0.2</v>
      </c>
      <c r="H5">
        <f>G5*2</f>
        <v>0.4</v>
      </c>
      <c r="I5">
        <f>G5*3</f>
        <v>0.60000000000000009</v>
      </c>
    </row>
    <row r="6" spans="2:12">
      <c r="D6" t="str">
        <f>CONCATENATE("R(",D5,")")</f>
        <v>R(2)</v>
      </c>
      <c r="E6" t="str">
        <f t="shared" ref="E6:F6" si="0">CONCATENATE("R(",E5,")")</f>
        <v>R(10)</v>
      </c>
      <c r="F6" t="str">
        <f t="shared" si="0"/>
        <v>R(20)</v>
      </c>
      <c r="G6" t="str">
        <f>CONCATENATE("g(",G5,")")</f>
        <v>g(0,2)</v>
      </c>
      <c r="H6" t="str">
        <f>CONCATENATE("g(",H5,")")</f>
        <v>g(0,4)</v>
      </c>
      <c r="I6" t="str">
        <f>CONCATENATE("g(",I5,")")</f>
        <v>g(0,6)</v>
      </c>
    </row>
    <row r="7" spans="2:12" s="4" customFormat="1">
      <c r="B7" s="4" t="s">
        <v>35</v>
      </c>
      <c r="C7" s="4" t="s">
        <v>39</v>
      </c>
      <c r="D7" s="4" t="s">
        <v>40</v>
      </c>
      <c r="E7" s="4" t="s">
        <v>40</v>
      </c>
      <c r="F7" s="4" t="s">
        <v>40</v>
      </c>
      <c r="G7" s="4" t="s">
        <v>41</v>
      </c>
      <c r="H7" s="4" t="s">
        <v>41</v>
      </c>
      <c r="I7" s="4" t="s">
        <v>41</v>
      </c>
    </row>
    <row r="8" spans="2:12">
      <c r="B8">
        <v>0</v>
      </c>
      <c r="C8">
        <f>B8*C$2</f>
        <v>0</v>
      </c>
      <c r="D8" s="5">
        <f>$C8/D$5</f>
        <v>0</v>
      </c>
      <c r="E8" s="5">
        <f t="shared" ref="E8:F23" si="1">$C8/E$5</f>
        <v>0</v>
      </c>
      <c r="F8" s="5">
        <f>$C8/F$5</f>
        <v>0</v>
      </c>
      <c r="G8" s="5">
        <f>$D8/(2*G$5)</f>
        <v>0</v>
      </c>
      <c r="H8" s="5">
        <f t="shared" ref="H8:I23" si="2">$D8/(2*H$5)</f>
        <v>0</v>
      </c>
      <c r="I8" s="5">
        <f t="shared" si="2"/>
        <v>0</v>
      </c>
    </row>
    <row r="9" spans="2:12">
      <c r="B9">
        <v>0.05</v>
      </c>
      <c r="C9">
        <f>B9*C$2</f>
        <v>3.4999999999999996E-2</v>
      </c>
      <c r="D9" s="5">
        <f t="shared" ref="D9:F28" si="3">$C9/D$5</f>
        <v>1.7499999999999998E-2</v>
      </c>
      <c r="E9" s="5">
        <f t="shared" si="1"/>
        <v>3.4999999999999996E-3</v>
      </c>
      <c r="F9" s="5">
        <f t="shared" si="1"/>
        <v>1.7499999999999998E-3</v>
      </c>
      <c r="G9" s="5">
        <f t="shared" ref="G9:I28" si="4">$D9/(2*G$5)</f>
        <v>4.374999999999999E-2</v>
      </c>
      <c r="H9" s="5">
        <f t="shared" si="2"/>
        <v>2.1874999999999995E-2</v>
      </c>
      <c r="I9" s="5">
        <f t="shared" si="2"/>
        <v>1.458333333333333E-2</v>
      </c>
    </row>
    <row r="10" spans="2:12">
      <c r="B10">
        <v>0.1</v>
      </c>
      <c r="C10">
        <f t="shared" ref="C10:C28" si="5">B10*C$2</f>
        <v>6.9999999999999993E-2</v>
      </c>
      <c r="D10" s="5">
        <f t="shared" si="3"/>
        <v>3.4999999999999996E-2</v>
      </c>
      <c r="E10" s="5">
        <f t="shared" si="1"/>
        <v>6.9999999999999993E-3</v>
      </c>
      <c r="F10" s="5">
        <f t="shared" si="1"/>
        <v>3.4999999999999996E-3</v>
      </c>
      <c r="G10" s="5">
        <f t="shared" si="4"/>
        <v>8.7499999999999981E-2</v>
      </c>
      <c r="H10" s="5">
        <f t="shared" si="2"/>
        <v>4.374999999999999E-2</v>
      </c>
      <c r="I10" s="5">
        <f t="shared" si="2"/>
        <v>2.916666666666666E-2</v>
      </c>
    </row>
    <row r="11" spans="2:12">
      <c r="B11">
        <v>0.15</v>
      </c>
      <c r="C11">
        <f t="shared" si="5"/>
        <v>0.105</v>
      </c>
      <c r="D11" s="5">
        <f t="shared" si="3"/>
        <v>5.2499999999999998E-2</v>
      </c>
      <c r="E11" s="5">
        <f t="shared" si="1"/>
        <v>1.0499999999999999E-2</v>
      </c>
      <c r="F11" s="5">
        <f t="shared" si="1"/>
        <v>5.2499999999999995E-3</v>
      </c>
      <c r="G11" s="5">
        <f t="shared" si="4"/>
        <v>0.13124999999999998</v>
      </c>
      <c r="H11" s="5">
        <f t="shared" si="2"/>
        <v>6.5624999999999989E-2</v>
      </c>
      <c r="I11" s="5">
        <f t="shared" si="2"/>
        <v>4.374999999999999E-2</v>
      </c>
    </row>
    <row r="12" spans="2:12">
      <c r="B12">
        <v>0.2</v>
      </c>
      <c r="C12">
        <f t="shared" si="5"/>
        <v>0.13999999999999999</v>
      </c>
      <c r="D12" s="5">
        <f t="shared" si="3"/>
        <v>6.9999999999999993E-2</v>
      </c>
      <c r="E12" s="5">
        <f t="shared" si="1"/>
        <v>1.3999999999999999E-2</v>
      </c>
      <c r="F12" s="5">
        <f t="shared" si="1"/>
        <v>6.9999999999999993E-3</v>
      </c>
      <c r="G12" s="5">
        <f t="shared" si="4"/>
        <v>0.17499999999999996</v>
      </c>
      <c r="H12" s="5">
        <f t="shared" si="2"/>
        <v>8.7499999999999981E-2</v>
      </c>
      <c r="I12" s="5">
        <f t="shared" si="2"/>
        <v>5.833333333333332E-2</v>
      </c>
    </row>
    <row r="13" spans="2:12">
      <c r="B13">
        <v>0.25</v>
      </c>
      <c r="C13">
        <f t="shared" si="5"/>
        <v>0.17499999999999999</v>
      </c>
      <c r="D13" s="5">
        <f t="shared" si="3"/>
        <v>8.7499999999999994E-2</v>
      </c>
      <c r="E13" s="5">
        <f t="shared" si="1"/>
        <v>1.7499999999999998E-2</v>
      </c>
      <c r="F13" s="5">
        <f t="shared" si="1"/>
        <v>8.7499999999999991E-3</v>
      </c>
      <c r="G13" s="5">
        <f t="shared" si="4"/>
        <v>0.21874999999999997</v>
      </c>
      <c r="H13" s="5">
        <f t="shared" si="2"/>
        <v>0.10937499999999999</v>
      </c>
      <c r="I13" s="5">
        <f t="shared" si="2"/>
        <v>7.2916666666666657E-2</v>
      </c>
    </row>
    <row r="14" spans="2:12">
      <c r="B14">
        <v>0.3</v>
      </c>
      <c r="C14">
        <f t="shared" si="5"/>
        <v>0.21</v>
      </c>
      <c r="D14" s="5">
        <f t="shared" si="3"/>
        <v>0.105</v>
      </c>
      <c r="E14" s="5">
        <f t="shared" si="1"/>
        <v>2.0999999999999998E-2</v>
      </c>
      <c r="F14" s="5">
        <f t="shared" si="1"/>
        <v>1.0499999999999999E-2</v>
      </c>
      <c r="G14" s="5">
        <f t="shared" si="4"/>
        <v>0.26249999999999996</v>
      </c>
      <c r="H14" s="5">
        <f t="shared" si="2"/>
        <v>0.13124999999999998</v>
      </c>
      <c r="I14" s="5">
        <f t="shared" si="2"/>
        <v>8.7499999999999981E-2</v>
      </c>
    </row>
    <row r="15" spans="2:12">
      <c r="B15">
        <v>0.35</v>
      </c>
      <c r="C15">
        <f t="shared" si="5"/>
        <v>0.24499999999999997</v>
      </c>
      <c r="D15" s="5">
        <f t="shared" si="3"/>
        <v>0.12249999999999998</v>
      </c>
      <c r="E15" s="5">
        <f t="shared" si="1"/>
        <v>2.4499999999999997E-2</v>
      </c>
      <c r="F15" s="5">
        <f t="shared" si="1"/>
        <v>1.2249999999999999E-2</v>
      </c>
      <c r="G15" s="5">
        <f t="shared" si="4"/>
        <v>0.30624999999999997</v>
      </c>
      <c r="H15" s="5">
        <f t="shared" si="2"/>
        <v>0.15312499999999998</v>
      </c>
      <c r="I15" s="5">
        <f t="shared" si="2"/>
        <v>0.1020833333333333</v>
      </c>
    </row>
    <row r="16" spans="2:12">
      <c r="B16">
        <v>0.4</v>
      </c>
      <c r="C16">
        <f t="shared" si="5"/>
        <v>0.27999999999999997</v>
      </c>
      <c r="D16" s="5">
        <f t="shared" si="3"/>
        <v>0.13999999999999999</v>
      </c>
      <c r="E16" s="5">
        <f t="shared" si="1"/>
        <v>2.7999999999999997E-2</v>
      </c>
      <c r="F16" s="5">
        <f t="shared" si="1"/>
        <v>1.3999999999999999E-2</v>
      </c>
      <c r="G16" s="5">
        <f t="shared" si="4"/>
        <v>0.34999999999999992</v>
      </c>
      <c r="H16" s="5">
        <f t="shared" si="2"/>
        <v>0.17499999999999996</v>
      </c>
      <c r="I16" s="5">
        <f t="shared" si="2"/>
        <v>0.11666666666666664</v>
      </c>
    </row>
    <row r="17" spans="2:9">
      <c r="B17">
        <v>0.45</v>
      </c>
      <c r="C17">
        <f t="shared" si="5"/>
        <v>0.315</v>
      </c>
      <c r="D17" s="5">
        <f t="shared" si="3"/>
        <v>0.1575</v>
      </c>
      <c r="E17" s="5">
        <f t="shared" si="1"/>
        <v>3.15E-2</v>
      </c>
      <c r="F17" s="5">
        <f t="shared" si="1"/>
        <v>1.575E-2</v>
      </c>
      <c r="G17" s="5">
        <f t="shared" si="4"/>
        <v>0.39374999999999999</v>
      </c>
      <c r="H17" s="5">
        <f t="shared" si="2"/>
        <v>0.19687499999999999</v>
      </c>
      <c r="I17" s="5">
        <f t="shared" si="2"/>
        <v>0.13124999999999998</v>
      </c>
    </row>
    <row r="18" spans="2:9">
      <c r="B18">
        <v>0.5</v>
      </c>
      <c r="C18">
        <f t="shared" si="5"/>
        <v>0.35</v>
      </c>
      <c r="D18" s="5">
        <f t="shared" si="3"/>
        <v>0.17499999999999999</v>
      </c>
      <c r="E18" s="5">
        <f t="shared" si="1"/>
        <v>3.4999999999999996E-2</v>
      </c>
      <c r="F18" s="5">
        <f t="shared" si="1"/>
        <v>1.7499999999999998E-2</v>
      </c>
      <c r="G18" s="5">
        <f t="shared" si="4"/>
        <v>0.43749999999999994</v>
      </c>
      <c r="H18" s="5">
        <f t="shared" si="2"/>
        <v>0.21874999999999997</v>
      </c>
      <c r="I18" s="5">
        <f t="shared" si="2"/>
        <v>0.14583333333333331</v>
      </c>
    </row>
    <row r="19" spans="2:9">
      <c r="B19">
        <v>0.55000000000000004</v>
      </c>
      <c r="C19">
        <f t="shared" si="5"/>
        <v>0.38500000000000001</v>
      </c>
      <c r="D19" s="5">
        <f t="shared" si="3"/>
        <v>0.1925</v>
      </c>
      <c r="E19" s="5">
        <f t="shared" si="1"/>
        <v>3.85E-2</v>
      </c>
      <c r="F19" s="5">
        <f t="shared" si="1"/>
        <v>1.925E-2</v>
      </c>
      <c r="G19" s="5">
        <f t="shared" si="4"/>
        <v>0.48125000000000001</v>
      </c>
      <c r="H19" s="5">
        <f t="shared" si="2"/>
        <v>0.24062500000000001</v>
      </c>
      <c r="I19" s="5">
        <f t="shared" si="2"/>
        <v>0.16041666666666665</v>
      </c>
    </row>
    <row r="20" spans="2:9">
      <c r="B20">
        <v>0.6</v>
      </c>
      <c r="C20">
        <f t="shared" si="5"/>
        <v>0.42</v>
      </c>
      <c r="D20" s="5">
        <f t="shared" si="3"/>
        <v>0.21</v>
      </c>
      <c r="E20" s="5">
        <f t="shared" si="1"/>
        <v>4.1999999999999996E-2</v>
      </c>
      <c r="F20" s="5">
        <f t="shared" si="1"/>
        <v>2.0999999999999998E-2</v>
      </c>
      <c r="G20" s="5">
        <f t="shared" si="4"/>
        <v>0.52499999999999991</v>
      </c>
      <c r="H20" s="5">
        <f t="shared" si="2"/>
        <v>0.26249999999999996</v>
      </c>
      <c r="I20" s="5">
        <f t="shared" si="2"/>
        <v>0.17499999999999996</v>
      </c>
    </row>
    <row r="21" spans="2:9">
      <c r="B21">
        <v>0.65</v>
      </c>
      <c r="C21">
        <f t="shared" si="5"/>
        <v>0.45499999999999996</v>
      </c>
      <c r="D21" s="5">
        <f t="shared" si="3"/>
        <v>0.22749999999999998</v>
      </c>
      <c r="E21" s="5">
        <f t="shared" si="1"/>
        <v>4.5499999999999999E-2</v>
      </c>
      <c r="F21" s="5">
        <f t="shared" si="1"/>
        <v>2.2749999999999999E-2</v>
      </c>
      <c r="G21" s="5">
        <f t="shared" si="4"/>
        <v>0.56874999999999987</v>
      </c>
      <c r="H21" s="5">
        <f t="shared" si="2"/>
        <v>0.28437499999999993</v>
      </c>
      <c r="I21" s="5">
        <f t="shared" si="2"/>
        <v>0.1895833333333333</v>
      </c>
    </row>
    <row r="22" spans="2:9">
      <c r="B22">
        <v>0.7</v>
      </c>
      <c r="C22">
        <f t="shared" si="5"/>
        <v>0.48999999999999994</v>
      </c>
      <c r="D22" s="5">
        <f t="shared" si="3"/>
        <v>0.24499999999999997</v>
      </c>
      <c r="E22" s="5">
        <f t="shared" si="1"/>
        <v>4.8999999999999995E-2</v>
      </c>
      <c r="F22" s="5">
        <f t="shared" si="1"/>
        <v>2.4499999999999997E-2</v>
      </c>
      <c r="G22" s="5">
        <f t="shared" si="4"/>
        <v>0.61249999999999993</v>
      </c>
      <c r="H22" s="5">
        <f t="shared" si="2"/>
        <v>0.30624999999999997</v>
      </c>
      <c r="I22" s="5">
        <f t="shared" si="2"/>
        <v>0.20416666666666661</v>
      </c>
    </row>
    <row r="23" spans="2:9">
      <c r="B23">
        <v>0.75</v>
      </c>
      <c r="C23">
        <f t="shared" si="5"/>
        <v>0.52499999999999991</v>
      </c>
      <c r="D23" s="5">
        <f t="shared" si="3"/>
        <v>0.26249999999999996</v>
      </c>
      <c r="E23" s="5">
        <f t="shared" si="1"/>
        <v>5.2499999999999991E-2</v>
      </c>
      <c r="F23" s="5">
        <f t="shared" si="1"/>
        <v>2.6249999999999996E-2</v>
      </c>
      <c r="G23" s="5">
        <f t="shared" si="4"/>
        <v>0.65624999999999989</v>
      </c>
      <c r="H23" s="5">
        <f t="shared" si="2"/>
        <v>0.32812499999999994</v>
      </c>
      <c r="I23" s="5">
        <f t="shared" si="2"/>
        <v>0.21874999999999994</v>
      </c>
    </row>
    <row r="24" spans="2:9">
      <c r="B24">
        <v>0.8</v>
      </c>
      <c r="C24">
        <f t="shared" si="5"/>
        <v>0.55999999999999994</v>
      </c>
      <c r="D24" s="5">
        <f t="shared" si="3"/>
        <v>0.27999999999999997</v>
      </c>
      <c r="E24" s="5">
        <f t="shared" si="3"/>
        <v>5.5999999999999994E-2</v>
      </c>
      <c r="F24" s="5">
        <f t="shared" si="3"/>
        <v>2.7999999999999997E-2</v>
      </c>
      <c r="G24" s="5">
        <f t="shared" si="4"/>
        <v>0.69999999999999984</v>
      </c>
      <c r="H24" s="5">
        <f t="shared" si="4"/>
        <v>0.34999999999999992</v>
      </c>
      <c r="I24" s="5">
        <f t="shared" si="4"/>
        <v>0.23333333333333328</v>
      </c>
    </row>
    <row r="25" spans="2:9">
      <c r="B25">
        <v>0.85</v>
      </c>
      <c r="C25">
        <f t="shared" si="5"/>
        <v>0.59499999999999997</v>
      </c>
      <c r="D25" s="5">
        <f t="shared" si="3"/>
        <v>0.29749999999999999</v>
      </c>
      <c r="E25" s="5">
        <f t="shared" si="3"/>
        <v>5.9499999999999997E-2</v>
      </c>
      <c r="F25" s="5">
        <f t="shared" si="3"/>
        <v>2.9749999999999999E-2</v>
      </c>
      <c r="G25" s="5">
        <f t="shared" si="4"/>
        <v>0.74374999999999991</v>
      </c>
      <c r="H25" s="5">
        <f t="shared" si="4"/>
        <v>0.37187499999999996</v>
      </c>
      <c r="I25" s="5">
        <f t="shared" si="4"/>
        <v>0.24791666666666662</v>
      </c>
    </row>
    <row r="26" spans="2:9">
      <c r="B26">
        <v>0.9</v>
      </c>
      <c r="C26">
        <f t="shared" si="5"/>
        <v>0.63</v>
      </c>
      <c r="D26" s="5">
        <f t="shared" si="3"/>
        <v>0.315</v>
      </c>
      <c r="E26" s="5">
        <f t="shared" si="3"/>
        <v>6.3E-2</v>
      </c>
      <c r="F26" s="5">
        <f t="shared" si="3"/>
        <v>3.15E-2</v>
      </c>
      <c r="G26" s="5">
        <f t="shared" si="4"/>
        <v>0.78749999999999998</v>
      </c>
      <c r="H26" s="5">
        <f t="shared" si="4"/>
        <v>0.39374999999999999</v>
      </c>
      <c r="I26" s="5">
        <f t="shared" si="4"/>
        <v>0.26249999999999996</v>
      </c>
    </row>
    <row r="27" spans="2:9">
      <c r="B27">
        <v>0.95</v>
      </c>
      <c r="C27">
        <f t="shared" si="5"/>
        <v>0.66499999999999992</v>
      </c>
      <c r="D27" s="5">
        <f t="shared" si="3"/>
        <v>0.33249999999999996</v>
      </c>
      <c r="E27" s="5">
        <f t="shared" si="3"/>
        <v>6.649999999999999E-2</v>
      </c>
      <c r="F27" s="5">
        <f t="shared" si="3"/>
        <v>3.3249999999999995E-2</v>
      </c>
      <c r="G27" s="5">
        <f t="shared" si="4"/>
        <v>0.83124999999999982</v>
      </c>
      <c r="H27" s="5">
        <f t="shared" si="4"/>
        <v>0.41562499999999991</v>
      </c>
      <c r="I27" s="5">
        <f t="shared" si="4"/>
        <v>0.27708333333333324</v>
      </c>
    </row>
    <row r="28" spans="2:9">
      <c r="B28">
        <v>1</v>
      </c>
      <c r="C28">
        <f t="shared" si="5"/>
        <v>0.7</v>
      </c>
      <c r="D28" s="5">
        <f t="shared" si="3"/>
        <v>0.35</v>
      </c>
      <c r="E28" s="5">
        <f t="shared" si="3"/>
        <v>6.9999999999999993E-2</v>
      </c>
      <c r="F28" s="5">
        <f t="shared" si="3"/>
        <v>3.4999999999999996E-2</v>
      </c>
      <c r="G28" s="5">
        <f t="shared" si="4"/>
        <v>0.87499999999999989</v>
      </c>
      <c r="H28" s="5">
        <f t="shared" si="4"/>
        <v>0.43749999999999994</v>
      </c>
      <c r="I28" s="5">
        <f t="shared" si="4"/>
        <v>0.29166666666666663</v>
      </c>
    </row>
  </sheetData>
  <mergeCells count="2">
    <mergeCell ref="G4:I4"/>
    <mergeCell ref="D4:F4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6"/>
  <sheetViews>
    <sheetView tabSelected="1" workbookViewId="0">
      <selection activeCell="H24" sqref="H24"/>
    </sheetView>
  </sheetViews>
  <sheetFormatPr baseColWidth="10" defaultRowHeight="15" x14ac:dyDescent="0"/>
  <cols>
    <col min="1" max="1" width="10.83203125" style="8"/>
    <col min="2" max="2" width="14" style="7" bestFit="1" customWidth="1"/>
    <col min="3" max="3" width="12.83203125" style="15" customWidth="1"/>
    <col min="4" max="4" width="9.1640625" style="14" customWidth="1"/>
    <col min="5" max="5" width="8.33203125" style="3" customWidth="1"/>
    <col min="6" max="15" width="6.33203125" style="3" customWidth="1"/>
    <col min="16" max="17" width="6.33203125" customWidth="1"/>
    <col min="18" max="103" width="6.83203125" customWidth="1"/>
  </cols>
  <sheetData>
    <row r="1" spans="1:103">
      <c r="A1" s="36" t="s">
        <v>77</v>
      </c>
    </row>
    <row r="2" spans="1:103">
      <c r="D2" s="14" t="s">
        <v>75</v>
      </c>
      <c r="E2" s="14">
        <v>1</v>
      </c>
      <c r="F2" s="14">
        <v>2</v>
      </c>
      <c r="G2" s="14">
        <v>3</v>
      </c>
      <c r="H2" s="14">
        <v>4</v>
      </c>
      <c r="I2" s="14">
        <v>5</v>
      </c>
      <c r="J2" s="14">
        <v>6</v>
      </c>
      <c r="K2" s="14">
        <v>7</v>
      </c>
      <c r="L2" s="14">
        <v>8</v>
      </c>
      <c r="M2" s="14">
        <v>9</v>
      </c>
      <c r="N2" s="14">
        <v>10</v>
      </c>
      <c r="O2" s="14">
        <v>11</v>
      </c>
      <c r="P2" s="14">
        <v>12</v>
      </c>
      <c r="Q2" s="14">
        <v>13</v>
      </c>
      <c r="R2" s="14">
        <v>14</v>
      </c>
      <c r="S2" s="14">
        <v>15</v>
      </c>
      <c r="T2" s="14">
        <v>16</v>
      </c>
      <c r="U2" s="14">
        <v>17</v>
      </c>
      <c r="V2" s="14">
        <v>18</v>
      </c>
      <c r="W2" s="14">
        <v>19</v>
      </c>
      <c r="X2" s="14">
        <v>20</v>
      </c>
      <c r="Y2" s="14">
        <v>21</v>
      </c>
      <c r="Z2" s="14">
        <v>22</v>
      </c>
      <c r="AA2" s="14">
        <v>23</v>
      </c>
      <c r="AB2" s="14">
        <v>24</v>
      </c>
      <c r="AC2" s="14">
        <v>25</v>
      </c>
      <c r="AD2" s="14">
        <v>26</v>
      </c>
      <c r="AE2" s="14">
        <v>27</v>
      </c>
      <c r="AF2" s="14">
        <v>28</v>
      </c>
      <c r="AG2" s="14">
        <v>29</v>
      </c>
      <c r="AH2" s="14">
        <v>30</v>
      </c>
      <c r="AI2" s="14">
        <v>31</v>
      </c>
      <c r="AJ2" s="14">
        <v>32</v>
      </c>
      <c r="AK2" s="14">
        <v>33</v>
      </c>
      <c r="AL2" s="14">
        <v>34</v>
      </c>
      <c r="AM2" s="14">
        <v>35</v>
      </c>
      <c r="AN2" s="14">
        <v>36</v>
      </c>
      <c r="AO2" s="14">
        <v>37</v>
      </c>
      <c r="AP2" s="14">
        <v>38</v>
      </c>
      <c r="AQ2" s="14">
        <v>39</v>
      </c>
      <c r="AR2" s="14">
        <v>40</v>
      </c>
      <c r="AS2" s="14">
        <v>41</v>
      </c>
      <c r="AT2" s="14">
        <v>42</v>
      </c>
      <c r="AU2" s="14">
        <v>43</v>
      </c>
      <c r="AV2" s="14">
        <v>44</v>
      </c>
      <c r="AW2" s="14">
        <v>45</v>
      </c>
      <c r="AX2" s="14">
        <v>46</v>
      </c>
      <c r="AY2" s="14">
        <v>47</v>
      </c>
      <c r="AZ2" s="14">
        <v>48</v>
      </c>
      <c r="BA2" s="14">
        <v>49</v>
      </c>
      <c r="BB2" s="14">
        <v>50</v>
      </c>
      <c r="BC2" s="14">
        <v>51</v>
      </c>
      <c r="BD2" s="14">
        <v>52</v>
      </c>
      <c r="BE2" s="14">
        <v>53</v>
      </c>
      <c r="BF2" s="14">
        <v>54</v>
      </c>
      <c r="BG2" s="14">
        <v>55</v>
      </c>
      <c r="BH2" s="14">
        <v>56</v>
      </c>
      <c r="BI2" s="14">
        <v>57</v>
      </c>
      <c r="BJ2" s="14">
        <v>58</v>
      </c>
      <c r="BK2" s="14">
        <v>59</v>
      </c>
      <c r="BL2" s="14">
        <v>60</v>
      </c>
      <c r="BM2" s="14">
        <v>61</v>
      </c>
      <c r="BN2" s="14">
        <v>62</v>
      </c>
      <c r="BO2" s="14">
        <v>63</v>
      </c>
      <c r="BP2" s="14">
        <v>64</v>
      </c>
      <c r="BQ2" s="14">
        <v>65</v>
      </c>
      <c r="BR2" s="14">
        <v>66</v>
      </c>
      <c r="BS2" s="14">
        <v>67</v>
      </c>
      <c r="BT2" s="14">
        <v>68</v>
      </c>
      <c r="BU2" s="14">
        <v>69</v>
      </c>
      <c r="BV2" s="14">
        <v>70</v>
      </c>
      <c r="BW2" s="14">
        <v>71</v>
      </c>
      <c r="BX2" s="14">
        <v>72</v>
      </c>
      <c r="BY2" s="14">
        <v>73</v>
      </c>
      <c r="BZ2" s="14">
        <v>74</v>
      </c>
      <c r="CA2" s="14">
        <v>75</v>
      </c>
      <c r="CB2" s="14">
        <v>76</v>
      </c>
      <c r="CC2" s="14">
        <v>77</v>
      </c>
      <c r="CD2" s="14">
        <v>78</v>
      </c>
      <c r="CE2" s="14">
        <v>79</v>
      </c>
      <c r="CF2" s="14">
        <v>80</v>
      </c>
      <c r="CG2" s="14">
        <v>81</v>
      </c>
      <c r="CH2" s="14">
        <v>82</v>
      </c>
      <c r="CI2" s="14">
        <v>83</v>
      </c>
      <c r="CJ2" s="14">
        <v>84</v>
      </c>
      <c r="CK2" s="14">
        <v>85</v>
      </c>
      <c r="CL2" s="14">
        <v>86</v>
      </c>
      <c r="CM2" s="14">
        <v>87</v>
      </c>
      <c r="CN2" s="14">
        <v>88</v>
      </c>
      <c r="CO2" s="14">
        <v>89</v>
      </c>
      <c r="CP2" s="14">
        <v>90</v>
      </c>
      <c r="CQ2" s="14">
        <v>91</v>
      </c>
      <c r="CR2" s="14">
        <v>92</v>
      </c>
      <c r="CS2" s="14">
        <v>93</v>
      </c>
      <c r="CT2" s="14">
        <v>94</v>
      </c>
      <c r="CU2" s="14">
        <v>95</v>
      </c>
      <c r="CV2" s="14">
        <v>96</v>
      </c>
      <c r="CW2" s="14">
        <v>97</v>
      </c>
      <c r="CX2" s="14">
        <v>98</v>
      </c>
      <c r="CY2" s="14">
        <v>99</v>
      </c>
    </row>
    <row r="3" spans="1:103">
      <c r="A3" s="8" t="s">
        <v>47</v>
      </c>
      <c r="B3" s="7" t="s">
        <v>43</v>
      </c>
      <c r="C3" s="4" t="s">
        <v>0</v>
      </c>
      <c r="D3" s="17">
        <v>50</v>
      </c>
      <c r="E3" s="9">
        <f>D3+D4</f>
        <v>75</v>
      </c>
      <c r="F3" s="10">
        <f>E3+E4</f>
        <v>-36.496072361357278</v>
      </c>
      <c r="G3" s="10">
        <f t="shared" ref="G3:N3" si="0">F3+F4</f>
        <v>-69.301655657619904</v>
      </c>
      <c r="H3" s="10">
        <f t="shared" si="0"/>
        <v>-165.35629673262571</v>
      </c>
      <c r="I3" s="10">
        <f t="shared" si="0"/>
        <v>-712.21040879686552</v>
      </c>
      <c r="J3" s="10">
        <f t="shared" si="0"/>
        <v>-10857.083736773091</v>
      </c>
      <c r="K3" s="10">
        <f t="shared" si="0"/>
        <v>-2368382.4290828281</v>
      </c>
      <c r="L3" s="10" t="e">
        <f t="shared" si="0"/>
        <v>#NUM!</v>
      </c>
      <c r="M3" s="10" t="e">
        <f t="shared" si="0"/>
        <v>#NUM!</v>
      </c>
      <c r="N3" s="10" t="e">
        <f t="shared" si="0"/>
        <v>#NUM!</v>
      </c>
      <c r="O3" s="10" t="e">
        <f t="shared" ref="O3:Q3" si="1">N3+N4</f>
        <v>#NUM!</v>
      </c>
      <c r="P3" s="10" t="e">
        <f t="shared" si="1"/>
        <v>#NUM!</v>
      </c>
      <c r="Q3" s="10" t="e">
        <f t="shared" si="1"/>
        <v>#NUM!</v>
      </c>
      <c r="R3" s="9" t="e">
        <f>Q3+Q4</f>
        <v>#NUM!</v>
      </c>
      <c r="S3" s="10" t="e">
        <f>R3+R4</f>
        <v>#NUM!</v>
      </c>
      <c r="T3" s="10" t="e">
        <f t="shared" ref="T3:V3" si="2">S3+S4</f>
        <v>#NUM!</v>
      </c>
      <c r="U3" s="10" t="e">
        <f t="shared" si="2"/>
        <v>#NUM!</v>
      </c>
      <c r="V3" s="10" t="e">
        <f t="shared" si="2"/>
        <v>#NUM!</v>
      </c>
      <c r="W3" s="9" t="e">
        <f>V3+V4</f>
        <v>#NUM!</v>
      </c>
      <c r="X3" s="10" t="e">
        <f>W3+W4</f>
        <v>#NUM!</v>
      </c>
      <c r="Y3" s="9" t="e">
        <f t="shared" ref="Y3:AH3" si="3">X3+X4</f>
        <v>#NUM!</v>
      </c>
      <c r="Z3" s="10" t="e">
        <f t="shared" si="3"/>
        <v>#NUM!</v>
      </c>
      <c r="AA3" s="9" t="e">
        <f t="shared" si="3"/>
        <v>#NUM!</v>
      </c>
      <c r="AB3" s="10" t="e">
        <f t="shared" si="3"/>
        <v>#NUM!</v>
      </c>
      <c r="AC3" s="9" t="e">
        <f t="shared" si="3"/>
        <v>#NUM!</v>
      </c>
      <c r="AD3" s="10" t="e">
        <f t="shared" si="3"/>
        <v>#NUM!</v>
      </c>
      <c r="AE3" s="9" t="e">
        <f t="shared" si="3"/>
        <v>#NUM!</v>
      </c>
      <c r="AF3" s="10" t="e">
        <f t="shared" si="3"/>
        <v>#NUM!</v>
      </c>
      <c r="AG3" s="9" t="e">
        <f t="shared" si="3"/>
        <v>#NUM!</v>
      </c>
      <c r="AH3" s="10" t="e">
        <f t="shared" si="3"/>
        <v>#NUM!</v>
      </c>
      <c r="AI3" s="9" t="e">
        <f t="shared" ref="AI3:BE3" si="4">AH3+AH4</f>
        <v>#NUM!</v>
      </c>
      <c r="AJ3" s="10" t="e">
        <f t="shared" si="4"/>
        <v>#NUM!</v>
      </c>
      <c r="AK3" s="9" t="e">
        <f t="shared" si="4"/>
        <v>#NUM!</v>
      </c>
      <c r="AL3" s="10" t="e">
        <f t="shared" si="4"/>
        <v>#NUM!</v>
      </c>
      <c r="AM3" s="9" t="e">
        <f t="shared" si="4"/>
        <v>#NUM!</v>
      </c>
      <c r="AN3" s="10" t="e">
        <f t="shared" si="4"/>
        <v>#NUM!</v>
      </c>
      <c r="AO3" s="9" t="e">
        <f t="shared" si="4"/>
        <v>#NUM!</v>
      </c>
      <c r="AP3" s="10" t="e">
        <f t="shared" si="4"/>
        <v>#NUM!</v>
      </c>
      <c r="AQ3" s="9" t="e">
        <f t="shared" si="4"/>
        <v>#NUM!</v>
      </c>
      <c r="AR3" s="10" t="e">
        <f t="shared" si="4"/>
        <v>#NUM!</v>
      </c>
      <c r="AS3" s="9" t="e">
        <f t="shared" si="4"/>
        <v>#NUM!</v>
      </c>
      <c r="AT3" s="9" t="e">
        <f t="shared" si="4"/>
        <v>#NUM!</v>
      </c>
      <c r="AU3" s="10" t="e">
        <f t="shared" si="4"/>
        <v>#NUM!</v>
      </c>
      <c r="AV3" s="9" t="e">
        <f t="shared" si="4"/>
        <v>#NUM!</v>
      </c>
      <c r="AW3" s="10" t="e">
        <f t="shared" si="4"/>
        <v>#NUM!</v>
      </c>
      <c r="AX3" s="9" t="e">
        <f t="shared" si="4"/>
        <v>#NUM!</v>
      </c>
      <c r="AY3" s="10" t="e">
        <f t="shared" si="4"/>
        <v>#NUM!</v>
      </c>
      <c r="AZ3" s="9" t="e">
        <f t="shared" si="4"/>
        <v>#NUM!</v>
      </c>
      <c r="BA3" s="10" t="e">
        <f t="shared" si="4"/>
        <v>#NUM!</v>
      </c>
      <c r="BB3" s="9" t="e">
        <f t="shared" si="4"/>
        <v>#NUM!</v>
      </c>
      <c r="BC3" s="10" t="e">
        <f t="shared" si="4"/>
        <v>#NUM!</v>
      </c>
      <c r="BD3" s="9" t="e">
        <f t="shared" si="4"/>
        <v>#NUM!</v>
      </c>
      <c r="BE3" s="10" t="e">
        <f t="shared" si="4"/>
        <v>#NUM!</v>
      </c>
      <c r="BF3" s="9" t="e">
        <f t="shared" ref="BF3:CY3" si="5">BE3+BE4</f>
        <v>#NUM!</v>
      </c>
      <c r="BG3" s="10" t="e">
        <f t="shared" si="5"/>
        <v>#NUM!</v>
      </c>
      <c r="BH3" s="9" t="e">
        <f t="shared" si="5"/>
        <v>#NUM!</v>
      </c>
      <c r="BI3" s="10" t="e">
        <f t="shared" si="5"/>
        <v>#NUM!</v>
      </c>
      <c r="BJ3" s="9" t="e">
        <f t="shared" si="5"/>
        <v>#NUM!</v>
      </c>
      <c r="BK3" s="10" t="e">
        <f t="shared" si="5"/>
        <v>#NUM!</v>
      </c>
      <c r="BL3" s="9" t="e">
        <f t="shared" si="5"/>
        <v>#NUM!</v>
      </c>
      <c r="BM3" s="10" t="e">
        <f t="shared" si="5"/>
        <v>#NUM!</v>
      </c>
      <c r="BN3" s="9" t="e">
        <f t="shared" si="5"/>
        <v>#NUM!</v>
      </c>
      <c r="BO3" s="10" t="e">
        <f t="shared" si="5"/>
        <v>#NUM!</v>
      </c>
      <c r="BP3" s="9" t="e">
        <f t="shared" si="5"/>
        <v>#NUM!</v>
      </c>
      <c r="BQ3" s="9" t="e">
        <f t="shared" si="5"/>
        <v>#NUM!</v>
      </c>
      <c r="BR3" s="10" t="e">
        <f t="shared" si="5"/>
        <v>#NUM!</v>
      </c>
      <c r="BS3" s="9" t="e">
        <f t="shared" si="5"/>
        <v>#NUM!</v>
      </c>
      <c r="BT3" s="10" t="e">
        <f t="shared" si="5"/>
        <v>#NUM!</v>
      </c>
      <c r="BU3" s="9" t="e">
        <f t="shared" si="5"/>
        <v>#NUM!</v>
      </c>
      <c r="BV3" s="10" t="e">
        <f t="shared" si="5"/>
        <v>#NUM!</v>
      </c>
      <c r="BW3" s="9" t="e">
        <f t="shared" si="5"/>
        <v>#NUM!</v>
      </c>
      <c r="BX3" s="10" t="e">
        <f t="shared" si="5"/>
        <v>#NUM!</v>
      </c>
      <c r="BY3" s="9" t="e">
        <f t="shared" si="5"/>
        <v>#NUM!</v>
      </c>
      <c r="BZ3" s="10" t="e">
        <f t="shared" si="5"/>
        <v>#NUM!</v>
      </c>
      <c r="CA3" s="9" t="e">
        <f t="shared" si="5"/>
        <v>#NUM!</v>
      </c>
      <c r="CB3" s="10" t="e">
        <f t="shared" si="5"/>
        <v>#NUM!</v>
      </c>
      <c r="CC3" s="9" t="e">
        <f t="shared" si="5"/>
        <v>#NUM!</v>
      </c>
      <c r="CD3" s="10" t="e">
        <f t="shared" si="5"/>
        <v>#NUM!</v>
      </c>
      <c r="CE3" s="9" t="e">
        <f t="shared" si="5"/>
        <v>#NUM!</v>
      </c>
      <c r="CF3" s="10" t="e">
        <f t="shared" si="5"/>
        <v>#NUM!</v>
      </c>
      <c r="CG3" s="9" t="e">
        <f t="shared" si="5"/>
        <v>#NUM!</v>
      </c>
      <c r="CH3" s="10" t="e">
        <f t="shared" si="5"/>
        <v>#NUM!</v>
      </c>
      <c r="CI3" s="9" t="e">
        <f t="shared" si="5"/>
        <v>#NUM!</v>
      </c>
      <c r="CJ3" s="10" t="e">
        <f t="shared" si="5"/>
        <v>#NUM!</v>
      </c>
      <c r="CK3" s="9" t="e">
        <f t="shared" si="5"/>
        <v>#NUM!</v>
      </c>
      <c r="CL3" s="10" t="e">
        <f t="shared" si="5"/>
        <v>#NUM!</v>
      </c>
      <c r="CM3" s="9" t="e">
        <f t="shared" si="5"/>
        <v>#NUM!</v>
      </c>
      <c r="CN3" s="9" t="e">
        <f t="shared" si="5"/>
        <v>#NUM!</v>
      </c>
      <c r="CO3" s="10" t="e">
        <f t="shared" si="5"/>
        <v>#NUM!</v>
      </c>
      <c r="CP3" s="9" t="e">
        <f t="shared" si="5"/>
        <v>#NUM!</v>
      </c>
      <c r="CQ3" s="10" t="e">
        <f t="shared" si="5"/>
        <v>#NUM!</v>
      </c>
      <c r="CR3" s="9" t="e">
        <f t="shared" si="5"/>
        <v>#NUM!</v>
      </c>
      <c r="CS3" s="10" t="e">
        <f t="shared" si="5"/>
        <v>#NUM!</v>
      </c>
      <c r="CT3" s="9" t="e">
        <f t="shared" si="5"/>
        <v>#NUM!</v>
      </c>
      <c r="CU3" s="10" t="e">
        <f t="shared" si="5"/>
        <v>#NUM!</v>
      </c>
      <c r="CV3" s="9" t="e">
        <f t="shared" si="5"/>
        <v>#NUM!</v>
      </c>
      <c r="CW3" s="10" t="e">
        <f t="shared" si="5"/>
        <v>#NUM!</v>
      </c>
      <c r="CX3" s="9" t="e">
        <f t="shared" si="5"/>
        <v>#NUM!</v>
      </c>
      <c r="CY3" s="10" t="e">
        <f t="shared" si="5"/>
        <v>#NUM!</v>
      </c>
    </row>
    <row r="4" spans="1:103">
      <c r="A4" s="8" t="s">
        <v>65</v>
      </c>
      <c r="B4" s="7" t="s">
        <v>63</v>
      </c>
      <c r="C4" s="4" t="s">
        <v>66</v>
      </c>
      <c r="D4" s="18">
        <f>D6-D5</f>
        <v>25</v>
      </c>
      <c r="E4" s="11">
        <f>E6-E5</f>
        <v>-111.49607236135728</v>
      </c>
      <c r="F4" s="11">
        <f t="shared" ref="F4:BQ4" si="6">F6-F5</f>
        <v>-32.805583296262625</v>
      </c>
      <c r="G4" s="11">
        <f t="shared" si="6"/>
        <v>-96.054641075005804</v>
      </c>
      <c r="H4" s="11">
        <f t="shared" si="6"/>
        <v>-546.85411206423987</v>
      </c>
      <c r="I4" s="11">
        <f t="shared" si="6"/>
        <v>-10144.873327976225</v>
      </c>
      <c r="J4" s="11">
        <f t="shared" si="6"/>
        <v>-2357525.345346055</v>
      </c>
      <c r="K4" s="11" t="e">
        <f t="shared" si="6"/>
        <v>#NUM!</v>
      </c>
      <c r="L4" s="11" t="e">
        <f t="shared" si="6"/>
        <v>#NUM!</v>
      </c>
      <c r="M4" s="11" t="e">
        <f t="shared" si="6"/>
        <v>#NUM!</v>
      </c>
      <c r="N4" s="11" t="e">
        <f t="shared" si="6"/>
        <v>#NUM!</v>
      </c>
      <c r="O4" s="11" t="e">
        <f t="shared" si="6"/>
        <v>#NUM!</v>
      </c>
      <c r="P4" s="11" t="e">
        <f t="shared" si="6"/>
        <v>#NUM!</v>
      </c>
      <c r="Q4" s="11" t="e">
        <f t="shared" si="6"/>
        <v>#NUM!</v>
      </c>
      <c r="R4" s="11" t="e">
        <f t="shared" si="6"/>
        <v>#NUM!</v>
      </c>
      <c r="S4" s="11" t="e">
        <f t="shared" si="6"/>
        <v>#NUM!</v>
      </c>
      <c r="T4" s="11" t="e">
        <f t="shared" si="6"/>
        <v>#NUM!</v>
      </c>
      <c r="U4" s="11" t="e">
        <f t="shared" si="6"/>
        <v>#NUM!</v>
      </c>
      <c r="V4" s="11" t="e">
        <f t="shared" si="6"/>
        <v>#NUM!</v>
      </c>
      <c r="W4" s="11" t="e">
        <f t="shared" si="6"/>
        <v>#NUM!</v>
      </c>
      <c r="X4" s="11" t="e">
        <f t="shared" si="6"/>
        <v>#NUM!</v>
      </c>
      <c r="Y4" s="11" t="e">
        <f t="shared" si="6"/>
        <v>#NUM!</v>
      </c>
      <c r="Z4" s="11" t="e">
        <f t="shared" si="6"/>
        <v>#NUM!</v>
      </c>
      <c r="AA4" s="11" t="e">
        <f t="shared" si="6"/>
        <v>#NUM!</v>
      </c>
      <c r="AB4" s="11" t="e">
        <f t="shared" si="6"/>
        <v>#NUM!</v>
      </c>
      <c r="AC4" s="11" t="e">
        <f t="shared" si="6"/>
        <v>#NUM!</v>
      </c>
      <c r="AD4" s="11" t="e">
        <f t="shared" si="6"/>
        <v>#NUM!</v>
      </c>
      <c r="AE4" s="11" t="e">
        <f t="shared" si="6"/>
        <v>#NUM!</v>
      </c>
      <c r="AF4" s="11" t="e">
        <f t="shared" si="6"/>
        <v>#NUM!</v>
      </c>
      <c r="AG4" s="11" t="e">
        <f t="shared" si="6"/>
        <v>#NUM!</v>
      </c>
      <c r="AH4" s="11" t="e">
        <f t="shared" si="6"/>
        <v>#NUM!</v>
      </c>
      <c r="AI4" s="11" t="e">
        <f t="shared" si="6"/>
        <v>#NUM!</v>
      </c>
      <c r="AJ4" s="11" t="e">
        <f t="shared" si="6"/>
        <v>#NUM!</v>
      </c>
      <c r="AK4" s="11" t="e">
        <f t="shared" si="6"/>
        <v>#NUM!</v>
      </c>
      <c r="AL4" s="11" t="e">
        <f t="shared" si="6"/>
        <v>#NUM!</v>
      </c>
      <c r="AM4" s="11" t="e">
        <f t="shared" si="6"/>
        <v>#NUM!</v>
      </c>
      <c r="AN4" s="11" t="e">
        <f t="shared" si="6"/>
        <v>#NUM!</v>
      </c>
      <c r="AO4" s="11" t="e">
        <f t="shared" si="6"/>
        <v>#NUM!</v>
      </c>
      <c r="AP4" s="11" t="e">
        <f t="shared" si="6"/>
        <v>#NUM!</v>
      </c>
      <c r="AQ4" s="11" t="e">
        <f t="shared" si="6"/>
        <v>#NUM!</v>
      </c>
      <c r="AR4" s="11" t="e">
        <f t="shared" si="6"/>
        <v>#NUM!</v>
      </c>
      <c r="AS4" s="11" t="e">
        <f t="shared" si="6"/>
        <v>#NUM!</v>
      </c>
      <c r="AT4" s="11" t="e">
        <f t="shared" si="6"/>
        <v>#NUM!</v>
      </c>
      <c r="AU4" s="11" t="e">
        <f t="shared" si="6"/>
        <v>#NUM!</v>
      </c>
      <c r="AV4" s="11" t="e">
        <f t="shared" si="6"/>
        <v>#NUM!</v>
      </c>
      <c r="AW4" s="11" t="e">
        <f t="shared" si="6"/>
        <v>#NUM!</v>
      </c>
      <c r="AX4" s="11" t="e">
        <f t="shared" si="6"/>
        <v>#NUM!</v>
      </c>
      <c r="AY4" s="11" t="e">
        <f t="shared" si="6"/>
        <v>#NUM!</v>
      </c>
      <c r="AZ4" s="11" t="e">
        <f t="shared" si="6"/>
        <v>#NUM!</v>
      </c>
      <c r="BA4" s="11" t="e">
        <f t="shared" si="6"/>
        <v>#NUM!</v>
      </c>
      <c r="BB4" s="11" t="e">
        <f t="shared" si="6"/>
        <v>#NUM!</v>
      </c>
      <c r="BC4" s="11" t="e">
        <f t="shared" si="6"/>
        <v>#NUM!</v>
      </c>
      <c r="BD4" s="11" t="e">
        <f t="shared" si="6"/>
        <v>#NUM!</v>
      </c>
      <c r="BE4" s="11" t="e">
        <f t="shared" si="6"/>
        <v>#NUM!</v>
      </c>
      <c r="BF4" s="11" t="e">
        <f t="shared" si="6"/>
        <v>#NUM!</v>
      </c>
      <c r="BG4" s="11" t="e">
        <f t="shared" si="6"/>
        <v>#NUM!</v>
      </c>
      <c r="BH4" s="11" t="e">
        <f t="shared" si="6"/>
        <v>#NUM!</v>
      </c>
      <c r="BI4" s="11" t="e">
        <f t="shared" si="6"/>
        <v>#NUM!</v>
      </c>
      <c r="BJ4" s="11" t="e">
        <f t="shared" si="6"/>
        <v>#NUM!</v>
      </c>
      <c r="BK4" s="11" t="e">
        <f t="shared" si="6"/>
        <v>#NUM!</v>
      </c>
      <c r="BL4" s="11" t="e">
        <f t="shared" si="6"/>
        <v>#NUM!</v>
      </c>
      <c r="BM4" s="11" t="e">
        <f t="shared" si="6"/>
        <v>#NUM!</v>
      </c>
      <c r="BN4" s="11" t="e">
        <f t="shared" si="6"/>
        <v>#NUM!</v>
      </c>
      <c r="BO4" s="11" t="e">
        <f t="shared" si="6"/>
        <v>#NUM!</v>
      </c>
      <c r="BP4" s="11" t="e">
        <f t="shared" si="6"/>
        <v>#NUM!</v>
      </c>
      <c r="BQ4" s="11" t="e">
        <f t="shared" si="6"/>
        <v>#NUM!</v>
      </c>
      <c r="BR4" s="11" t="e">
        <f t="shared" ref="BR4:CY4" si="7">BR6-BR5</f>
        <v>#NUM!</v>
      </c>
      <c r="BS4" s="11" t="e">
        <f t="shared" si="7"/>
        <v>#NUM!</v>
      </c>
      <c r="BT4" s="11" t="e">
        <f t="shared" si="7"/>
        <v>#NUM!</v>
      </c>
      <c r="BU4" s="11" t="e">
        <f t="shared" si="7"/>
        <v>#NUM!</v>
      </c>
      <c r="BV4" s="11" t="e">
        <f t="shared" si="7"/>
        <v>#NUM!</v>
      </c>
      <c r="BW4" s="11" t="e">
        <f t="shared" si="7"/>
        <v>#NUM!</v>
      </c>
      <c r="BX4" s="11" t="e">
        <f t="shared" si="7"/>
        <v>#NUM!</v>
      </c>
      <c r="BY4" s="11" t="e">
        <f t="shared" si="7"/>
        <v>#NUM!</v>
      </c>
      <c r="BZ4" s="11" t="e">
        <f t="shared" si="7"/>
        <v>#NUM!</v>
      </c>
      <c r="CA4" s="11" t="e">
        <f t="shared" si="7"/>
        <v>#NUM!</v>
      </c>
      <c r="CB4" s="11" t="e">
        <f t="shared" si="7"/>
        <v>#NUM!</v>
      </c>
      <c r="CC4" s="11" t="e">
        <f t="shared" si="7"/>
        <v>#NUM!</v>
      </c>
      <c r="CD4" s="11" t="e">
        <f t="shared" si="7"/>
        <v>#NUM!</v>
      </c>
      <c r="CE4" s="11" t="e">
        <f t="shared" si="7"/>
        <v>#NUM!</v>
      </c>
      <c r="CF4" s="11" t="e">
        <f t="shared" si="7"/>
        <v>#NUM!</v>
      </c>
      <c r="CG4" s="11" t="e">
        <f t="shared" si="7"/>
        <v>#NUM!</v>
      </c>
      <c r="CH4" s="11" t="e">
        <f t="shared" si="7"/>
        <v>#NUM!</v>
      </c>
      <c r="CI4" s="11" t="e">
        <f t="shared" si="7"/>
        <v>#NUM!</v>
      </c>
      <c r="CJ4" s="11" t="e">
        <f t="shared" si="7"/>
        <v>#NUM!</v>
      </c>
      <c r="CK4" s="11" t="e">
        <f t="shared" si="7"/>
        <v>#NUM!</v>
      </c>
      <c r="CL4" s="11" t="e">
        <f t="shared" si="7"/>
        <v>#NUM!</v>
      </c>
      <c r="CM4" s="11" t="e">
        <f t="shared" si="7"/>
        <v>#NUM!</v>
      </c>
      <c r="CN4" s="11" t="e">
        <f t="shared" si="7"/>
        <v>#NUM!</v>
      </c>
      <c r="CO4" s="11" t="e">
        <f t="shared" si="7"/>
        <v>#NUM!</v>
      </c>
      <c r="CP4" s="11" t="e">
        <f t="shared" si="7"/>
        <v>#NUM!</v>
      </c>
      <c r="CQ4" s="11" t="e">
        <f t="shared" si="7"/>
        <v>#NUM!</v>
      </c>
      <c r="CR4" s="11" t="e">
        <f t="shared" si="7"/>
        <v>#NUM!</v>
      </c>
      <c r="CS4" s="11" t="e">
        <f t="shared" si="7"/>
        <v>#NUM!</v>
      </c>
      <c r="CT4" s="11" t="e">
        <f t="shared" si="7"/>
        <v>#NUM!</v>
      </c>
      <c r="CU4" s="11" t="e">
        <f t="shared" si="7"/>
        <v>#NUM!</v>
      </c>
      <c r="CV4" s="11" t="e">
        <f t="shared" si="7"/>
        <v>#NUM!</v>
      </c>
      <c r="CW4" s="11" t="e">
        <f t="shared" si="7"/>
        <v>#NUM!</v>
      </c>
      <c r="CX4" s="11" t="e">
        <f t="shared" si="7"/>
        <v>#NUM!</v>
      </c>
      <c r="CY4" s="11" t="e">
        <f t="shared" si="7"/>
        <v>#NUM!</v>
      </c>
    </row>
    <row r="5" spans="1:103" s="23" customFormat="1">
      <c r="A5" s="21"/>
      <c r="B5" s="22"/>
      <c r="C5" s="25" t="s">
        <v>68</v>
      </c>
      <c r="D5" s="24">
        <f>($D23*D14*D3)</f>
        <v>25</v>
      </c>
      <c r="E5" s="24">
        <f>($D23*E14*E3)</f>
        <v>148.99607236135728</v>
      </c>
      <c r="F5" s="24">
        <f t="shared" ref="E5:AI5" si="8">($D23*F14*F3)</f>
        <v>-66.825827382560462</v>
      </c>
      <c r="G5" s="24">
        <f t="shared" si="8"/>
        <v>-138.60305977798041</v>
      </c>
      <c r="H5" s="24">
        <f t="shared" si="8"/>
        <v>-330.71257878357494</v>
      </c>
      <c r="I5" s="24">
        <f t="shared" si="8"/>
        <v>-1424.4208175894714</v>
      </c>
      <c r="J5" s="24">
        <f t="shared" si="8"/>
        <v>-21714.167473546182</v>
      </c>
      <c r="K5" s="24" t="e">
        <f t="shared" si="8"/>
        <v>#NUM!</v>
      </c>
      <c r="L5" s="24" t="e">
        <f t="shared" si="8"/>
        <v>#NUM!</v>
      </c>
      <c r="M5" s="24" t="e">
        <f t="shared" si="8"/>
        <v>#NUM!</v>
      </c>
      <c r="N5" s="24" t="e">
        <f t="shared" si="8"/>
        <v>#NUM!</v>
      </c>
      <c r="O5" s="24" t="e">
        <f t="shared" si="8"/>
        <v>#NUM!</v>
      </c>
      <c r="P5" s="24" t="e">
        <f t="shared" si="8"/>
        <v>#NUM!</v>
      </c>
      <c r="Q5" s="24" t="e">
        <f t="shared" si="8"/>
        <v>#NUM!</v>
      </c>
      <c r="R5" s="24" t="e">
        <f t="shared" si="8"/>
        <v>#NUM!</v>
      </c>
      <c r="S5" s="24" t="e">
        <f t="shared" si="8"/>
        <v>#NUM!</v>
      </c>
      <c r="T5" s="24" t="e">
        <f t="shared" si="8"/>
        <v>#NUM!</v>
      </c>
      <c r="U5" s="24" t="e">
        <f t="shared" si="8"/>
        <v>#NUM!</v>
      </c>
      <c r="V5" s="24" t="e">
        <f t="shared" si="8"/>
        <v>#NUM!</v>
      </c>
      <c r="W5" s="24" t="e">
        <f t="shared" si="8"/>
        <v>#NUM!</v>
      </c>
      <c r="X5" s="24" t="e">
        <f t="shared" si="8"/>
        <v>#NUM!</v>
      </c>
      <c r="Y5" s="24" t="e">
        <f t="shared" si="8"/>
        <v>#NUM!</v>
      </c>
      <c r="Z5" s="24" t="e">
        <f t="shared" si="8"/>
        <v>#NUM!</v>
      </c>
      <c r="AA5" s="24" t="e">
        <f t="shared" si="8"/>
        <v>#NUM!</v>
      </c>
      <c r="AB5" s="24" t="e">
        <f t="shared" si="8"/>
        <v>#NUM!</v>
      </c>
      <c r="AC5" s="24" t="e">
        <f t="shared" si="8"/>
        <v>#NUM!</v>
      </c>
      <c r="AD5" s="24" t="e">
        <f t="shared" si="8"/>
        <v>#NUM!</v>
      </c>
      <c r="AE5" s="24" t="e">
        <f t="shared" si="8"/>
        <v>#NUM!</v>
      </c>
      <c r="AF5" s="24" t="e">
        <f t="shared" si="8"/>
        <v>#NUM!</v>
      </c>
      <c r="AG5" s="24" t="e">
        <f t="shared" si="8"/>
        <v>#NUM!</v>
      </c>
      <c r="AH5" s="24" t="e">
        <f t="shared" si="8"/>
        <v>#NUM!</v>
      </c>
      <c r="AI5" s="24" t="e">
        <f t="shared" si="8"/>
        <v>#NUM!</v>
      </c>
      <c r="AJ5" s="24" t="e">
        <f t="shared" ref="AJ5:BO5" si="9">($D23*AJ14*AJ3)</f>
        <v>#NUM!</v>
      </c>
      <c r="AK5" s="24" t="e">
        <f t="shared" si="9"/>
        <v>#NUM!</v>
      </c>
      <c r="AL5" s="24" t="e">
        <f t="shared" si="9"/>
        <v>#NUM!</v>
      </c>
      <c r="AM5" s="24" t="e">
        <f t="shared" si="9"/>
        <v>#NUM!</v>
      </c>
      <c r="AN5" s="24" t="e">
        <f t="shared" si="9"/>
        <v>#NUM!</v>
      </c>
      <c r="AO5" s="24" t="e">
        <f t="shared" si="9"/>
        <v>#NUM!</v>
      </c>
      <c r="AP5" s="24" t="e">
        <f t="shared" si="9"/>
        <v>#NUM!</v>
      </c>
      <c r="AQ5" s="24" t="e">
        <f t="shared" si="9"/>
        <v>#NUM!</v>
      </c>
      <c r="AR5" s="24" t="e">
        <f t="shared" si="9"/>
        <v>#NUM!</v>
      </c>
      <c r="AS5" s="24" t="e">
        <f t="shared" si="9"/>
        <v>#NUM!</v>
      </c>
      <c r="AT5" s="24" t="e">
        <f t="shared" si="9"/>
        <v>#NUM!</v>
      </c>
      <c r="AU5" s="24" t="e">
        <f t="shared" si="9"/>
        <v>#NUM!</v>
      </c>
      <c r="AV5" s="24" t="e">
        <f t="shared" si="9"/>
        <v>#NUM!</v>
      </c>
      <c r="AW5" s="24" t="e">
        <f t="shared" si="9"/>
        <v>#NUM!</v>
      </c>
      <c r="AX5" s="24" t="e">
        <f t="shared" si="9"/>
        <v>#NUM!</v>
      </c>
      <c r="AY5" s="24" t="e">
        <f t="shared" si="9"/>
        <v>#NUM!</v>
      </c>
      <c r="AZ5" s="24" t="e">
        <f t="shared" si="9"/>
        <v>#NUM!</v>
      </c>
      <c r="BA5" s="24" t="e">
        <f t="shared" si="9"/>
        <v>#NUM!</v>
      </c>
      <c r="BB5" s="24" t="e">
        <f t="shared" si="9"/>
        <v>#NUM!</v>
      </c>
      <c r="BC5" s="24" t="e">
        <f t="shared" si="9"/>
        <v>#NUM!</v>
      </c>
      <c r="BD5" s="24" t="e">
        <f t="shared" si="9"/>
        <v>#NUM!</v>
      </c>
      <c r="BE5" s="24" t="e">
        <f t="shared" si="9"/>
        <v>#NUM!</v>
      </c>
      <c r="BF5" s="24" t="e">
        <f t="shared" si="9"/>
        <v>#NUM!</v>
      </c>
      <c r="BG5" s="24" t="e">
        <f t="shared" si="9"/>
        <v>#NUM!</v>
      </c>
      <c r="BH5" s="24" t="e">
        <f t="shared" si="9"/>
        <v>#NUM!</v>
      </c>
      <c r="BI5" s="24" t="e">
        <f t="shared" si="9"/>
        <v>#NUM!</v>
      </c>
      <c r="BJ5" s="24" t="e">
        <f t="shared" si="9"/>
        <v>#NUM!</v>
      </c>
      <c r="BK5" s="24" t="e">
        <f t="shared" si="9"/>
        <v>#NUM!</v>
      </c>
      <c r="BL5" s="24" t="e">
        <f t="shared" si="9"/>
        <v>#NUM!</v>
      </c>
      <c r="BM5" s="24" t="e">
        <f t="shared" si="9"/>
        <v>#NUM!</v>
      </c>
      <c r="BN5" s="24" t="e">
        <f t="shared" si="9"/>
        <v>#NUM!</v>
      </c>
      <c r="BO5" s="24" t="e">
        <f t="shared" si="9"/>
        <v>#NUM!</v>
      </c>
      <c r="BP5" s="24" t="e">
        <f t="shared" ref="BP5:CY5" si="10">($D23*BP14*BP3)</f>
        <v>#NUM!</v>
      </c>
      <c r="BQ5" s="24" t="e">
        <f t="shared" si="10"/>
        <v>#NUM!</v>
      </c>
      <c r="BR5" s="24" t="e">
        <f t="shared" si="10"/>
        <v>#NUM!</v>
      </c>
      <c r="BS5" s="24" t="e">
        <f t="shared" si="10"/>
        <v>#NUM!</v>
      </c>
      <c r="BT5" s="24" t="e">
        <f t="shared" si="10"/>
        <v>#NUM!</v>
      </c>
      <c r="BU5" s="24" t="e">
        <f t="shared" si="10"/>
        <v>#NUM!</v>
      </c>
      <c r="BV5" s="24" t="e">
        <f t="shared" si="10"/>
        <v>#NUM!</v>
      </c>
      <c r="BW5" s="24" t="e">
        <f t="shared" si="10"/>
        <v>#NUM!</v>
      </c>
      <c r="BX5" s="24" t="e">
        <f t="shared" si="10"/>
        <v>#NUM!</v>
      </c>
      <c r="BY5" s="24" t="e">
        <f t="shared" si="10"/>
        <v>#NUM!</v>
      </c>
      <c r="BZ5" s="24" t="e">
        <f t="shared" si="10"/>
        <v>#NUM!</v>
      </c>
      <c r="CA5" s="24" t="e">
        <f t="shared" si="10"/>
        <v>#NUM!</v>
      </c>
      <c r="CB5" s="24" t="e">
        <f t="shared" si="10"/>
        <v>#NUM!</v>
      </c>
      <c r="CC5" s="24" t="e">
        <f t="shared" si="10"/>
        <v>#NUM!</v>
      </c>
      <c r="CD5" s="24" t="e">
        <f t="shared" si="10"/>
        <v>#NUM!</v>
      </c>
      <c r="CE5" s="24" t="e">
        <f t="shared" si="10"/>
        <v>#NUM!</v>
      </c>
      <c r="CF5" s="24" t="e">
        <f t="shared" si="10"/>
        <v>#NUM!</v>
      </c>
      <c r="CG5" s="24" t="e">
        <f t="shared" si="10"/>
        <v>#NUM!</v>
      </c>
      <c r="CH5" s="24" t="e">
        <f t="shared" si="10"/>
        <v>#NUM!</v>
      </c>
      <c r="CI5" s="24" t="e">
        <f t="shared" si="10"/>
        <v>#NUM!</v>
      </c>
      <c r="CJ5" s="24" t="e">
        <f t="shared" si="10"/>
        <v>#NUM!</v>
      </c>
      <c r="CK5" s="24" t="e">
        <f t="shared" si="10"/>
        <v>#NUM!</v>
      </c>
      <c r="CL5" s="24" t="e">
        <f t="shared" si="10"/>
        <v>#NUM!</v>
      </c>
      <c r="CM5" s="24" t="e">
        <f t="shared" si="10"/>
        <v>#NUM!</v>
      </c>
      <c r="CN5" s="24" t="e">
        <f t="shared" si="10"/>
        <v>#NUM!</v>
      </c>
      <c r="CO5" s="24" t="e">
        <f t="shared" si="10"/>
        <v>#NUM!</v>
      </c>
      <c r="CP5" s="24" t="e">
        <f t="shared" si="10"/>
        <v>#NUM!</v>
      </c>
      <c r="CQ5" s="24" t="e">
        <f t="shared" si="10"/>
        <v>#NUM!</v>
      </c>
      <c r="CR5" s="24" t="e">
        <f t="shared" si="10"/>
        <v>#NUM!</v>
      </c>
      <c r="CS5" s="24" t="e">
        <f t="shared" si="10"/>
        <v>#NUM!</v>
      </c>
      <c r="CT5" s="24" t="e">
        <f t="shared" si="10"/>
        <v>#NUM!</v>
      </c>
      <c r="CU5" s="24" t="e">
        <f t="shared" si="10"/>
        <v>#NUM!</v>
      </c>
      <c r="CV5" s="24" t="e">
        <f t="shared" si="10"/>
        <v>#NUM!</v>
      </c>
      <c r="CW5" s="24" t="e">
        <f t="shared" si="10"/>
        <v>#NUM!</v>
      </c>
      <c r="CX5" s="24" t="e">
        <f t="shared" si="10"/>
        <v>#NUM!</v>
      </c>
      <c r="CY5" s="24" t="e">
        <f t="shared" si="10"/>
        <v>#NUM!</v>
      </c>
    </row>
    <row r="6" spans="1:103" s="23" customFormat="1">
      <c r="A6" s="21"/>
      <c r="B6" s="22"/>
      <c r="C6" s="25" t="s">
        <v>69</v>
      </c>
      <c r="D6" s="24">
        <f>($D22*D3*$D13)</f>
        <v>50</v>
      </c>
      <c r="E6" s="24">
        <f>($D22*E3*E13)</f>
        <v>37.5</v>
      </c>
      <c r="F6" s="24">
        <f t="shared" ref="F6:AI6" si="11">($D22*F3*F13)</f>
        <v>-99.631410678823087</v>
      </c>
      <c r="G6" s="24">
        <f t="shared" si="11"/>
        <v>-234.65770085298621</v>
      </c>
      <c r="H6" s="24">
        <f t="shared" si="11"/>
        <v>-877.56669084781481</v>
      </c>
      <c r="I6" s="24">
        <f t="shared" si="11"/>
        <v>-11569.294145565696</v>
      </c>
      <c r="J6" s="24">
        <f t="shared" si="11"/>
        <v>-2379239.5128196012</v>
      </c>
      <c r="K6" s="24">
        <f t="shared" si="11"/>
        <v>-112189443372.62372</v>
      </c>
      <c r="L6" s="24" t="e">
        <f t="shared" si="11"/>
        <v>#NUM!</v>
      </c>
      <c r="M6" s="24" t="e">
        <f t="shared" si="11"/>
        <v>#NUM!</v>
      </c>
      <c r="N6" s="24" t="e">
        <f t="shared" si="11"/>
        <v>#NUM!</v>
      </c>
      <c r="O6" s="24" t="e">
        <f t="shared" si="11"/>
        <v>#NUM!</v>
      </c>
      <c r="P6" s="24" t="e">
        <f t="shared" si="11"/>
        <v>#NUM!</v>
      </c>
      <c r="Q6" s="24" t="e">
        <f t="shared" si="11"/>
        <v>#NUM!</v>
      </c>
      <c r="R6" s="24" t="e">
        <f t="shared" si="11"/>
        <v>#NUM!</v>
      </c>
      <c r="S6" s="24" t="e">
        <f t="shared" si="11"/>
        <v>#NUM!</v>
      </c>
      <c r="T6" s="24" t="e">
        <f t="shared" si="11"/>
        <v>#NUM!</v>
      </c>
      <c r="U6" s="24" t="e">
        <f t="shared" si="11"/>
        <v>#NUM!</v>
      </c>
      <c r="V6" s="24" t="e">
        <f t="shared" si="11"/>
        <v>#NUM!</v>
      </c>
      <c r="W6" s="24" t="e">
        <f t="shared" si="11"/>
        <v>#NUM!</v>
      </c>
      <c r="X6" s="24" t="e">
        <f t="shared" si="11"/>
        <v>#NUM!</v>
      </c>
      <c r="Y6" s="24" t="e">
        <f t="shared" si="11"/>
        <v>#NUM!</v>
      </c>
      <c r="Z6" s="24" t="e">
        <f t="shared" si="11"/>
        <v>#NUM!</v>
      </c>
      <c r="AA6" s="24" t="e">
        <f t="shared" si="11"/>
        <v>#NUM!</v>
      </c>
      <c r="AB6" s="24" t="e">
        <f t="shared" si="11"/>
        <v>#NUM!</v>
      </c>
      <c r="AC6" s="24" t="e">
        <f t="shared" si="11"/>
        <v>#NUM!</v>
      </c>
      <c r="AD6" s="24" t="e">
        <f t="shared" si="11"/>
        <v>#NUM!</v>
      </c>
      <c r="AE6" s="24" t="e">
        <f t="shared" si="11"/>
        <v>#NUM!</v>
      </c>
      <c r="AF6" s="24" t="e">
        <f t="shared" si="11"/>
        <v>#NUM!</v>
      </c>
      <c r="AG6" s="24" t="e">
        <f t="shared" si="11"/>
        <v>#NUM!</v>
      </c>
      <c r="AH6" s="24" t="e">
        <f t="shared" si="11"/>
        <v>#NUM!</v>
      </c>
      <c r="AI6" s="24" t="e">
        <f t="shared" si="11"/>
        <v>#NUM!</v>
      </c>
      <c r="AJ6" s="24" t="e">
        <f t="shared" ref="AJ6:BO6" si="12">($D22*AJ3*AJ13)</f>
        <v>#NUM!</v>
      </c>
      <c r="AK6" s="24" t="e">
        <f t="shared" si="12"/>
        <v>#NUM!</v>
      </c>
      <c r="AL6" s="24" t="e">
        <f t="shared" si="12"/>
        <v>#NUM!</v>
      </c>
      <c r="AM6" s="24" t="e">
        <f t="shared" si="12"/>
        <v>#NUM!</v>
      </c>
      <c r="AN6" s="24" t="e">
        <f t="shared" si="12"/>
        <v>#NUM!</v>
      </c>
      <c r="AO6" s="24" t="e">
        <f t="shared" si="12"/>
        <v>#NUM!</v>
      </c>
      <c r="AP6" s="24" t="e">
        <f t="shared" si="12"/>
        <v>#NUM!</v>
      </c>
      <c r="AQ6" s="24" t="e">
        <f t="shared" si="12"/>
        <v>#NUM!</v>
      </c>
      <c r="AR6" s="24" t="e">
        <f t="shared" si="12"/>
        <v>#NUM!</v>
      </c>
      <c r="AS6" s="24" t="e">
        <f t="shared" si="12"/>
        <v>#NUM!</v>
      </c>
      <c r="AT6" s="24" t="e">
        <f t="shared" si="12"/>
        <v>#NUM!</v>
      </c>
      <c r="AU6" s="24" t="e">
        <f t="shared" si="12"/>
        <v>#NUM!</v>
      </c>
      <c r="AV6" s="24" t="e">
        <f t="shared" si="12"/>
        <v>#NUM!</v>
      </c>
      <c r="AW6" s="24" t="e">
        <f t="shared" si="12"/>
        <v>#NUM!</v>
      </c>
      <c r="AX6" s="24" t="e">
        <f t="shared" si="12"/>
        <v>#NUM!</v>
      </c>
      <c r="AY6" s="24" t="e">
        <f t="shared" si="12"/>
        <v>#NUM!</v>
      </c>
      <c r="AZ6" s="24" t="e">
        <f t="shared" si="12"/>
        <v>#NUM!</v>
      </c>
      <c r="BA6" s="24" t="e">
        <f t="shared" si="12"/>
        <v>#NUM!</v>
      </c>
      <c r="BB6" s="24" t="e">
        <f t="shared" si="12"/>
        <v>#NUM!</v>
      </c>
      <c r="BC6" s="24" t="e">
        <f t="shared" si="12"/>
        <v>#NUM!</v>
      </c>
      <c r="BD6" s="24" t="e">
        <f t="shared" si="12"/>
        <v>#NUM!</v>
      </c>
      <c r="BE6" s="24" t="e">
        <f t="shared" si="12"/>
        <v>#NUM!</v>
      </c>
      <c r="BF6" s="24" t="e">
        <f t="shared" si="12"/>
        <v>#NUM!</v>
      </c>
      <c r="BG6" s="24" t="e">
        <f t="shared" si="12"/>
        <v>#NUM!</v>
      </c>
      <c r="BH6" s="24" t="e">
        <f t="shared" si="12"/>
        <v>#NUM!</v>
      </c>
      <c r="BI6" s="24" t="e">
        <f t="shared" si="12"/>
        <v>#NUM!</v>
      </c>
      <c r="BJ6" s="24" t="e">
        <f t="shared" si="12"/>
        <v>#NUM!</v>
      </c>
      <c r="BK6" s="24" t="e">
        <f t="shared" si="12"/>
        <v>#NUM!</v>
      </c>
      <c r="BL6" s="24" t="e">
        <f t="shared" si="12"/>
        <v>#NUM!</v>
      </c>
      <c r="BM6" s="24" t="e">
        <f t="shared" si="12"/>
        <v>#NUM!</v>
      </c>
      <c r="BN6" s="24" t="e">
        <f t="shared" si="12"/>
        <v>#NUM!</v>
      </c>
      <c r="BO6" s="24" t="e">
        <f t="shared" si="12"/>
        <v>#NUM!</v>
      </c>
      <c r="BP6" s="24" t="e">
        <f t="shared" ref="BP6:CY6" si="13">($D22*BP3*BP13)</f>
        <v>#NUM!</v>
      </c>
      <c r="BQ6" s="24" t="e">
        <f t="shared" si="13"/>
        <v>#NUM!</v>
      </c>
      <c r="BR6" s="24" t="e">
        <f t="shared" si="13"/>
        <v>#NUM!</v>
      </c>
      <c r="BS6" s="24" t="e">
        <f t="shared" si="13"/>
        <v>#NUM!</v>
      </c>
      <c r="BT6" s="24" t="e">
        <f t="shared" si="13"/>
        <v>#NUM!</v>
      </c>
      <c r="BU6" s="24" t="e">
        <f t="shared" si="13"/>
        <v>#NUM!</v>
      </c>
      <c r="BV6" s="24" t="e">
        <f t="shared" si="13"/>
        <v>#NUM!</v>
      </c>
      <c r="BW6" s="24" t="e">
        <f t="shared" si="13"/>
        <v>#NUM!</v>
      </c>
      <c r="BX6" s="24" t="e">
        <f t="shared" si="13"/>
        <v>#NUM!</v>
      </c>
      <c r="BY6" s="24" t="e">
        <f t="shared" si="13"/>
        <v>#NUM!</v>
      </c>
      <c r="BZ6" s="24" t="e">
        <f t="shared" si="13"/>
        <v>#NUM!</v>
      </c>
      <c r="CA6" s="24" t="e">
        <f t="shared" si="13"/>
        <v>#NUM!</v>
      </c>
      <c r="CB6" s="24" t="e">
        <f t="shared" si="13"/>
        <v>#NUM!</v>
      </c>
      <c r="CC6" s="24" t="e">
        <f t="shared" si="13"/>
        <v>#NUM!</v>
      </c>
      <c r="CD6" s="24" t="e">
        <f t="shared" si="13"/>
        <v>#NUM!</v>
      </c>
      <c r="CE6" s="24" t="e">
        <f t="shared" si="13"/>
        <v>#NUM!</v>
      </c>
      <c r="CF6" s="24" t="e">
        <f t="shared" si="13"/>
        <v>#NUM!</v>
      </c>
      <c r="CG6" s="24" t="e">
        <f t="shared" si="13"/>
        <v>#NUM!</v>
      </c>
      <c r="CH6" s="24" t="e">
        <f t="shared" si="13"/>
        <v>#NUM!</v>
      </c>
      <c r="CI6" s="24" t="e">
        <f t="shared" si="13"/>
        <v>#NUM!</v>
      </c>
      <c r="CJ6" s="24" t="e">
        <f t="shared" si="13"/>
        <v>#NUM!</v>
      </c>
      <c r="CK6" s="24" t="e">
        <f t="shared" si="13"/>
        <v>#NUM!</v>
      </c>
      <c r="CL6" s="24" t="e">
        <f t="shared" si="13"/>
        <v>#NUM!</v>
      </c>
      <c r="CM6" s="24" t="e">
        <f t="shared" si="13"/>
        <v>#NUM!</v>
      </c>
      <c r="CN6" s="24" t="e">
        <f t="shared" si="13"/>
        <v>#NUM!</v>
      </c>
      <c r="CO6" s="24" t="e">
        <f t="shared" si="13"/>
        <v>#NUM!</v>
      </c>
      <c r="CP6" s="24" t="e">
        <f t="shared" si="13"/>
        <v>#NUM!</v>
      </c>
      <c r="CQ6" s="24" t="e">
        <f t="shared" si="13"/>
        <v>#NUM!</v>
      </c>
      <c r="CR6" s="24" t="e">
        <f t="shared" si="13"/>
        <v>#NUM!</v>
      </c>
      <c r="CS6" s="24" t="e">
        <f t="shared" si="13"/>
        <v>#NUM!</v>
      </c>
      <c r="CT6" s="24" t="e">
        <f t="shared" si="13"/>
        <v>#NUM!</v>
      </c>
      <c r="CU6" s="24" t="e">
        <f t="shared" si="13"/>
        <v>#NUM!</v>
      </c>
      <c r="CV6" s="24" t="e">
        <f t="shared" si="13"/>
        <v>#NUM!</v>
      </c>
      <c r="CW6" s="24" t="e">
        <f t="shared" si="13"/>
        <v>#NUM!</v>
      </c>
      <c r="CX6" s="24" t="e">
        <f t="shared" si="13"/>
        <v>#NUM!</v>
      </c>
      <c r="CY6" s="24" t="e">
        <f t="shared" si="13"/>
        <v>#NUM!</v>
      </c>
    </row>
    <row r="7" spans="1:103">
      <c r="A7" s="8" t="s">
        <v>47</v>
      </c>
      <c r="B7" s="7" t="s">
        <v>49</v>
      </c>
      <c r="C7" s="4" t="s">
        <v>15</v>
      </c>
      <c r="D7" s="17">
        <v>75</v>
      </c>
      <c r="E7" s="9">
        <f>D7+D8</f>
        <v>0.66928509242848122</v>
      </c>
      <c r="F7" s="10">
        <f>E7+E8</f>
        <v>8.4479191063352825</v>
      </c>
      <c r="G7" s="10">
        <f t="shared" ref="G7:N7" si="14">F7+F8</f>
        <v>1.8147997836948093E-4</v>
      </c>
      <c r="H7" s="10">
        <f t="shared" si="14"/>
        <v>4.4394065379002839E-6</v>
      </c>
      <c r="I7" s="10">
        <f t="shared" si="14"/>
        <v>2.9903521384343619E-10</v>
      </c>
      <c r="J7" s="10">
        <f t="shared" si="14"/>
        <v>0</v>
      </c>
      <c r="K7" s="10" t="e">
        <f t="shared" si="14"/>
        <v>#NUM!</v>
      </c>
      <c r="L7" s="10" t="e">
        <f t="shared" si="14"/>
        <v>#NUM!</v>
      </c>
      <c r="M7" s="10" t="e">
        <f t="shared" si="14"/>
        <v>#NUM!</v>
      </c>
      <c r="N7" s="10" t="e">
        <f t="shared" si="14"/>
        <v>#NUM!</v>
      </c>
      <c r="O7" s="10" t="e">
        <f t="shared" ref="O7:Q7" si="15">N7+N8</f>
        <v>#NUM!</v>
      </c>
      <c r="P7" s="10" t="e">
        <f t="shared" si="15"/>
        <v>#NUM!</v>
      </c>
      <c r="Q7" s="10" t="e">
        <f t="shared" si="15"/>
        <v>#NUM!</v>
      </c>
      <c r="R7" s="9" t="e">
        <f>Q7+Q8</f>
        <v>#NUM!</v>
      </c>
      <c r="S7" s="10" t="e">
        <f>R7+R8</f>
        <v>#NUM!</v>
      </c>
      <c r="T7" s="10" t="e">
        <f t="shared" ref="T7:V7" si="16">S7+S8</f>
        <v>#NUM!</v>
      </c>
      <c r="U7" s="10" t="e">
        <f t="shared" si="16"/>
        <v>#NUM!</v>
      </c>
      <c r="V7" s="10" t="e">
        <f t="shared" si="16"/>
        <v>#NUM!</v>
      </c>
      <c r="W7" s="9" t="e">
        <f>V7+V8</f>
        <v>#NUM!</v>
      </c>
      <c r="X7" s="10" t="e">
        <f>W7+W8</f>
        <v>#NUM!</v>
      </c>
      <c r="Y7" s="9" t="e">
        <f t="shared" ref="Y7:AH7" si="17">X7+X8</f>
        <v>#NUM!</v>
      </c>
      <c r="Z7" s="10" t="e">
        <f t="shared" si="17"/>
        <v>#NUM!</v>
      </c>
      <c r="AA7" s="9" t="e">
        <f t="shared" si="17"/>
        <v>#NUM!</v>
      </c>
      <c r="AB7" s="10" t="e">
        <f t="shared" si="17"/>
        <v>#NUM!</v>
      </c>
      <c r="AC7" s="9" t="e">
        <f t="shared" si="17"/>
        <v>#NUM!</v>
      </c>
      <c r="AD7" s="10" t="e">
        <f t="shared" si="17"/>
        <v>#NUM!</v>
      </c>
      <c r="AE7" s="9" t="e">
        <f t="shared" si="17"/>
        <v>#NUM!</v>
      </c>
      <c r="AF7" s="10" t="e">
        <f t="shared" si="17"/>
        <v>#NUM!</v>
      </c>
      <c r="AG7" s="9" t="e">
        <f t="shared" si="17"/>
        <v>#NUM!</v>
      </c>
      <c r="AH7" s="10" t="e">
        <f t="shared" si="17"/>
        <v>#NUM!</v>
      </c>
      <c r="AI7" s="9" t="e">
        <f t="shared" ref="AI7:BE7" si="18">AH7+AH8</f>
        <v>#NUM!</v>
      </c>
      <c r="AJ7" s="10" t="e">
        <f t="shared" si="18"/>
        <v>#NUM!</v>
      </c>
      <c r="AK7" s="9" t="e">
        <f t="shared" si="18"/>
        <v>#NUM!</v>
      </c>
      <c r="AL7" s="10" t="e">
        <f t="shared" si="18"/>
        <v>#NUM!</v>
      </c>
      <c r="AM7" s="9" t="e">
        <f t="shared" si="18"/>
        <v>#NUM!</v>
      </c>
      <c r="AN7" s="10" t="e">
        <f t="shared" si="18"/>
        <v>#NUM!</v>
      </c>
      <c r="AO7" s="9" t="e">
        <f t="shared" si="18"/>
        <v>#NUM!</v>
      </c>
      <c r="AP7" s="10" t="e">
        <f t="shared" si="18"/>
        <v>#NUM!</v>
      </c>
      <c r="AQ7" s="9" t="e">
        <f t="shared" si="18"/>
        <v>#NUM!</v>
      </c>
      <c r="AR7" s="10" t="e">
        <f t="shared" si="18"/>
        <v>#NUM!</v>
      </c>
      <c r="AS7" s="9" t="e">
        <f t="shared" si="18"/>
        <v>#NUM!</v>
      </c>
      <c r="AT7" s="9" t="e">
        <f t="shared" si="18"/>
        <v>#NUM!</v>
      </c>
      <c r="AU7" s="10" t="e">
        <f t="shared" si="18"/>
        <v>#NUM!</v>
      </c>
      <c r="AV7" s="9" t="e">
        <f t="shared" si="18"/>
        <v>#NUM!</v>
      </c>
      <c r="AW7" s="10" t="e">
        <f t="shared" si="18"/>
        <v>#NUM!</v>
      </c>
      <c r="AX7" s="9" t="e">
        <f t="shared" si="18"/>
        <v>#NUM!</v>
      </c>
      <c r="AY7" s="10" t="e">
        <f t="shared" si="18"/>
        <v>#NUM!</v>
      </c>
      <c r="AZ7" s="9" t="e">
        <f t="shared" si="18"/>
        <v>#NUM!</v>
      </c>
      <c r="BA7" s="10" t="e">
        <f t="shared" si="18"/>
        <v>#NUM!</v>
      </c>
      <c r="BB7" s="9" t="e">
        <f t="shared" si="18"/>
        <v>#NUM!</v>
      </c>
      <c r="BC7" s="10" t="e">
        <f t="shared" si="18"/>
        <v>#NUM!</v>
      </c>
      <c r="BD7" s="9" t="e">
        <f t="shared" si="18"/>
        <v>#NUM!</v>
      </c>
      <c r="BE7" s="10" t="e">
        <f t="shared" si="18"/>
        <v>#NUM!</v>
      </c>
      <c r="BF7" s="9" t="e">
        <f t="shared" ref="BF7:CY7" si="19">BE7+BE8</f>
        <v>#NUM!</v>
      </c>
      <c r="BG7" s="10" t="e">
        <f t="shared" si="19"/>
        <v>#NUM!</v>
      </c>
      <c r="BH7" s="9" t="e">
        <f t="shared" si="19"/>
        <v>#NUM!</v>
      </c>
      <c r="BI7" s="10" t="e">
        <f t="shared" si="19"/>
        <v>#NUM!</v>
      </c>
      <c r="BJ7" s="9" t="e">
        <f t="shared" si="19"/>
        <v>#NUM!</v>
      </c>
      <c r="BK7" s="10" t="e">
        <f t="shared" si="19"/>
        <v>#NUM!</v>
      </c>
      <c r="BL7" s="9" t="e">
        <f t="shared" si="19"/>
        <v>#NUM!</v>
      </c>
      <c r="BM7" s="10" t="e">
        <f t="shared" si="19"/>
        <v>#NUM!</v>
      </c>
      <c r="BN7" s="9" t="e">
        <f t="shared" si="19"/>
        <v>#NUM!</v>
      </c>
      <c r="BO7" s="10" t="e">
        <f t="shared" si="19"/>
        <v>#NUM!</v>
      </c>
      <c r="BP7" s="9" t="e">
        <f t="shared" si="19"/>
        <v>#NUM!</v>
      </c>
      <c r="BQ7" s="9" t="e">
        <f t="shared" si="19"/>
        <v>#NUM!</v>
      </c>
      <c r="BR7" s="10" t="e">
        <f t="shared" si="19"/>
        <v>#NUM!</v>
      </c>
      <c r="BS7" s="9" t="e">
        <f t="shared" si="19"/>
        <v>#NUM!</v>
      </c>
      <c r="BT7" s="10" t="e">
        <f t="shared" si="19"/>
        <v>#NUM!</v>
      </c>
      <c r="BU7" s="9" t="e">
        <f t="shared" si="19"/>
        <v>#NUM!</v>
      </c>
      <c r="BV7" s="10" t="e">
        <f t="shared" si="19"/>
        <v>#NUM!</v>
      </c>
      <c r="BW7" s="9" t="e">
        <f t="shared" si="19"/>
        <v>#NUM!</v>
      </c>
      <c r="BX7" s="10" t="e">
        <f t="shared" si="19"/>
        <v>#NUM!</v>
      </c>
      <c r="BY7" s="9" t="e">
        <f t="shared" si="19"/>
        <v>#NUM!</v>
      </c>
      <c r="BZ7" s="10" t="e">
        <f t="shared" si="19"/>
        <v>#NUM!</v>
      </c>
      <c r="CA7" s="9" t="e">
        <f t="shared" si="19"/>
        <v>#NUM!</v>
      </c>
      <c r="CB7" s="10" t="e">
        <f t="shared" si="19"/>
        <v>#NUM!</v>
      </c>
      <c r="CC7" s="9" t="e">
        <f t="shared" si="19"/>
        <v>#NUM!</v>
      </c>
      <c r="CD7" s="10" t="e">
        <f t="shared" si="19"/>
        <v>#NUM!</v>
      </c>
      <c r="CE7" s="9" t="e">
        <f t="shared" si="19"/>
        <v>#NUM!</v>
      </c>
      <c r="CF7" s="10" t="e">
        <f t="shared" si="19"/>
        <v>#NUM!</v>
      </c>
      <c r="CG7" s="9" t="e">
        <f t="shared" si="19"/>
        <v>#NUM!</v>
      </c>
      <c r="CH7" s="10" t="e">
        <f t="shared" si="19"/>
        <v>#NUM!</v>
      </c>
      <c r="CI7" s="9" t="e">
        <f t="shared" si="19"/>
        <v>#NUM!</v>
      </c>
      <c r="CJ7" s="10" t="e">
        <f t="shared" si="19"/>
        <v>#NUM!</v>
      </c>
      <c r="CK7" s="9" t="e">
        <f t="shared" si="19"/>
        <v>#NUM!</v>
      </c>
      <c r="CL7" s="10" t="e">
        <f t="shared" si="19"/>
        <v>#NUM!</v>
      </c>
      <c r="CM7" s="9" t="e">
        <f t="shared" si="19"/>
        <v>#NUM!</v>
      </c>
      <c r="CN7" s="9" t="e">
        <f t="shared" si="19"/>
        <v>#NUM!</v>
      </c>
      <c r="CO7" s="10" t="e">
        <f t="shared" si="19"/>
        <v>#NUM!</v>
      </c>
      <c r="CP7" s="9" t="e">
        <f t="shared" si="19"/>
        <v>#NUM!</v>
      </c>
      <c r="CQ7" s="10" t="e">
        <f t="shared" si="19"/>
        <v>#NUM!</v>
      </c>
      <c r="CR7" s="9" t="e">
        <f t="shared" si="19"/>
        <v>#NUM!</v>
      </c>
      <c r="CS7" s="10" t="e">
        <f t="shared" si="19"/>
        <v>#NUM!</v>
      </c>
      <c r="CT7" s="9" t="e">
        <f t="shared" si="19"/>
        <v>#NUM!</v>
      </c>
      <c r="CU7" s="10" t="e">
        <f t="shared" si="19"/>
        <v>#NUM!</v>
      </c>
      <c r="CV7" s="9" t="e">
        <f t="shared" si="19"/>
        <v>#NUM!</v>
      </c>
      <c r="CW7" s="10" t="e">
        <f t="shared" si="19"/>
        <v>#NUM!</v>
      </c>
      <c r="CX7" s="9" t="e">
        <f t="shared" si="19"/>
        <v>#NUM!</v>
      </c>
      <c r="CY7" s="10" t="e">
        <f t="shared" si="19"/>
        <v>#NUM!</v>
      </c>
    </row>
    <row r="8" spans="1:103">
      <c r="A8" s="8" t="s">
        <v>65</v>
      </c>
      <c r="B8" s="7" t="s">
        <v>64</v>
      </c>
      <c r="C8" s="4" t="s">
        <v>67</v>
      </c>
      <c r="D8" s="29">
        <f>$D20*D12</f>
        <v>-74.330714907571519</v>
      </c>
      <c r="E8" s="11">
        <f>$D20*E12</f>
        <v>7.7786340139068013</v>
      </c>
      <c r="F8" s="11">
        <f t="shared" ref="D8:AI8" si="20">$D20*F12</f>
        <v>-8.4477376263569131</v>
      </c>
      <c r="G8" s="11">
        <f t="shared" si="20"/>
        <v>-1.7704057183158065E-4</v>
      </c>
      <c r="H8" s="11">
        <f t="shared" si="20"/>
        <v>-4.4391075026864405E-6</v>
      </c>
      <c r="I8" s="11">
        <f t="shared" si="20"/>
        <v>-2.9903521384343619E-10</v>
      </c>
      <c r="J8" s="11" t="e">
        <f t="shared" si="20"/>
        <v>#NUM!</v>
      </c>
      <c r="K8" s="11" t="e">
        <f t="shared" si="20"/>
        <v>#NUM!</v>
      </c>
      <c r="L8" s="11" t="e">
        <f t="shared" si="20"/>
        <v>#NUM!</v>
      </c>
      <c r="M8" s="11" t="e">
        <f t="shared" si="20"/>
        <v>#NUM!</v>
      </c>
      <c r="N8" s="11" t="e">
        <f t="shared" si="20"/>
        <v>#NUM!</v>
      </c>
      <c r="O8" s="11" t="e">
        <f t="shared" si="20"/>
        <v>#NUM!</v>
      </c>
      <c r="P8" s="11" t="e">
        <f t="shared" si="20"/>
        <v>#NUM!</v>
      </c>
      <c r="Q8" s="11" t="e">
        <f t="shared" si="20"/>
        <v>#NUM!</v>
      </c>
      <c r="R8" s="11" t="e">
        <f t="shared" si="20"/>
        <v>#NUM!</v>
      </c>
      <c r="S8" s="11" t="e">
        <f t="shared" si="20"/>
        <v>#NUM!</v>
      </c>
      <c r="T8" s="11" t="e">
        <f t="shared" si="20"/>
        <v>#NUM!</v>
      </c>
      <c r="U8" s="11" t="e">
        <f t="shared" si="20"/>
        <v>#NUM!</v>
      </c>
      <c r="V8" s="11" t="e">
        <f t="shared" si="20"/>
        <v>#NUM!</v>
      </c>
      <c r="W8" s="11" t="e">
        <f t="shared" si="20"/>
        <v>#NUM!</v>
      </c>
      <c r="X8" s="11" t="e">
        <f t="shared" si="20"/>
        <v>#NUM!</v>
      </c>
      <c r="Y8" s="11" t="e">
        <f t="shared" si="20"/>
        <v>#NUM!</v>
      </c>
      <c r="Z8" s="11" t="e">
        <f t="shared" si="20"/>
        <v>#NUM!</v>
      </c>
      <c r="AA8" s="11" t="e">
        <f t="shared" si="20"/>
        <v>#NUM!</v>
      </c>
      <c r="AB8" s="11" t="e">
        <f t="shared" si="20"/>
        <v>#NUM!</v>
      </c>
      <c r="AC8" s="11" t="e">
        <f t="shared" si="20"/>
        <v>#NUM!</v>
      </c>
      <c r="AD8" s="11" t="e">
        <f t="shared" si="20"/>
        <v>#NUM!</v>
      </c>
      <c r="AE8" s="11" t="e">
        <f t="shared" si="20"/>
        <v>#NUM!</v>
      </c>
      <c r="AF8" s="11" t="e">
        <f t="shared" si="20"/>
        <v>#NUM!</v>
      </c>
      <c r="AG8" s="11" t="e">
        <f t="shared" si="20"/>
        <v>#NUM!</v>
      </c>
      <c r="AH8" s="11" t="e">
        <f t="shared" si="20"/>
        <v>#NUM!</v>
      </c>
      <c r="AI8" s="11" t="e">
        <f t="shared" si="20"/>
        <v>#NUM!</v>
      </c>
      <c r="AJ8" s="11" t="e">
        <f t="shared" ref="AJ8:BO8" si="21">$D20*AJ12</f>
        <v>#NUM!</v>
      </c>
      <c r="AK8" s="11" t="e">
        <f t="shared" si="21"/>
        <v>#NUM!</v>
      </c>
      <c r="AL8" s="11" t="e">
        <f t="shared" si="21"/>
        <v>#NUM!</v>
      </c>
      <c r="AM8" s="11" t="e">
        <f t="shared" si="21"/>
        <v>#NUM!</v>
      </c>
      <c r="AN8" s="11" t="e">
        <f t="shared" si="21"/>
        <v>#NUM!</v>
      </c>
      <c r="AO8" s="11" t="e">
        <f t="shared" si="21"/>
        <v>#NUM!</v>
      </c>
      <c r="AP8" s="11" t="e">
        <f t="shared" si="21"/>
        <v>#NUM!</v>
      </c>
      <c r="AQ8" s="11" t="e">
        <f t="shared" si="21"/>
        <v>#NUM!</v>
      </c>
      <c r="AR8" s="11" t="e">
        <f t="shared" si="21"/>
        <v>#NUM!</v>
      </c>
      <c r="AS8" s="11" t="e">
        <f t="shared" si="21"/>
        <v>#NUM!</v>
      </c>
      <c r="AT8" s="11" t="e">
        <f t="shared" si="21"/>
        <v>#NUM!</v>
      </c>
      <c r="AU8" s="11" t="e">
        <f t="shared" si="21"/>
        <v>#NUM!</v>
      </c>
      <c r="AV8" s="11" t="e">
        <f t="shared" si="21"/>
        <v>#NUM!</v>
      </c>
      <c r="AW8" s="11" t="e">
        <f t="shared" si="21"/>
        <v>#NUM!</v>
      </c>
      <c r="AX8" s="11" t="e">
        <f t="shared" si="21"/>
        <v>#NUM!</v>
      </c>
      <c r="AY8" s="11" t="e">
        <f t="shared" si="21"/>
        <v>#NUM!</v>
      </c>
      <c r="AZ8" s="11" t="e">
        <f t="shared" si="21"/>
        <v>#NUM!</v>
      </c>
      <c r="BA8" s="11" t="e">
        <f t="shared" si="21"/>
        <v>#NUM!</v>
      </c>
      <c r="BB8" s="11" t="e">
        <f t="shared" si="21"/>
        <v>#NUM!</v>
      </c>
      <c r="BC8" s="11" t="e">
        <f t="shared" si="21"/>
        <v>#NUM!</v>
      </c>
      <c r="BD8" s="11" t="e">
        <f t="shared" si="21"/>
        <v>#NUM!</v>
      </c>
      <c r="BE8" s="11" t="e">
        <f t="shared" si="21"/>
        <v>#NUM!</v>
      </c>
      <c r="BF8" s="11" t="e">
        <f t="shared" si="21"/>
        <v>#NUM!</v>
      </c>
      <c r="BG8" s="11" t="e">
        <f t="shared" si="21"/>
        <v>#NUM!</v>
      </c>
      <c r="BH8" s="11" t="e">
        <f t="shared" si="21"/>
        <v>#NUM!</v>
      </c>
      <c r="BI8" s="11" t="e">
        <f t="shared" si="21"/>
        <v>#NUM!</v>
      </c>
      <c r="BJ8" s="11" t="e">
        <f t="shared" si="21"/>
        <v>#NUM!</v>
      </c>
      <c r="BK8" s="11" t="e">
        <f t="shared" si="21"/>
        <v>#NUM!</v>
      </c>
      <c r="BL8" s="11" t="e">
        <f t="shared" si="21"/>
        <v>#NUM!</v>
      </c>
      <c r="BM8" s="11" t="e">
        <f t="shared" si="21"/>
        <v>#NUM!</v>
      </c>
      <c r="BN8" s="11" t="e">
        <f t="shared" si="21"/>
        <v>#NUM!</v>
      </c>
      <c r="BO8" s="11" t="e">
        <f t="shared" si="21"/>
        <v>#NUM!</v>
      </c>
      <c r="BP8" s="11" t="e">
        <f t="shared" ref="BP8:CY8" si="22">$D20*BP12</f>
        <v>#NUM!</v>
      </c>
      <c r="BQ8" s="11" t="e">
        <f t="shared" si="22"/>
        <v>#NUM!</v>
      </c>
      <c r="BR8" s="11" t="e">
        <f t="shared" si="22"/>
        <v>#NUM!</v>
      </c>
      <c r="BS8" s="11" t="e">
        <f t="shared" si="22"/>
        <v>#NUM!</v>
      </c>
      <c r="BT8" s="11" t="e">
        <f t="shared" si="22"/>
        <v>#NUM!</v>
      </c>
      <c r="BU8" s="11" t="e">
        <f t="shared" si="22"/>
        <v>#NUM!</v>
      </c>
      <c r="BV8" s="11" t="e">
        <f t="shared" si="22"/>
        <v>#NUM!</v>
      </c>
      <c r="BW8" s="11" t="e">
        <f t="shared" si="22"/>
        <v>#NUM!</v>
      </c>
      <c r="BX8" s="11" t="e">
        <f t="shared" si="22"/>
        <v>#NUM!</v>
      </c>
      <c r="BY8" s="11" t="e">
        <f t="shared" si="22"/>
        <v>#NUM!</v>
      </c>
      <c r="BZ8" s="11" t="e">
        <f t="shared" si="22"/>
        <v>#NUM!</v>
      </c>
      <c r="CA8" s="11" t="e">
        <f t="shared" si="22"/>
        <v>#NUM!</v>
      </c>
      <c r="CB8" s="11" t="e">
        <f t="shared" si="22"/>
        <v>#NUM!</v>
      </c>
      <c r="CC8" s="11" t="e">
        <f t="shared" si="22"/>
        <v>#NUM!</v>
      </c>
      <c r="CD8" s="11" t="e">
        <f t="shared" si="22"/>
        <v>#NUM!</v>
      </c>
      <c r="CE8" s="11" t="e">
        <f t="shared" si="22"/>
        <v>#NUM!</v>
      </c>
      <c r="CF8" s="11" t="e">
        <f t="shared" si="22"/>
        <v>#NUM!</v>
      </c>
      <c r="CG8" s="11" t="e">
        <f t="shared" si="22"/>
        <v>#NUM!</v>
      </c>
      <c r="CH8" s="11" t="e">
        <f t="shared" si="22"/>
        <v>#NUM!</v>
      </c>
      <c r="CI8" s="11" t="e">
        <f t="shared" si="22"/>
        <v>#NUM!</v>
      </c>
      <c r="CJ8" s="11" t="e">
        <f t="shared" si="22"/>
        <v>#NUM!</v>
      </c>
      <c r="CK8" s="11" t="e">
        <f t="shared" si="22"/>
        <v>#NUM!</v>
      </c>
      <c r="CL8" s="11" t="e">
        <f t="shared" si="22"/>
        <v>#NUM!</v>
      </c>
      <c r="CM8" s="11" t="e">
        <f t="shared" si="22"/>
        <v>#NUM!</v>
      </c>
      <c r="CN8" s="11" t="e">
        <f t="shared" si="22"/>
        <v>#NUM!</v>
      </c>
      <c r="CO8" s="11" t="e">
        <f t="shared" si="22"/>
        <v>#NUM!</v>
      </c>
      <c r="CP8" s="11" t="e">
        <f t="shared" si="22"/>
        <v>#NUM!</v>
      </c>
      <c r="CQ8" s="11" t="e">
        <f t="shared" si="22"/>
        <v>#NUM!</v>
      </c>
      <c r="CR8" s="11" t="e">
        <f t="shared" si="22"/>
        <v>#NUM!</v>
      </c>
      <c r="CS8" s="11" t="e">
        <f t="shared" si="22"/>
        <v>#NUM!</v>
      </c>
      <c r="CT8" s="11" t="e">
        <f t="shared" si="22"/>
        <v>#NUM!</v>
      </c>
      <c r="CU8" s="11" t="e">
        <f t="shared" si="22"/>
        <v>#NUM!</v>
      </c>
      <c r="CV8" s="11" t="e">
        <f t="shared" si="22"/>
        <v>#NUM!</v>
      </c>
      <c r="CW8" s="11" t="e">
        <f t="shared" si="22"/>
        <v>#NUM!</v>
      </c>
      <c r="CX8" s="11" t="e">
        <f t="shared" si="22"/>
        <v>#NUM!</v>
      </c>
      <c r="CY8" s="11" t="e">
        <f t="shared" si="22"/>
        <v>#NUM!</v>
      </c>
    </row>
    <row r="9" spans="1:103" s="28" customFormat="1">
      <c r="A9" s="21" t="s">
        <v>70</v>
      </c>
      <c r="B9" s="22"/>
      <c r="C9" s="25" t="s">
        <v>27</v>
      </c>
      <c r="D9" s="24">
        <f>(D15-(D16))/$D21</f>
        <v>5</v>
      </c>
      <c r="E9" s="24">
        <f>(E15-(E16))/$D21</f>
        <v>2.3829878490120171</v>
      </c>
      <c r="F9" s="24">
        <f>(F15-(F16))/$D21</f>
        <v>13.219533593540129</v>
      </c>
      <c r="G9" s="24">
        <f>(G15-(G16))/$D21</f>
        <v>16.930159994682882</v>
      </c>
      <c r="H9" s="24">
        <f t="shared" ref="H9:BS9" si="23">(H15-(H16))/$D21</f>
        <v>26.535629963405793</v>
      </c>
      <c r="I9" s="24">
        <f t="shared" si="23"/>
        <v>81.221040879869619</v>
      </c>
      <c r="J9" s="24">
        <f t="shared" si="23"/>
        <v>1095.7083736773091</v>
      </c>
      <c r="K9" s="24" t="e">
        <f t="shared" si="23"/>
        <v>#NUM!</v>
      </c>
      <c r="L9" s="24" t="e">
        <f t="shared" si="23"/>
        <v>#NUM!</v>
      </c>
      <c r="M9" s="24" t="e">
        <f t="shared" si="23"/>
        <v>#NUM!</v>
      </c>
      <c r="N9" s="24" t="e">
        <f t="shared" si="23"/>
        <v>#NUM!</v>
      </c>
      <c r="O9" s="24" t="e">
        <f t="shared" si="23"/>
        <v>#NUM!</v>
      </c>
      <c r="P9" s="24" t="e">
        <f t="shared" si="23"/>
        <v>#NUM!</v>
      </c>
      <c r="Q9" s="24" t="e">
        <f t="shared" si="23"/>
        <v>#NUM!</v>
      </c>
      <c r="R9" s="24" t="e">
        <f t="shared" si="23"/>
        <v>#NUM!</v>
      </c>
      <c r="S9" s="24" t="e">
        <f t="shared" si="23"/>
        <v>#NUM!</v>
      </c>
      <c r="T9" s="24" t="e">
        <f t="shared" si="23"/>
        <v>#NUM!</v>
      </c>
      <c r="U9" s="24" t="e">
        <f t="shared" si="23"/>
        <v>#NUM!</v>
      </c>
      <c r="V9" s="24" t="e">
        <f t="shared" si="23"/>
        <v>#NUM!</v>
      </c>
      <c r="W9" s="24" t="e">
        <f t="shared" si="23"/>
        <v>#NUM!</v>
      </c>
      <c r="X9" s="24" t="e">
        <f t="shared" si="23"/>
        <v>#NUM!</v>
      </c>
      <c r="Y9" s="24" t="e">
        <f t="shared" si="23"/>
        <v>#NUM!</v>
      </c>
      <c r="Z9" s="24" t="e">
        <f t="shared" si="23"/>
        <v>#NUM!</v>
      </c>
      <c r="AA9" s="24" t="e">
        <f t="shared" si="23"/>
        <v>#NUM!</v>
      </c>
      <c r="AB9" s="24" t="e">
        <f t="shared" si="23"/>
        <v>#NUM!</v>
      </c>
      <c r="AC9" s="24" t="e">
        <f t="shared" si="23"/>
        <v>#NUM!</v>
      </c>
      <c r="AD9" s="24" t="e">
        <f t="shared" si="23"/>
        <v>#NUM!</v>
      </c>
      <c r="AE9" s="24" t="e">
        <f t="shared" si="23"/>
        <v>#NUM!</v>
      </c>
      <c r="AF9" s="24" t="e">
        <f t="shared" si="23"/>
        <v>#NUM!</v>
      </c>
      <c r="AG9" s="24" t="e">
        <f t="shared" si="23"/>
        <v>#NUM!</v>
      </c>
      <c r="AH9" s="24" t="e">
        <f t="shared" si="23"/>
        <v>#NUM!</v>
      </c>
      <c r="AI9" s="24" t="e">
        <f t="shared" si="23"/>
        <v>#NUM!</v>
      </c>
      <c r="AJ9" s="24" t="e">
        <f t="shared" si="23"/>
        <v>#NUM!</v>
      </c>
      <c r="AK9" s="24" t="e">
        <f t="shared" si="23"/>
        <v>#NUM!</v>
      </c>
      <c r="AL9" s="24" t="e">
        <f t="shared" si="23"/>
        <v>#NUM!</v>
      </c>
      <c r="AM9" s="24" t="e">
        <f t="shared" si="23"/>
        <v>#NUM!</v>
      </c>
      <c r="AN9" s="24" t="e">
        <f t="shared" si="23"/>
        <v>#NUM!</v>
      </c>
      <c r="AO9" s="24" t="e">
        <f t="shared" si="23"/>
        <v>#NUM!</v>
      </c>
      <c r="AP9" s="24" t="e">
        <f t="shared" si="23"/>
        <v>#NUM!</v>
      </c>
      <c r="AQ9" s="24" t="e">
        <f t="shared" si="23"/>
        <v>#NUM!</v>
      </c>
      <c r="AR9" s="24" t="e">
        <f t="shared" si="23"/>
        <v>#NUM!</v>
      </c>
      <c r="AS9" s="24" t="e">
        <f t="shared" si="23"/>
        <v>#NUM!</v>
      </c>
      <c r="AT9" s="24" t="e">
        <f t="shared" si="23"/>
        <v>#NUM!</v>
      </c>
      <c r="AU9" s="24" t="e">
        <f t="shared" si="23"/>
        <v>#NUM!</v>
      </c>
      <c r="AV9" s="24" t="e">
        <f t="shared" si="23"/>
        <v>#NUM!</v>
      </c>
      <c r="AW9" s="24" t="e">
        <f t="shared" si="23"/>
        <v>#NUM!</v>
      </c>
      <c r="AX9" s="24" t="e">
        <f t="shared" si="23"/>
        <v>#NUM!</v>
      </c>
      <c r="AY9" s="24" t="e">
        <f t="shared" si="23"/>
        <v>#NUM!</v>
      </c>
      <c r="AZ9" s="24" t="e">
        <f t="shared" si="23"/>
        <v>#NUM!</v>
      </c>
      <c r="BA9" s="24" t="e">
        <f t="shared" si="23"/>
        <v>#NUM!</v>
      </c>
      <c r="BB9" s="24" t="e">
        <f t="shared" si="23"/>
        <v>#NUM!</v>
      </c>
      <c r="BC9" s="24" t="e">
        <f t="shared" si="23"/>
        <v>#NUM!</v>
      </c>
      <c r="BD9" s="24" t="e">
        <f t="shared" si="23"/>
        <v>#NUM!</v>
      </c>
      <c r="BE9" s="24" t="e">
        <f t="shared" si="23"/>
        <v>#NUM!</v>
      </c>
      <c r="BF9" s="24" t="e">
        <f t="shared" si="23"/>
        <v>#NUM!</v>
      </c>
      <c r="BG9" s="24" t="e">
        <f t="shared" si="23"/>
        <v>#NUM!</v>
      </c>
      <c r="BH9" s="24" t="e">
        <f t="shared" si="23"/>
        <v>#NUM!</v>
      </c>
      <c r="BI9" s="24" t="e">
        <f t="shared" si="23"/>
        <v>#NUM!</v>
      </c>
      <c r="BJ9" s="24" t="e">
        <f t="shared" si="23"/>
        <v>#NUM!</v>
      </c>
      <c r="BK9" s="24" t="e">
        <f t="shared" si="23"/>
        <v>#NUM!</v>
      </c>
      <c r="BL9" s="24" t="e">
        <f t="shared" si="23"/>
        <v>#NUM!</v>
      </c>
      <c r="BM9" s="24" t="e">
        <f t="shared" si="23"/>
        <v>#NUM!</v>
      </c>
      <c r="BN9" s="24" t="e">
        <f t="shared" si="23"/>
        <v>#NUM!</v>
      </c>
      <c r="BO9" s="24" t="e">
        <f t="shared" si="23"/>
        <v>#NUM!</v>
      </c>
      <c r="BP9" s="24" t="e">
        <f t="shared" si="23"/>
        <v>#NUM!</v>
      </c>
      <c r="BQ9" s="24" t="e">
        <f t="shared" si="23"/>
        <v>#NUM!</v>
      </c>
      <c r="BR9" s="24" t="e">
        <f t="shared" si="23"/>
        <v>#NUM!</v>
      </c>
      <c r="BS9" s="24" t="e">
        <f t="shared" si="23"/>
        <v>#NUM!</v>
      </c>
      <c r="BT9" s="24" t="e">
        <f t="shared" ref="BT9:CY9" si="24">(BT15-(BT16))/$D21</f>
        <v>#NUM!</v>
      </c>
      <c r="BU9" s="24" t="e">
        <f t="shared" si="24"/>
        <v>#NUM!</v>
      </c>
      <c r="BV9" s="24" t="e">
        <f t="shared" si="24"/>
        <v>#NUM!</v>
      </c>
      <c r="BW9" s="24" t="e">
        <f t="shared" si="24"/>
        <v>#NUM!</v>
      </c>
      <c r="BX9" s="24" t="e">
        <f t="shared" si="24"/>
        <v>#NUM!</v>
      </c>
      <c r="BY9" s="24" t="e">
        <f t="shared" si="24"/>
        <v>#NUM!</v>
      </c>
      <c r="BZ9" s="24" t="e">
        <f t="shared" si="24"/>
        <v>#NUM!</v>
      </c>
      <c r="CA9" s="24" t="e">
        <f t="shared" si="24"/>
        <v>#NUM!</v>
      </c>
      <c r="CB9" s="24" t="e">
        <f t="shared" si="24"/>
        <v>#NUM!</v>
      </c>
      <c r="CC9" s="24" t="e">
        <f t="shared" si="24"/>
        <v>#NUM!</v>
      </c>
      <c r="CD9" s="24" t="e">
        <f t="shared" si="24"/>
        <v>#NUM!</v>
      </c>
      <c r="CE9" s="24" t="e">
        <f t="shared" si="24"/>
        <v>#NUM!</v>
      </c>
      <c r="CF9" s="24" t="e">
        <f t="shared" si="24"/>
        <v>#NUM!</v>
      </c>
      <c r="CG9" s="24" t="e">
        <f t="shared" si="24"/>
        <v>#NUM!</v>
      </c>
      <c r="CH9" s="24" t="e">
        <f t="shared" si="24"/>
        <v>#NUM!</v>
      </c>
      <c r="CI9" s="24" t="e">
        <f t="shared" si="24"/>
        <v>#NUM!</v>
      </c>
      <c r="CJ9" s="24" t="e">
        <f t="shared" si="24"/>
        <v>#NUM!</v>
      </c>
      <c r="CK9" s="24" t="e">
        <f t="shared" si="24"/>
        <v>#NUM!</v>
      </c>
      <c r="CL9" s="24" t="e">
        <f t="shared" si="24"/>
        <v>#NUM!</v>
      </c>
      <c r="CM9" s="24" t="e">
        <f t="shared" si="24"/>
        <v>#NUM!</v>
      </c>
      <c r="CN9" s="24" t="e">
        <f t="shared" si="24"/>
        <v>#NUM!</v>
      </c>
      <c r="CO9" s="24" t="e">
        <f t="shared" si="24"/>
        <v>#NUM!</v>
      </c>
      <c r="CP9" s="24" t="e">
        <f t="shared" si="24"/>
        <v>#NUM!</v>
      </c>
      <c r="CQ9" s="24" t="e">
        <f t="shared" si="24"/>
        <v>#NUM!</v>
      </c>
      <c r="CR9" s="24" t="e">
        <f t="shared" si="24"/>
        <v>#NUM!</v>
      </c>
      <c r="CS9" s="24" t="e">
        <f t="shared" si="24"/>
        <v>#NUM!</v>
      </c>
      <c r="CT9" s="24" t="e">
        <f t="shared" si="24"/>
        <v>#NUM!</v>
      </c>
      <c r="CU9" s="24" t="e">
        <f t="shared" si="24"/>
        <v>#NUM!</v>
      </c>
      <c r="CV9" s="24" t="e">
        <f t="shared" si="24"/>
        <v>#NUM!</v>
      </c>
      <c r="CW9" s="24" t="e">
        <f t="shared" si="24"/>
        <v>#NUM!</v>
      </c>
      <c r="CX9" s="24" t="e">
        <f t="shared" si="24"/>
        <v>#NUM!</v>
      </c>
      <c r="CY9" s="24" t="e">
        <f t="shared" si="24"/>
        <v>#NUM!</v>
      </c>
    </row>
    <row r="10" spans="1:103" s="28" customFormat="1">
      <c r="A10" s="21" t="s">
        <v>71</v>
      </c>
      <c r="B10" s="22"/>
      <c r="C10" s="25" t="s">
        <v>28</v>
      </c>
      <c r="D10" s="27">
        <f>1+EXP(D9)</f>
        <v>149.4131591025766</v>
      </c>
      <c r="E10" s="27">
        <f>1+EXP(E9)</f>
        <v>11.837234559337549</v>
      </c>
      <c r="F10" s="27">
        <f t="shared" ref="F10:BP10" si="25">1+EXP(F9)</f>
        <v>551024.97199964977</v>
      </c>
      <c r="G10" s="27">
        <f t="shared" si="25"/>
        <v>22525533.344665721</v>
      </c>
      <c r="H10" s="27">
        <f t="shared" si="25"/>
        <v>334408776527.38092</v>
      </c>
      <c r="I10" s="27">
        <f t="shared" si="25"/>
        <v>1.8786672672947122E+35</v>
      </c>
      <c r="J10" s="27" t="e">
        <f t="shared" si="25"/>
        <v>#NUM!</v>
      </c>
      <c r="K10" s="27" t="e">
        <f t="shared" si="25"/>
        <v>#NUM!</v>
      </c>
      <c r="L10" s="27" t="e">
        <f t="shared" si="25"/>
        <v>#NUM!</v>
      </c>
      <c r="M10" s="27" t="e">
        <f t="shared" si="25"/>
        <v>#NUM!</v>
      </c>
      <c r="N10" s="27" t="e">
        <f t="shared" si="25"/>
        <v>#NUM!</v>
      </c>
      <c r="O10" s="27" t="e">
        <f t="shared" si="25"/>
        <v>#NUM!</v>
      </c>
      <c r="P10" s="27" t="e">
        <f t="shared" si="25"/>
        <v>#NUM!</v>
      </c>
      <c r="Q10" s="27" t="e">
        <f t="shared" si="25"/>
        <v>#NUM!</v>
      </c>
      <c r="R10" s="27" t="e">
        <f t="shared" si="25"/>
        <v>#NUM!</v>
      </c>
      <c r="S10" s="27" t="e">
        <f t="shared" si="25"/>
        <v>#NUM!</v>
      </c>
      <c r="T10" s="27" t="e">
        <f t="shared" si="25"/>
        <v>#NUM!</v>
      </c>
      <c r="U10" s="27" t="e">
        <f t="shared" si="25"/>
        <v>#NUM!</v>
      </c>
      <c r="V10" s="27" t="e">
        <f t="shared" si="25"/>
        <v>#NUM!</v>
      </c>
      <c r="W10" s="27" t="e">
        <f t="shared" si="25"/>
        <v>#NUM!</v>
      </c>
      <c r="X10" s="27" t="e">
        <f t="shared" si="25"/>
        <v>#NUM!</v>
      </c>
      <c r="Y10" s="27" t="e">
        <f t="shared" si="25"/>
        <v>#NUM!</v>
      </c>
      <c r="Z10" s="27" t="e">
        <f t="shared" si="25"/>
        <v>#NUM!</v>
      </c>
      <c r="AA10" s="27" t="e">
        <f t="shared" si="25"/>
        <v>#NUM!</v>
      </c>
      <c r="AB10" s="27" t="e">
        <f t="shared" si="25"/>
        <v>#NUM!</v>
      </c>
      <c r="AC10" s="27" t="e">
        <f t="shared" si="25"/>
        <v>#NUM!</v>
      </c>
      <c r="AD10" s="27" t="e">
        <f t="shared" si="25"/>
        <v>#NUM!</v>
      </c>
      <c r="AE10" s="27" t="e">
        <f t="shared" si="25"/>
        <v>#NUM!</v>
      </c>
      <c r="AF10" s="27" t="e">
        <f t="shared" si="25"/>
        <v>#NUM!</v>
      </c>
      <c r="AG10" s="27" t="e">
        <f t="shared" si="25"/>
        <v>#NUM!</v>
      </c>
      <c r="AH10" s="27" t="e">
        <f t="shared" si="25"/>
        <v>#NUM!</v>
      </c>
      <c r="AI10" s="27" t="e">
        <f t="shared" si="25"/>
        <v>#NUM!</v>
      </c>
      <c r="AJ10" s="27" t="e">
        <f t="shared" si="25"/>
        <v>#NUM!</v>
      </c>
      <c r="AK10" s="27" t="e">
        <f t="shared" si="25"/>
        <v>#NUM!</v>
      </c>
      <c r="AL10" s="27" t="e">
        <f t="shared" si="25"/>
        <v>#NUM!</v>
      </c>
      <c r="AM10" s="27" t="e">
        <f t="shared" si="25"/>
        <v>#NUM!</v>
      </c>
      <c r="AN10" s="27" t="e">
        <f t="shared" si="25"/>
        <v>#NUM!</v>
      </c>
      <c r="AO10" s="27" t="e">
        <f t="shared" si="25"/>
        <v>#NUM!</v>
      </c>
      <c r="AP10" s="27" t="e">
        <f t="shared" si="25"/>
        <v>#NUM!</v>
      </c>
      <c r="AQ10" s="27" t="e">
        <f t="shared" si="25"/>
        <v>#NUM!</v>
      </c>
      <c r="AR10" s="27" t="e">
        <f t="shared" si="25"/>
        <v>#NUM!</v>
      </c>
      <c r="AS10" s="27" t="e">
        <f t="shared" si="25"/>
        <v>#NUM!</v>
      </c>
      <c r="AT10" s="27" t="e">
        <f t="shared" si="25"/>
        <v>#NUM!</v>
      </c>
      <c r="AU10" s="27" t="e">
        <f t="shared" si="25"/>
        <v>#NUM!</v>
      </c>
      <c r="AV10" s="27" t="e">
        <f t="shared" si="25"/>
        <v>#NUM!</v>
      </c>
      <c r="AW10" s="27" t="e">
        <f t="shared" si="25"/>
        <v>#NUM!</v>
      </c>
      <c r="AX10" s="27" t="e">
        <f t="shared" si="25"/>
        <v>#NUM!</v>
      </c>
      <c r="AY10" s="27" t="e">
        <f t="shared" si="25"/>
        <v>#NUM!</v>
      </c>
      <c r="AZ10" s="27" t="e">
        <f t="shared" si="25"/>
        <v>#NUM!</v>
      </c>
      <c r="BA10" s="27" t="e">
        <f t="shared" si="25"/>
        <v>#NUM!</v>
      </c>
      <c r="BB10" s="27" t="e">
        <f t="shared" si="25"/>
        <v>#NUM!</v>
      </c>
      <c r="BC10" s="27" t="e">
        <f t="shared" si="25"/>
        <v>#NUM!</v>
      </c>
      <c r="BD10" s="27" t="e">
        <f t="shared" si="25"/>
        <v>#NUM!</v>
      </c>
      <c r="BE10" s="27" t="e">
        <f t="shared" si="25"/>
        <v>#NUM!</v>
      </c>
      <c r="BF10" s="27" t="e">
        <f t="shared" si="25"/>
        <v>#NUM!</v>
      </c>
      <c r="BG10" s="27" t="e">
        <f t="shared" si="25"/>
        <v>#NUM!</v>
      </c>
      <c r="BH10" s="27" t="e">
        <f t="shared" si="25"/>
        <v>#NUM!</v>
      </c>
      <c r="BI10" s="27" t="e">
        <f t="shared" si="25"/>
        <v>#NUM!</v>
      </c>
      <c r="BJ10" s="27" t="e">
        <f t="shared" si="25"/>
        <v>#NUM!</v>
      </c>
      <c r="BK10" s="27" t="e">
        <f t="shared" si="25"/>
        <v>#NUM!</v>
      </c>
      <c r="BL10" s="27" t="e">
        <f t="shared" si="25"/>
        <v>#NUM!</v>
      </c>
      <c r="BM10" s="27" t="e">
        <f t="shared" si="25"/>
        <v>#NUM!</v>
      </c>
      <c r="BN10" s="27" t="e">
        <f t="shared" si="25"/>
        <v>#NUM!</v>
      </c>
      <c r="BO10" s="27" t="e">
        <f t="shared" si="25"/>
        <v>#NUM!</v>
      </c>
      <c r="BP10" s="27" t="e">
        <f t="shared" si="25"/>
        <v>#NUM!</v>
      </c>
      <c r="BQ10" s="27" t="e">
        <f t="shared" ref="BQ10:CY10" si="26">1+EXP(BQ9)</f>
        <v>#NUM!</v>
      </c>
      <c r="BR10" s="27" t="e">
        <f t="shared" si="26"/>
        <v>#NUM!</v>
      </c>
      <c r="BS10" s="27" t="e">
        <f t="shared" si="26"/>
        <v>#NUM!</v>
      </c>
      <c r="BT10" s="27" t="e">
        <f t="shared" si="26"/>
        <v>#NUM!</v>
      </c>
      <c r="BU10" s="27" t="e">
        <f t="shared" si="26"/>
        <v>#NUM!</v>
      </c>
      <c r="BV10" s="27" t="e">
        <f t="shared" si="26"/>
        <v>#NUM!</v>
      </c>
      <c r="BW10" s="27" t="e">
        <f t="shared" si="26"/>
        <v>#NUM!</v>
      </c>
      <c r="BX10" s="27" t="e">
        <f t="shared" si="26"/>
        <v>#NUM!</v>
      </c>
      <c r="BY10" s="27" t="e">
        <f t="shared" si="26"/>
        <v>#NUM!</v>
      </c>
      <c r="BZ10" s="27" t="e">
        <f t="shared" si="26"/>
        <v>#NUM!</v>
      </c>
      <c r="CA10" s="27" t="e">
        <f t="shared" si="26"/>
        <v>#NUM!</v>
      </c>
      <c r="CB10" s="27" t="e">
        <f t="shared" si="26"/>
        <v>#NUM!</v>
      </c>
      <c r="CC10" s="27" t="e">
        <f t="shared" si="26"/>
        <v>#NUM!</v>
      </c>
      <c r="CD10" s="27" t="e">
        <f t="shared" si="26"/>
        <v>#NUM!</v>
      </c>
      <c r="CE10" s="27" t="e">
        <f t="shared" si="26"/>
        <v>#NUM!</v>
      </c>
      <c r="CF10" s="27" t="e">
        <f t="shared" si="26"/>
        <v>#NUM!</v>
      </c>
      <c r="CG10" s="27" t="e">
        <f t="shared" si="26"/>
        <v>#NUM!</v>
      </c>
      <c r="CH10" s="27" t="e">
        <f t="shared" si="26"/>
        <v>#NUM!</v>
      </c>
      <c r="CI10" s="27" t="e">
        <f t="shared" si="26"/>
        <v>#NUM!</v>
      </c>
      <c r="CJ10" s="27" t="e">
        <f t="shared" si="26"/>
        <v>#NUM!</v>
      </c>
      <c r="CK10" s="27" t="e">
        <f t="shared" si="26"/>
        <v>#NUM!</v>
      </c>
      <c r="CL10" s="27" t="e">
        <f t="shared" si="26"/>
        <v>#NUM!</v>
      </c>
      <c r="CM10" s="27" t="e">
        <f t="shared" si="26"/>
        <v>#NUM!</v>
      </c>
      <c r="CN10" s="27" t="e">
        <f t="shared" si="26"/>
        <v>#NUM!</v>
      </c>
      <c r="CO10" s="27" t="e">
        <f t="shared" si="26"/>
        <v>#NUM!</v>
      </c>
      <c r="CP10" s="27" t="e">
        <f t="shared" si="26"/>
        <v>#NUM!</v>
      </c>
      <c r="CQ10" s="27" t="e">
        <f t="shared" si="26"/>
        <v>#NUM!</v>
      </c>
      <c r="CR10" s="27" t="e">
        <f t="shared" si="26"/>
        <v>#NUM!</v>
      </c>
      <c r="CS10" s="27" t="e">
        <f t="shared" si="26"/>
        <v>#NUM!</v>
      </c>
      <c r="CT10" s="27" t="e">
        <f t="shared" si="26"/>
        <v>#NUM!</v>
      </c>
      <c r="CU10" s="27" t="e">
        <f t="shared" si="26"/>
        <v>#NUM!</v>
      </c>
      <c r="CV10" s="27" t="e">
        <f t="shared" si="26"/>
        <v>#NUM!</v>
      </c>
      <c r="CW10" s="27" t="e">
        <f t="shared" si="26"/>
        <v>#NUM!</v>
      </c>
      <c r="CX10" s="27" t="e">
        <f t="shared" si="26"/>
        <v>#NUM!</v>
      </c>
      <c r="CY10" s="27" t="e">
        <f t="shared" si="26"/>
        <v>#NUM!</v>
      </c>
    </row>
    <row r="11" spans="1:103" s="28" customFormat="1">
      <c r="A11" s="21" t="s">
        <v>73</v>
      </c>
      <c r="B11" s="22"/>
      <c r="C11" s="25"/>
      <c r="D11" s="27">
        <f>$D19-D10</f>
        <v>-49.4131591025766</v>
      </c>
      <c r="E11" s="27">
        <f t="shared" ref="E11:BP11" si="27">$D19-E10</f>
        <v>88.162765440662454</v>
      </c>
      <c r="F11" s="27">
        <f t="shared" si="27"/>
        <v>-550924.97199964977</v>
      </c>
      <c r="G11" s="27">
        <f t="shared" si="27"/>
        <v>-22525433.344665721</v>
      </c>
      <c r="H11" s="27">
        <f t="shared" si="27"/>
        <v>-334408776427.38092</v>
      </c>
      <c r="I11" s="27">
        <f t="shared" si="27"/>
        <v>-1.8786672672947122E+35</v>
      </c>
      <c r="J11" s="27" t="e">
        <f t="shared" si="27"/>
        <v>#NUM!</v>
      </c>
      <c r="K11" s="27" t="e">
        <f t="shared" si="27"/>
        <v>#NUM!</v>
      </c>
      <c r="L11" s="27" t="e">
        <f t="shared" si="27"/>
        <v>#NUM!</v>
      </c>
      <c r="M11" s="27" t="e">
        <f t="shared" si="27"/>
        <v>#NUM!</v>
      </c>
      <c r="N11" s="27" t="e">
        <f t="shared" si="27"/>
        <v>#NUM!</v>
      </c>
      <c r="O11" s="27" t="e">
        <f t="shared" si="27"/>
        <v>#NUM!</v>
      </c>
      <c r="P11" s="27" t="e">
        <f t="shared" si="27"/>
        <v>#NUM!</v>
      </c>
      <c r="Q11" s="27" t="e">
        <f t="shared" si="27"/>
        <v>#NUM!</v>
      </c>
      <c r="R11" s="27" t="e">
        <f t="shared" si="27"/>
        <v>#NUM!</v>
      </c>
      <c r="S11" s="27" t="e">
        <f t="shared" si="27"/>
        <v>#NUM!</v>
      </c>
      <c r="T11" s="27" t="e">
        <f t="shared" si="27"/>
        <v>#NUM!</v>
      </c>
      <c r="U11" s="27" t="e">
        <f t="shared" si="27"/>
        <v>#NUM!</v>
      </c>
      <c r="V11" s="27" t="e">
        <f t="shared" si="27"/>
        <v>#NUM!</v>
      </c>
      <c r="W11" s="27" t="e">
        <f t="shared" si="27"/>
        <v>#NUM!</v>
      </c>
      <c r="X11" s="27" t="e">
        <f t="shared" si="27"/>
        <v>#NUM!</v>
      </c>
      <c r="Y11" s="27" t="e">
        <f t="shared" si="27"/>
        <v>#NUM!</v>
      </c>
      <c r="Z11" s="27" t="e">
        <f t="shared" si="27"/>
        <v>#NUM!</v>
      </c>
      <c r="AA11" s="27" t="e">
        <f t="shared" si="27"/>
        <v>#NUM!</v>
      </c>
      <c r="AB11" s="27" t="e">
        <f t="shared" si="27"/>
        <v>#NUM!</v>
      </c>
      <c r="AC11" s="27" t="e">
        <f t="shared" si="27"/>
        <v>#NUM!</v>
      </c>
      <c r="AD11" s="27" t="e">
        <f t="shared" si="27"/>
        <v>#NUM!</v>
      </c>
      <c r="AE11" s="27" t="e">
        <f t="shared" si="27"/>
        <v>#NUM!</v>
      </c>
      <c r="AF11" s="27" t="e">
        <f t="shared" si="27"/>
        <v>#NUM!</v>
      </c>
      <c r="AG11" s="27" t="e">
        <f t="shared" si="27"/>
        <v>#NUM!</v>
      </c>
      <c r="AH11" s="27" t="e">
        <f t="shared" si="27"/>
        <v>#NUM!</v>
      </c>
      <c r="AI11" s="27" t="e">
        <f t="shared" si="27"/>
        <v>#NUM!</v>
      </c>
      <c r="AJ11" s="27" t="e">
        <f t="shared" si="27"/>
        <v>#NUM!</v>
      </c>
      <c r="AK11" s="27" t="e">
        <f t="shared" si="27"/>
        <v>#NUM!</v>
      </c>
      <c r="AL11" s="27" t="e">
        <f t="shared" si="27"/>
        <v>#NUM!</v>
      </c>
      <c r="AM11" s="27" t="e">
        <f t="shared" si="27"/>
        <v>#NUM!</v>
      </c>
      <c r="AN11" s="27" t="e">
        <f t="shared" si="27"/>
        <v>#NUM!</v>
      </c>
      <c r="AO11" s="27" t="e">
        <f t="shared" si="27"/>
        <v>#NUM!</v>
      </c>
      <c r="AP11" s="27" t="e">
        <f t="shared" si="27"/>
        <v>#NUM!</v>
      </c>
      <c r="AQ11" s="27" t="e">
        <f t="shared" si="27"/>
        <v>#NUM!</v>
      </c>
      <c r="AR11" s="27" t="e">
        <f t="shared" si="27"/>
        <v>#NUM!</v>
      </c>
      <c r="AS11" s="27" t="e">
        <f t="shared" si="27"/>
        <v>#NUM!</v>
      </c>
      <c r="AT11" s="27" t="e">
        <f t="shared" si="27"/>
        <v>#NUM!</v>
      </c>
      <c r="AU11" s="27" t="e">
        <f t="shared" si="27"/>
        <v>#NUM!</v>
      </c>
      <c r="AV11" s="27" t="e">
        <f t="shared" si="27"/>
        <v>#NUM!</v>
      </c>
      <c r="AW11" s="27" t="e">
        <f t="shared" si="27"/>
        <v>#NUM!</v>
      </c>
      <c r="AX11" s="27" t="e">
        <f t="shared" si="27"/>
        <v>#NUM!</v>
      </c>
      <c r="AY11" s="27" t="e">
        <f t="shared" si="27"/>
        <v>#NUM!</v>
      </c>
      <c r="AZ11" s="27" t="e">
        <f t="shared" si="27"/>
        <v>#NUM!</v>
      </c>
      <c r="BA11" s="27" t="e">
        <f t="shared" si="27"/>
        <v>#NUM!</v>
      </c>
      <c r="BB11" s="27" t="e">
        <f t="shared" si="27"/>
        <v>#NUM!</v>
      </c>
      <c r="BC11" s="27" t="e">
        <f t="shared" si="27"/>
        <v>#NUM!</v>
      </c>
      <c r="BD11" s="27" t="e">
        <f t="shared" si="27"/>
        <v>#NUM!</v>
      </c>
      <c r="BE11" s="27" t="e">
        <f t="shared" si="27"/>
        <v>#NUM!</v>
      </c>
      <c r="BF11" s="27" t="e">
        <f t="shared" si="27"/>
        <v>#NUM!</v>
      </c>
      <c r="BG11" s="27" t="e">
        <f t="shared" si="27"/>
        <v>#NUM!</v>
      </c>
      <c r="BH11" s="27" t="e">
        <f t="shared" si="27"/>
        <v>#NUM!</v>
      </c>
      <c r="BI11" s="27" t="e">
        <f t="shared" si="27"/>
        <v>#NUM!</v>
      </c>
      <c r="BJ11" s="27" t="e">
        <f t="shared" si="27"/>
        <v>#NUM!</v>
      </c>
      <c r="BK11" s="27" t="e">
        <f t="shared" si="27"/>
        <v>#NUM!</v>
      </c>
      <c r="BL11" s="27" t="e">
        <f t="shared" si="27"/>
        <v>#NUM!</v>
      </c>
      <c r="BM11" s="27" t="e">
        <f t="shared" si="27"/>
        <v>#NUM!</v>
      </c>
      <c r="BN11" s="27" t="e">
        <f t="shared" si="27"/>
        <v>#NUM!</v>
      </c>
      <c r="BO11" s="27" t="e">
        <f t="shared" si="27"/>
        <v>#NUM!</v>
      </c>
      <c r="BP11" s="27" t="e">
        <f t="shared" si="27"/>
        <v>#NUM!</v>
      </c>
      <c r="BQ11" s="27" t="e">
        <f t="shared" ref="BQ11:CY11" si="28">$D19-BQ10</f>
        <v>#NUM!</v>
      </c>
      <c r="BR11" s="27" t="e">
        <f t="shared" si="28"/>
        <v>#NUM!</v>
      </c>
      <c r="BS11" s="27" t="e">
        <f t="shared" si="28"/>
        <v>#NUM!</v>
      </c>
      <c r="BT11" s="27" t="e">
        <f t="shared" si="28"/>
        <v>#NUM!</v>
      </c>
      <c r="BU11" s="27" t="e">
        <f t="shared" si="28"/>
        <v>#NUM!</v>
      </c>
      <c r="BV11" s="27" t="e">
        <f t="shared" si="28"/>
        <v>#NUM!</v>
      </c>
      <c r="BW11" s="27" t="e">
        <f t="shared" si="28"/>
        <v>#NUM!</v>
      </c>
      <c r="BX11" s="27" t="e">
        <f t="shared" si="28"/>
        <v>#NUM!</v>
      </c>
      <c r="BY11" s="27" t="e">
        <f t="shared" si="28"/>
        <v>#NUM!</v>
      </c>
      <c r="BZ11" s="27" t="e">
        <f t="shared" si="28"/>
        <v>#NUM!</v>
      </c>
      <c r="CA11" s="27" t="e">
        <f t="shared" si="28"/>
        <v>#NUM!</v>
      </c>
      <c r="CB11" s="27" t="e">
        <f t="shared" si="28"/>
        <v>#NUM!</v>
      </c>
      <c r="CC11" s="27" t="e">
        <f t="shared" si="28"/>
        <v>#NUM!</v>
      </c>
      <c r="CD11" s="27" t="e">
        <f t="shared" si="28"/>
        <v>#NUM!</v>
      </c>
      <c r="CE11" s="27" t="e">
        <f t="shared" si="28"/>
        <v>#NUM!</v>
      </c>
      <c r="CF11" s="27" t="e">
        <f t="shared" si="28"/>
        <v>#NUM!</v>
      </c>
      <c r="CG11" s="27" t="e">
        <f t="shared" si="28"/>
        <v>#NUM!</v>
      </c>
      <c r="CH11" s="27" t="e">
        <f t="shared" si="28"/>
        <v>#NUM!</v>
      </c>
      <c r="CI11" s="27" t="e">
        <f t="shared" si="28"/>
        <v>#NUM!</v>
      </c>
      <c r="CJ11" s="27" t="e">
        <f t="shared" si="28"/>
        <v>#NUM!</v>
      </c>
      <c r="CK11" s="27" t="e">
        <f t="shared" si="28"/>
        <v>#NUM!</v>
      </c>
      <c r="CL11" s="27" t="e">
        <f t="shared" si="28"/>
        <v>#NUM!</v>
      </c>
      <c r="CM11" s="27" t="e">
        <f t="shared" si="28"/>
        <v>#NUM!</v>
      </c>
      <c r="CN11" s="27" t="e">
        <f t="shared" si="28"/>
        <v>#NUM!</v>
      </c>
      <c r="CO11" s="27" t="e">
        <f t="shared" si="28"/>
        <v>#NUM!</v>
      </c>
      <c r="CP11" s="27" t="e">
        <f t="shared" si="28"/>
        <v>#NUM!</v>
      </c>
      <c r="CQ11" s="27" t="e">
        <f t="shared" si="28"/>
        <v>#NUM!</v>
      </c>
      <c r="CR11" s="27" t="e">
        <f t="shared" si="28"/>
        <v>#NUM!</v>
      </c>
      <c r="CS11" s="27" t="e">
        <f t="shared" si="28"/>
        <v>#NUM!</v>
      </c>
      <c r="CT11" s="27" t="e">
        <f t="shared" si="28"/>
        <v>#NUM!</v>
      </c>
      <c r="CU11" s="27" t="e">
        <f t="shared" si="28"/>
        <v>#NUM!</v>
      </c>
      <c r="CV11" s="27" t="e">
        <f t="shared" si="28"/>
        <v>#NUM!</v>
      </c>
      <c r="CW11" s="27" t="e">
        <f t="shared" si="28"/>
        <v>#NUM!</v>
      </c>
      <c r="CX11" s="27" t="e">
        <f t="shared" si="28"/>
        <v>#NUM!</v>
      </c>
      <c r="CY11" s="27" t="e">
        <f t="shared" si="28"/>
        <v>#NUM!</v>
      </c>
    </row>
    <row r="12" spans="1:103" s="28" customFormat="1">
      <c r="A12" s="21" t="s">
        <v>72</v>
      </c>
      <c r="B12" s="22"/>
      <c r="C12" s="25"/>
      <c r="D12" s="27">
        <f t="shared" ref="D12:AI12" si="29">($D19/D10)-D7</f>
        <v>-74.330714907571519</v>
      </c>
      <c r="E12" s="27">
        <f>($D19/E10)-E7</f>
        <v>7.7786340139068013</v>
      </c>
      <c r="F12" s="27">
        <f t="shared" si="29"/>
        <v>-8.4477376263569131</v>
      </c>
      <c r="G12" s="27">
        <f t="shared" si="29"/>
        <v>-1.7704057183158065E-4</v>
      </c>
      <c r="H12" s="27">
        <f t="shared" si="29"/>
        <v>-4.4391075026864405E-6</v>
      </c>
      <c r="I12" s="27">
        <f t="shared" si="29"/>
        <v>-2.9903521384343619E-10</v>
      </c>
      <c r="J12" s="27" t="e">
        <f t="shared" si="29"/>
        <v>#NUM!</v>
      </c>
      <c r="K12" s="27" t="e">
        <f t="shared" si="29"/>
        <v>#NUM!</v>
      </c>
      <c r="L12" s="27" t="e">
        <f t="shared" si="29"/>
        <v>#NUM!</v>
      </c>
      <c r="M12" s="27" t="e">
        <f t="shared" si="29"/>
        <v>#NUM!</v>
      </c>
      <c r="N12" s="27" t="e">
        <f t="shared" si="29"/>
        <v>#NUM!</v>
      </c>
      <c r="O12" s="27" t="e">
        <f t="shared" si="29"/>
        <v>#NUM!</v>
      </c>
      <c r="P12" s="27" t="e">
        <f t="shared" si="29"/>
        <v>#NUM!</v>
      </c>
      <c r="Q12" s="27" t="e">
        <f t="shared" si="29"/>
        <v>#NUM!</v>
      </c>
      <c r="R12" s="27" t="e">
        <f t="shared" si="29"/>
        <v>#NUM!</v>
      </c>
      <c r="S12" s="27" t="e">
        <f t="shared" si="29"/>
        <v>#NUM!</v>
      </c>
      <c r="T12" s="27" t="e">
        <f t="shared" si="29"/>
        <v>#NUM!</v>
      </c>
      <c r="U12" s="27" t="e">
        <f t="shared" si="29"/>
        <v>#NUM!</v>
      </c>
      <c r="V12" s="27" t="e">
        <f t="shared" si="29"/>
        <v>#NUM!</v>
      </c>
      <c r="W12" s="27" t="e">
        <f t="shared" si="29"/>
        <v>#NUM!</v>
      </c>
      <c r="X12" s="27" t="e">
        <f t="shared" si="29"/>
        <v>#NUM!</v>
      </c>
      <c r="Y12" s="27" t="e">
        <f t="shared" si="29"/>
        <v>#NUM!</v>
      </c>
      <c r="Z12" s="27" t="e">
        <f t="shared" si="29"/>
        <v>#NUM!</v>
      </c>
      <c r="AA12" s="27" t="e">
        <f t="shared" si="29"/>
        <v>#NUM!</v>
      </c>
      <c r="AB12" s="27" t="e">
        <f t="shared" si="29"/>
        <v>#NUM!</v>
      </c>
      <c r="AC12" s="27" t="e">
        <f t="shared" si="29"/>
        <v>#NUM!</v>
      </c>
      <c r="AD12" s="27" t="e">
        <f t="shared" si="29"/>
        <v>#NUM!</v>
      </c>
      <c r="AE12" s="27" t="e">
        <f t="shared" si="29"/>
        <v>#NUM!</v>
      </c>
      <c r="AF12" s="27" t="e">
        <f t="shared" si="29"/>
        <v>#NUM!</v>
      </c>
      <c r="AG12" s="27" t="e">
        <f t="shared" si="29"/>
        <v>#NUM!</v>
      </c>
      <c r="AH12" s="27" t="e">
        <f t="shared" si="29"/>
        <v>#NUM!</v>
      </c>
      <c r="AI12" s="27" t="e">
        <f t="shared" si="29"/>
        <v>#NUM!</v>
      </c>
      <c r="AJ12" s="27" t="e">
        <f t="shared" ref="AJ12:BO12" si="30">($D19/AJ10)-AJ7</f>
        <v>#NUM!</v>
      </c>
      <c r="AK12" s="27" t="e">
        <f t="shared" si="30"/>
        <v>#NUM!</v>
      </c>
      <c r="AL12" s="27" t="e">
        <f t="shared" si="30"/>
        <v>#NUM!</v>
      </c>
      <c r="AM12" s="27" t="e">
        <f t="shared" si="30"/>
        <v>#NUM!</v>
      </c>
      <c r="AN12" s="27" t="e">
        <f t="shared" si="30"/>
        <v>#NUM!</v>
      </c>
      <c r="AO12" s="27" t="e">
        <f t="shared" si="30"/>
        <v>#NUM!</v>
      </c>
      <c r="AP12" s="27" t="e">
        <f t="shared" si="30"/>
        <v>#NUM!</v>
      </c>
      <c r="AQ12" s="27" t="e">
        <f t="shared" si="30"/>
        <v>#NUM!</v>
      </c>
      <c r="AR12" s="27" t="e">
        <f t="shared" si="30"/>
        <v>#NUM!</v>
      </c>
      <c r="AS12" s="27" t="e">
        <f t="shared" si="30"/>
        <v>#NUM!</v>
      </c>
      <c r="AT12" s="27" t="e">
        <f t="shared" si="30"/>
        <v>#NUM!</v>
      </c>
      <c r="AU12" s="27" t="e">
        <f t="shared" si="30"/>
        <v>#NUM!</v>
      </c>
      <c r="AV12" s="27" t="e">
        <f t="shared" si="30"/>
        <v>#NUM!</v>
      </c>
      <c r="AW12" s="27" t="e">
        <f t="shared" si="30"/>
        <v>#NUM!</v>
      </c>
      <c r="AX12" s="27" t="e">
        <f t="shared" si="30"/>
        <v>#NUM!</v>
      </c>
      <c r="AY12" s="27" t="e">
        <f t="shared" si="30"/>
        <v>#NUM!</v>
      </c>
      <c r="AZ12" s="27" t="e">
        <f t="shared" si="30"/>
        <v>#NUM!</v>
      </c>
      <c r="BA12" s="27" t="e">
        <f t="shared" si="30"/>
        <v>#NUM!</v>
      </c>
      <c r="BB12" s="27" t="e">
        <f t="shared" si="30"/>
        <v>#NUM!</v>
      </c>
      <c r="BC12" s="27" t="e">
        <f t="shared" si="30"/>
        <v>#NUM!</v>
      </c>
      <c r="BD12" s="27" t="e">
        <f t="shared" si="30"/>
        <v>#NUM!</v>
      </c>
      <c r="BE12" s="27" t="e">
        <f t="shared" si="30"/>
        <v>#NUM!</v>
      </c>
      <c r="BF12" s="27" t="e">
        <f t="shared" si="30"/>
        <v>#NUM!</v>
      </c>
      <c r="BG12" s="27" t="e">
        <f t="shared" si="30"/>
        <v>#NUM!</v>
      </c>
      <c r="BH12" s="27" t="e">
        <f t="shared" si="30"/>
        <v>#NUM!</v>
      </c>
      <c r="BI12" s="27" t="e">
        <f t="shared" si="30"/>
        <v>#NUM!</v>
      </c>
      <c r="BJ12" s="27" t="e">
        <f t="shared" si="30"/>
        <v>#NUM!</v>
      </c>
      <c r="BK12" s="27" t="e">
        <f t="shared" si="30"/>
        <v>#NUM!</v>
      </c>
      <c r="BL12" s="27" t="e">
        <f t="shared" si="30"/>
        <v>#NUM!</v>
      </c>
      <c r="BM12" s="27" t="e">
        <f t="shared" si="30"/>
        <v>#NUM!</v>
      </c>
      <c r="BN12" s="27" t="e">
        <f t="shared" si="30"/>
        <v>#NUM!</v>
      </c>
      <c r="BO12" s="27" t="e">
        <f t="shared" si="30"/>
        <v>#NUM!</v>
      </c>
      <c r="BP12" s="27" t="e">
        <f t="shared" ref="BP12:CU12" si="31">($D19/BP10)-BP7</f>
        <v>#NUM!</v>
      </c>
      <c r="BQ12" s="27" t="e">
        <f t="shared" si="31"/>
        <v>#NUM!</v>
      </c>
      <c r="BR12" s="27" t="e">
        <f t="shared" si="31"/>
        <v>#NUM!</v>
      </c>
      <c r="BS12" s="27" t="e">
        <f t="shared" si="31"/>
        <v>#NUM!</v>
      </c>
      <c r="BT12" s="27" t="e">
        <f t="shared" si="31"/>
        <v>#NUM!</v>
      </c>
      <c r="BU12" s="27" t="e">
        <f t="shared" si="31"/>
        <v>#NUM!</v>
      </c>
      <c r="BV12" s="27" t="e">
        <f t="shared" si="31"/>
        <v>#NUM!</v>
      </c>
      <c r="BW12" s="27" t="e">
        <f t="shared" si="31"/>
        <v>#NUM!</v>
      </c>
      <c r="BX12" s="27" t="e">
        <f t="shared" si="31"/>
        <v>#NUM!</v>
      </c>
      <c r="BY12" s="27" t="e">
        <f t="shared" si="31"/>
        <v>#NUM!</v>
      </c>
      <c r="BZ12" s="27" t="e">
        <f t="shared" si="31"/>
        <v>#NUM!</v>
      </c>
      <c r="CA12" s="27" t="e">
        <f t="shared" si="31"/>
        <v>#NUM!</v>
      </c>
      <c r="CB12" s="27" t="e">
        <f t="shared" si="31"/>
        <v>#NUM!</v>
      </c>
      <c r="CC12" s="27" t="e">
        <f t="shared" si="31"/>
        <v>#NUM!</v>
      </c>
      <c r="CD12" s="27" t="e">
        <f t="shared" si="31"/>
        <v>#NUM!</v>
      </c>
      <c r="CE12" s="27" t="e">
        <f t="shared" si="31"/>
        <v>#NUM!</v>
      </c>
      <c r="CF12" s="27" t="e">
        <f t="shared" si="31"/>
        <v>#NUM!</v>
      </c>
      <c r="CG12" s="27" t="e">
        <f t="shared" si="31"/>
        <v>#NUM!</v>
      </c>
      <c r="CH12" s="27" t="e">
        <f t="shared" si="31"/>
        <v>#NUM!</v>
      </c>
      <c r="CI12" s="27" t="e">
        <f t="shared" si="31"/>
        <v>#NUM!</v>
      </c>
      <c r="CJ12" s="27" t="e">
        <f t="shared" si="31"/>
        <v>#NUM!</v>
      </c>
      <c r="CK12" s="27" t="e">
        <f t="shared" si="31"/>
        <v>#NUM!</v>
      </c>
      <c r="CL12" s="27" t="e">
        <f t="shared" si="31"/>
        <v>#NUM!</v>
      </c>
      <c r="CM12" s="27" t="e">
        <f t="shared" si="31"/>
        <v>#NUM!</v>
      </c>
      <c r="CN12" s="27" t="e">
        <f t="shared" si="31"/>
        <v>#NUM!</v>
      </c>
      <c r="CO12" s="27" t="e">
        <f t="shared" si="31"/>
        <v>#NUM!</v>
      </c>
      <c r="CP12" s="27" t="e">
        <f t="shared" si="31"/>
        <v>#NUM!</v>
      </c>
      <c r="CQ12" s="27" t="e">
        <f t="shared" si="31"/>
        <v>#NUM!</v>
      </c>
      <c r="CR12" s="27" t="e">
        <f t="shared" si="31"/>
        <v>#NUM!</v>
      </c>
      <c r="CS12" s="27" t="e">
        <f t="shared" si="31"/>
        <v>#NUM!</v>
      </c>
      <c r="CT12" s="27" t="e">
        <f t="shared" si="31"/>
        <v>#NUM!</v>
      </c>
      <c r="CU12" s="27" t="e">
        <f t="shared" si="31"/>
        <v>#NUM!</v>
      </c>
      <c r="CV12" s="27" t="e">
        <f t="shared" ref="CV12:CY12" si="32">($D19/CV10)-CV7</f>
        <v>#NUM!</v>
      </c>
      <c r="CW12" s="27" t="e">
        <f t="shared" si="32"/>
        <v>#NUM!</v>
      </c>
      <c r="CX12" s="27" t="e">
        <f t="shared" si="32"/>
        <v>#NUM!</v>
      </c>
      <c r="CY12" s="27" t="e">
        <f t="shared" si="32"/>
        <v>#NUM!</v>
      </c>
    </row>
    <row r="13" spans="1:103">
      <c r="A13" s="8" t="s">
        <v>10</v>
      </c>
      <c r="C13" s="4"/>
      <c r="D13" s="26">
        <f>1-(D3/$D18)</f>
        <v>0.5</v>
      </c>
      <c r="E13" s="26">
        <f>1-(E3/$D18)</f>
        <v>0.25</v>
      </c>
      <c r="F13" s="26">
        <f t="shared" ref="E13:BP13" si="33">1-(F3/$D18)</f>
        <v>1.3649607236135728</v>
      </c>
      <c r="G13" s="26">
        <f t="shared" si="33"/>
        <v>1.693016556576199</v>
      </c>
      <c r="H13" s="26">
        <f t="shared" si="33"/>
        <v>2.6535629673262573</v>
      </c>
      <c r="I13" s="26">
        <f t="shared" si="33"/>
        <v>8.1221040879686548</v>
      </c>
      <c r="J13" s="26">
        <f t="shared" si="33"/>
        <v>109.57083736773092</v>
      </c>
      <c r="K13" s="26">
        <f t="shared" si="33"/>
        <v>23684.824290828281</v>
      </c>
      <c r="L13" s="26" t="e">
        <f t="shared" si="33"/>
        <v>#NUM!</v>
      </c>
      <c r="M13" s="26" t="e">
        <f t="shared" si="33"/>
        <v>#NUM!</v>
      </c>
      <c r="N13" s="26" t="e">
        <f t="shared" si="33"/>
        <v>#NUM!</v>
      </c>
      <c r="O13" s="26" t="e">
        <f t="shared" si="33"/>
        <v>#NUM!</v>
      </c>
      <c r="P13" s="26" t="e">
        <f t="shared" si="33"/>
        <v>#NUM!</v>
      </c>
      <c r="Q13" s="26" t="e">
        <f t="shared" si="33"/>
        <v>#NUM!</v>
      </c>
      <c r="R13" s="26" t="e">
        <f t="shared" si="33"/>
        <v>#NUM!</v>
      </c>
      <c r="S13" s="26" t="e">
        <f t="shared" si="33"/>
        <v>#NUM!</v>
      </c>
      <c r="T13" s="26" t="e">
        <f t="shared" si="33"/>
        <v>#NUM!</v>
      </c>
      <c r="U13" s="26" t="e">
        <f t="shared" si="33"/>
        <v>#NUM!</v>
      </c>
      <c r="V13" s="26" t="e">
        <f t="shared" si="33"/>
        <v>#NUM!</v>
      </c>
      <c r="W13" s="26" t="e">
        <f t="shared" si="33"/>
        <v>#NUM!</v>
      </c>
      <c r="X13" s="26" t="e">
        <f t="shared" si="33"/>
        <v>#NUM!</v>
      </c>
      <c r="Y13" s="26" t="e">
        <f t="shared" si="33"/>
        <v>#NUM!</v>
      </c>
      <c r="Z13" s="26" t="e">
        <f t="shared" si="33"/>
        <v>#NUM!</v>
      </c>
      <c r="AA13" s="26" t="e">
        <f t="shared" si="33"/>
        <v>#NUM!</v>
      </c>
      <c r="AB13" s="26" t="e">
        <f t="shared" si="33"/>
        <v>#NUM!</v>
      </c>
      <c r="AC13" s="26" t="e">
        <f t="shared" si="33"/>
        <v>#NUM!</v>
      </c>
      <c r="AD13" s="26" t="e">
        <f t="shared" si="33"/>
        <v>#NUM!</v>
      </c>
      <c r="AE13" s="26" t="e">
        <f t="shared" si="33"/>
        <v>#NUM!</v>
      </c>
      <c r="AF13" s="26" t="e">
        <f t="shared" si="33"/>
        <v>#NUM!</v>
      </c>
      <c r="AG13" s="26" t="e">
        <f t="shared" si="33"/>
        <v>#NUM!</v>
      </c>
      <c r="AH13" s="26" t="e">
        <f t="shared" si="33"/>
        <v>#NUM!</v>
      </c>
      <c r="AI13" s="26" t="e">
        <f t="shared" si="33"/>
        <v>#NUM!</v>
      </c>
      <c r="AJ13" s="26" t="e">
        <f t="shared" si="33"/>
        <v>#NUM!</v>
      </c>
      <c r="AK13" s="26" t="e">
        <f t="shared" si="33"/>
        <v>#NUM!</v>
      </c>
      <c r="AL13" s="26" t="e">
        <f t="shared" si="33"/>
        <v>#NUM!</v>
      </c>
      <c r="AM13" s="26" t="e">
        <f t="shared" si="33"/>
        <v>#NUM!</v>
      </c>
      <c r="AN13" s="26" t="e">
        <f t="shared" si="33"/>
        <v>#NUM!</v>
      </c>
      <c r="AO13" s="26" t="e">
        <f t="shared" si="33"/>
        <v>#NUM!</v>
      </c>
      <c r="AP13" s="26" t="e">
        <f t="shared" si="33"/>
        <v>#NUM!</v>
      </c>
      <c r="AQ13" s="26" t="e">
        <f t="shared" si="33"/>
        <v>#NUM!</v>
      </c>
      <c r="AR13" s="26" t="e">
        <f t="shared" si="33"/>
        <v>#NUM!</v>
      </c>
      <c r="AS13" s="26" t="e">
        <f t="shared" si="33"/>
        <v>#NUM!</v>
      </c>
      <c r="AT13" s="26" t="e">
        <f t="shared" si="33"/>
        <v>#NUM!</v>
      </c>
      <c r="AU13" s="26" t="e">
        <f t="shared" si="33"/>
        <v>#NUM!</v>
      </c>
      <c r="AV13" s="26" t="e">
        <f t="shared" si="33"/>
        <v>#NUM!</v>
      </c>
      <c r="AW13" s="26" t="e">
        <f t="shared" si="33"/>
        <v>#NUM!</v>
      </c>
      <c r="AX13" s="26" t="e">
        <f t="shared" si="33"/>
        <v>#NUM!</v>
      </c>
      <c r="AY13" s="26" t="e">
        <f t="shared" si="33"/>
        <v>#NUM!</v>
      </c>
      <c r="AZ13" s="26" t="e">
        <f t="shared" si="33"/>
        <v>#NUM!</v>
      </c>
      <c r="BA13" s="26" t="e">
        <f t="shared" si="33"/>
        <v>#NUM!</v>
      </c>
      <c r="BB13" s="26" t="e">
        <f t="shared" si="33"/>
        <v>#NUM!</v>
      </c>
      <c r="BC13" s="26" t="e">
        <f t="shared" si="33"/>
        <v>#NUM!</v>
      </c>
      <c r="BD13" s="26" t="e">
        <f t="shared" si="33"/>
        <v>#NUM!</v>
      </c>
      <c r="BE13" s="26" t="e">
        <f t="shared" si="33"/>
        <v>#NUM!</v>
      </c>
      <c r="BF13" s="26" t="e">
        <f t="shared" si="33"/>
        <v>#NUM!</v>
      </c>
      <c r="BG13" s="26" t="e">
        <f t="shared" si="33"/>
        <v>#NUM!</v>
      </c>
      <c r="BH13" s="26" t="e">
        <f t="shared" si="33"/>
        <v>#NUM!</v>
      </c>
      <c r="BI13" s="26" t="e">
        <f t="shared" si="33"/>
        <v>#NUM!</v>
      </c>
      <c r="BJ13" s="26" t="e">
        <f t="shared" si="33"/>
        <v>#NUM!</v>
      </c>
      <c r="BK13" s="26" t="e">
        <f t="shared" si="33"/>
        <v>#NUM!</v>
      </c>
      <c r="BL13" s="26" t="e">
        <f t="shared" si="33"/>
        <v>#NUM!</v>
      </c>
      <c r="BM13" s="26" t="e">
        <f t="shared" si="33"/>
        <v>#NUM!</v>
      </c>
      <c r="BN13" s="26" t="e">
        <f t="shared" si="33"/>
        <v>#NUM!</v>
      </c>
      <c r="BO13" s="26" t="e">
        <f t="shared" si="33"/>
        <v>#NUM!</v>
      </c>
      <c r="BP13" s="26" t="e">
        <f t="shared" si="33"/>
        <v>#NUM!</v>
      </c>
      <c r="BQ13" s="26" t="e">
        <f t="shared" ref="BQ13:CY13" si="34">1-(BQ3/$D18)</f>
        <v>#NUM!</v>
      </c>
      <c r="BR13" s="26" t="e">
        <f t="shared" si="34"/>
        <v>#NUM!</v>
      </c>
      <c r="BS13" s="26" t="e">
        <f t="shared" si="34"/>
        <v>#NUM!</v>
      </c>
      <c r="BT13" s="26" t="e">
        <f t="shared" si="34"/>
        <v>#NUM!</v>
      </c>
      <c r="BU13" s="26" t="e">
        <f t="shared" si="34"/>
        <v>#NUM!</v>
      </c>
      <c r="BV13" s="26" t="e">
        <f t="shared" si="34"/>
        <v>#NUM!</v>
      </c>
      <c r="BW13" s="26" t="e">
        <f t="shared" si="34"/>
        <v>#NUM!</v>
      </c>
      <c r="BX13" s="26" t="e">
        <f t="shared" si="34"/>
        <v>#NUM!</v>
      </c>
      <c r="BY13" s="26" t="e">
        <f t="shared" si="34"/>
        <v>#NUM!</v>
      </c>
      <c r="BZ13" s="26" t="e">
        <f t="shared" si="34"/>
        <v>#NUM!</v>
      </c>
      <c r="CA13" s="26" t="e">
        <f t="shared" si="34"/>
        <v>#NUM!</v>
      </c>
      <c r="CB13" s="26" t="e">
        <f t="shared" si="34"/>
        <v>#NUM!</v>
      </c>
      <c r="CC13" s="26" t="e">
        <f t="shared" si="34"/>
        <v>#NUM!</v>
      </c>
      <c r="CD13" s="26" t="e">
        <f t="shared" si="34"/>
        <v>#NUM!</v>
      </c>
      <c r="CE13" s="26" t="e">
        <f t="shared" si="34"/>
        <v>#NUM!</v>
      </c>
      <c r="CF13" s="26" t="e">
        <f t="shared" si="34"/>
        <v>#NUM!</v>
      </c>
      <c r="CG13" s="26" t="e">
        <f t="shared" si="34"/>
        <v>#NUM!</v>
      </c>
      <c r="CH13" s="26" t="e">
        <f t="shared" si="34"/>
        <v>#NUM!</v>
      </c>
      <c r="CI13" s="26" t="e">
        <f t="shared" si="34"/>
        <v>#NUM!</v>
      </c>
      <c r="CJ13" s="26" t="e">
        <f t="shared" si="34"/>
        <v>#NUM!</v>
      </c>
      <c r="CK13" s="26" t="e">
        <f t="shared" si="34"/>
        <v>#NUM!</v>
      </c>
      <c r="CL13" s="26" t="e">
        <f t="shared" si="34"/>
        <v>#NUM!</v>
      </c>
      <c r="CM13" s="26" t="e">
        <f t="shared" si="34"/>
        <v>#NUM!</v>
      </c>
      <c r="CN13" s="26" t="e">
        <f t="shared" si="34"/>
        <v>#NUM!</v>
      </c>
      <c r="CO13" s="26" t="e">
        <f t="shared" si="34"/>
        <v>#NUM!</v>
      </c>
      <c r="CP13" s="26" t="e">
        <f t="shared" si="34"/>
        <v>#NUM!</v>
      </c>
      <c r="CQ13" s="26" t="e">
        <f t="shared" si="34"/>
        <v>#NUM!</v>
      </c>
      <c r="CR13" s="26" t="e">
        <f t="shared" si="34"/>
        <v>#NUM!</v>
      </c>
      <c r="CS13" s="26" t="e">
        <f t="shared" si="34"/>
        <v>#NUM!</v>
      </c>
      <c r="CT13" s="26" t="e">
        <f t="shared" si="34"/>
        <v>#NUM!</v>
      </c>
      <c r="CU13" s="26" t="e">
        <f t="shared" si="34"/>
        <v>#NUM!</v>
      </c>
      <c r="CV13" s="26" t="e">
        <f t="shared" si="34"/>
        <v>#NUM!</v>
      </c>
      <c r="CW13" s="26" t="e">
        <f t="shared" si="34"/>
        <v>#NUM!</v>
      </c>
      <c r="CX13" s="26" t="e">
        <f t="shared" si="34"/>
        <v>#NUM!</v>
      </c>
      <c r="CY13" s="26" t="e">
        <f t="shared" si="34"/>
        <v>#NUM!</v>
      </c>
    </row>
    <row r="14" spans="1:103">
      <c r="A14" s="8" t="s">
        <v>48</v>
      </c>
      <c r="B14" s="7" t="s">
        <v>13</v>
      </c>
      <c r="C14" s="4" t="s">
        <v>12</v>
      </c>
      <c r="D14" s="19">
        <f>$D19-D7</f>
        <v>25</v>
      </c>
      <c r="E14" s="12">
        <f t="shared" ref="E14:AI14" si="35">$D19-E7</f>
        <v>99.330714907571519</v>
      </c>
      <c r="F14" s="13">
        <f t="shared" si="35"/>
        <v>91.552080893664723</v>
      </c>
      <c r="G14" s="13">
        <f t="shared" si="35"/>
        <v>99.999818520021634</v>
      </c>
      <c r="H14" s="13">
        <f t="shared" si="35"/>
        <v>99.999995560593462</v>
      </c>
      <c r="I14" s="13">
        <f t="shared" si="35"/>
        <v>99.999999999700961</v>
      </c>
      <c r="J14" s="13">
        <f t="shared" si="35"/>
        <v>100</v>
      </c>
      <c r="K14" s="13" t="e">
        <f t="shared" si="35"/>
        <v>#NUM!</v>
      </c>
      <c r="L14" s="13" t="e">
        <f t="shared" si="35"/>
        <v>#NUM!</v>
      </c>
      <c r="M14" s="13" t="e">
        <f t="shared" si="35"/>
        <v>#NUM!</v>
      </c>
      <c r="N14" s="13" t="e">
        <f t="shared" si="35"/>
        <v>#NUM!</v>
      </c>
      <c r="O14" s="13" t="e">
        <f t="shared" si="35"/>
        <v>#NUM!</v>
      </c>
      <c r="P14" s="13" t="e">
        <f t="shared" si="35"/>
        <v>#NUM!</v>
      </c>
      <c r="Q14" s="13" t="e">
        <f t="shared" si="35"/>
        <v>#NUM!</v>
      </c>
      <c r="R14" s="12" t="e">
        <f t="shared" si="35"/>
        <v>#NUM!</v>
      </c>
      <c r="S14" s="13" t="e">
        <f t="shared" si="35"/>
        <v>#NUM!</v>
      </c>
      <c r="T14" s="13" t="e">
        <f t="shared" si="35"/>
        <v>#NUM!</v>
      </c>
      <c r="U14" s="13" t="e">
        <f t="shared" si="35"/>
        <v>#NUM!</v>
      </c>
      <c r="V14" s="13" t="e">
        <f t="shared" si="35"/>
        <v>#NUM!</v>
      </c>
      <c r="W14" s="12" t="e">
        <f t="shared" si="35"/>
        <v>#NUM!</v>
      </c>
      <c r="X14" s="13" t="e">
        <f t="shared" si="35"/>
        <v>#NUM!</v>
      </c>
      <c r="Y14" s="12" t="e">
        <f t="shared" si="35"/>
        <v>#NUM!</v>
      </c>
      <c r="Z14" s="13" t="e">
        <f t="shared" si="35"/>
        <v>#NUM!</v>
      </c>
      <c r="AA14" s="12" t="e">
        <f t="shared" si="35"/>
        <v>#NUM!</v>
      </c>
      <c r="AB14" s="13" t="e">
        <f t="shared" si="35"/>
        <v>#NUM!</v>
      </c>
      <c r="AC14" s="12" t="e">
        <f t="shared" si="35"/>
        <v>#NUM!</v>
      </c>
      <c r="AD14" s="13" t="e">
        <f t="shared" si="35"/>
        <v>#NUM!</v>
      </c>
      <c r="AE14" s="12" t="e">
        <f t="shared" si="35"/>
        <v>#NUM!</v>
      </c>
      <c r="AF14" s="13" t="e">
        <f t="shared" si="35"/>
        <v>#NUM!</v>
      </c>
      <c r="AG14" s="12" t="e">
        <f t="shared" si="35"/>
        <v>#NUM!</v>
      </c>
      <c r="AH14" s="13" t="e">
        <f t="shared" si="35"/>
        <v>#NUM!</v>
      </c>
      <c r="AI14" s="12" t="e">
        <f t="shared" si="35"/>
        <v>#NUM!</v>
      </c>
      <c r="AJ14" s="13" t="e">
        <f t="shared" ref="AJ14:BO14" si="36">$D19-AJ7</f>
        <v>#NUM!</v>
      </c>
      <c r="AK14" s="12" t="e">
        <f t="shared" si="36"/>
        <v>#NUM!</v>
      </c>
      <c r="AL14" s="13" t="e">
        <f t="shared" si="36"/>
        <v>#NUM!</v>
      </c>
      <c r="AM14" s="12" t="e">
        <f t="shared" si="36"/>
        <v>#NUM!</v>
      </c>
      <c r="AN14" s="13" t="e">
        <f t="shared" si="36"/>
        <v>#NUM!</v>
      </c>
      <c r="AO14" s="12" t="e">
        <f t="shared" si="36"/>
        <v>#NUM!</v>
      </c>
      <c r="AP14" s="13" t="e">
        <f t="shared" si="36"/>
        <v>#NUM!</v>
      </c>
      <c r="AQ14" s="12" t="e">
        <f t="shared" si="36"/>
        <v>#NUM!</v>
      </c>
      <c r="AR14" s="13" t="e">
        <f t="shared" si="36"/>
        <v>#NUM!</v>
      </c>
      <c r="AS14" s="12" t="e">
        <f t="shared" si="36"/>
        <v>#NUM!</v>
      </c>
      <c r="AT14" s="12" t="e">
        <f t="shared" si="36"/>
        <v>#NUM!</v>
      </c>
      <c r="AU14" s="13" t="e">
        <f t="shared" si="36"/>
        <v>#NUM!</v>
      </c>
      <c r="AV14" s="12" t="e">
        <f t="shared" si="36"/>
        <v>#NUM!</v>
      </c>
      <c r="AW14" s="13" t="e">
        <f t="shared" si="36"/>
        <v>#NUM!</v>
      </c>
      <c r="AX14" s="12" t="e">
        <f t="shared" si="36"/>
        <v>#NUM!</v>
      </c>
      <c r="AY14" s="13" t="e">
        <f t="shared" si="36"/>
        <v>#NUM!</v>
      </c>
      <c r="AZ14" s="12" t="e">
        <f t="shared" si="36"/>
        <v>#NUM!</v>
      </c>
      <c r="BA14" s="13" t="e">
        <f t="shared" si="36"/>
        <v>#NUM!</v>
      </c>
      <c r="BB14" s="12" t="e">
        <f t="shared" si="36"/>
        <v>#NUM!</v>
      </c>
      <c r="BC14" s="13" t="e">
        <f t="shared" si="36"/>
        <v>#NUM!</v>
      </c>
      <c r="BD14" s="12" t="e">
        <f t="shared" si="36"/>
        <v>#NUM!</v>
      </c>
      <c r="BE14" s="13" t="e">
        <f t="shared" si="36"/>
        <v>#NUM!</v>
      </c>
      <c r="BF14" s="12" t="e">
        <f t="shared" si="36"/>
        <v>#NUM!</v>
      </c>
      <c r="BG14" s="13" t="e">
        <f t="shared" si="36"/>
        <v>#NUM!</v>
      </c>
      <c r="BH14" s="12" t="e">
        <f t="shared" si="36"/>
        <v>#NUM!</v>
      </c>
      <c r="BI14" s="13" t="e">
        <f t="shared" si="36"/>
        <v>#NUM!</v>
      </c>
      <c r="BJ14" s="12" t="e">
        <f t="shared" si="36"/>
        <v>#NUM!</v>
      </c>
      <c r="BK14" s="13" t="e">
        <f t="shared" si="36"/>
        <v>#NUM!</v>
      </c>
      <c r="BL14" s="12" t="e">
        <f t="shared" si="36"/>
        <v>#NUM!</v>
      </c>
      <c r="BM14" s="13" t="e">
        <f t="shared" si="36"/>
        <v>#NUM!</v>
      </c>
      <c r="BN14" s="12" t="e">
        <f t="shared" si="36"/>
        <v>#NUM!</v>
      </c>
      <c r="BO14" s="13" t="e">
        <f t="shared" si="36"/>
        <v>#NUM!</v>
      </c>
      <c r="BP14" s="12" t="e">
        <f t="shared" ref="BP14:CY14" si="37">$D19-BP7</f>
        <v>#NUM!</v>
      </c>
      <c r="BQ14" s="12" t="e">
        <f t="shared" si="37"/>
        <v>#NUM!</v>
      </c>
      <c r="BR14" s="13" t="e">
        <f t="shared" si="37"/>
        <v>#NUM!</v>
      </c>
      <c r="BS14" s="12" t="e">
        <f t="shared" si="37"/>
        <v>#NUM!</v>
      </c>
      <c r="BT14" s="13" t="e">
        <f t="shared" si="37"/>
        <v>#NUM!</v>
      </c>
      <c r="BU14" s="12" t="e">
        <f t="shared" si="37"/>
        <v>#NUM!</v>
      </c>
      <c r="BV14" s="13" t="e">
        <f t="shared" si="37"/>
        <v>#NUM!</v>
      </c>
      <c r="BW14" s="12" t="e">
        <f t="shared" si="37"/>
        <v>#NUM!</v>
      </c>
      <c r="BX14" s="13" t="e">
        <f t="shared" si="37"/>
        <v>#NUM!</v>
      </c>
      <c r="BY14" s="12" t="e">
        <f t="shared" si="37"/>
        <v>#NUM!</v>
      </c>
      <c r="BZ14" s="13" t="e">
        <f t="shared" si="37"/>
        <v>#NUM!</v>
      </c>
      <c r="CA14" s="12" t="e">
        <f t="shared" si="37"/>
        <v>#NUM!</v>
      </c>
      <c r="CB14" s="13" t="e">
        <f t="shared" si="37"/>
        <v>#NUM!</v>
      </c>
      <c r="CC14" s="12" t="e">
        <f t="shared" si="37"/>
        <v>#NUM!</v>
      </c>
      <c r="CD14" s="13" t="e">
        <f t="shared" si="37"/>
        <v>#NUM!</v>
      </c>
      <c r="CE14" s="12" t="e">
        <f t="shared" si="37"/>
        <v>#NUM!</v>
      </c>
      <c r="CF14" s="13" t="e">
        <f t="shared" si="37"/>
        <v>#NUM!</v>
      </c>
      <c r="CG14" s="12" t="e">
        <f t="shared" si="37"/>
        <v>#NUM!</v>
      </c>
      <c r="CH14" s="13" t="e">
        <f t="shared" si="37"/>
        <v>#NUM!</v>
      </c>
      <c r="CI14" s="12" t="e">
        <f t="shared" si="37"/>
        <v>#NUM!</v>
      </c>
      <c r="CJ14" s="13" t="e">
        <f t="shared" si="37"/>
        <v>#NUM!</v>
      </c>
      <c r="CK14" s="12" t="e">
        <f t="shared" si="37"/>
        <v>#NUM!</v>
      </c>
      <c r="CL14" s="13" t="e">
        <f t="shared" si="37"/>
        <v>#NUM!</v>
      </c>
      <c r="CM14" s="12" t="e">
        <f t="shared" si="37"/>
        <v>#NUM!</v>
      </c>
      <c r="CN14" s="12" t="e">
        <f t="shared" si="37"/>
        <v>#NUM!</v>
      </c>
      <c r="CO14" s="13" t="e">
        <f t="shared" si="37"/>
        <v>#NUM!</v>
      </c>
      <c r="CP14" s="12" t="e">
        <f t="shared" si="37"/>
        <v>#NUM!</v>
      </c>
      <c r="CQ14" s="13" t="e">
        <f t="shared" si="37"/>
        <v>#NUM!</v>
      </c>
      <c r="CR14" s="12" t="e">
        <f t="shared" si="37"/>
        <v>#NUM!</v>
      </c>
      <c r="CS14" s="13" t="e">
        <f t="shared" si="37"/>
        <v>#NUM!</v>
      </c>
      <c r="CT14" s="12" t="e">
        <f t="shared" si="37"/>
        <v>#NUM!</v>
      </c>
      <c r="CU14" s="13" t="e">
        <f t="shared" si="37"/>
        <v>#NUM!</v>
      </c>
      <c r="CV14" s="12" t="e">
        <f t="shared" si="37"/>
        <v>#NUM!</v>
      </c>
      <c r="CW14" s="13" t="e">
        <f t="shared" si="37"/>
        <v>#NUM!</v>
      </c>
      <c r="CX14" s="12" t="e">
        <f t="shared" si="37"/>
        <v>#NUM!</v>
      </c>
      <c r="CY14" s="13" t="e">
        <f t="shared" si="37"/>
        <v>#NUM!</v>
      </c>
    </row>
    <row r="15" spans="1:103">
      <c r="A15" s="8" t="s">
        <v>74</v>
      </c>
      <c r="B15" s="7" t="s">
        <v>59</v>
      </c>
      <c r="C15" s="4" t="s">
        <v>52</v>
      </c>
      <c r="D15" s="19">
        <f>((D17*$D24)/D14)/(2*$D25)</f>
        <v>1</v>
      </c>
      <c r="E15" s="26">
        <f>((E17*$D24)/E14)/(2*$D25)</f>
        <v>0.12584224337488567</v>
      </c>
      <c r="F15" s="26">
        <f t="shared" ref="F15:X15" si="38">((F17*$D24)/F14)/(2*$D25)</f>
        <v>0.74545587074035924</v>
      </c>
      <c r="G15" s="26">
        <f t="shared" si="38"/>
        <v>0.84650981453392782</v>
      </c>
      <c r="H15" s="26">
        <f t="shared" si="38"/>
        <v>1.326781542564355</v>
      </c>
      <c r="I15" s="26">
        <f t="shared" si="38"/>
        <v>4.0610520439964715</v>
      </c>
      <c r="J15" s="26">
        <f t="shared" si="38"/>
        <v>54.785418683865458</v>
      </c>
      <c r="K15" s="26" t="e">
        <f t="shared" si="38"/>
        <v>#NUM!</v>
      </c>
      <c r="L15" s="26" t="e">
        <f t="shared" si="38"/>
        <v>#NUM!</v>
      </c>
      <c r="M15" s="26" t="e">
        <f t="shared" si="38"/>
        <v>#NUM!</v>
      </c>
      <c r="N15" s="26" t="e">
        <f t="shared" si="38"/>
        <v>#NUM!</v>
      </c>
      <c r="O15" s="26" t="e">
        <f t="shared" si="38"/>
        <v>#NUM!</v>
      </c>
      <c r="P15" s="26" t="e">
        <f t="shared" si="38"/>
        <v>#NUM!</v>
      </c>
      <c r="Q15" s="26" t="e">
        <f t="shared" si="38"/>
        <v>#NUM!</v>
      </c>
      <c r="R15" s="26" t="e">
        <f t="shared" si="38"/>
        <v>#NUM!</v>
      </c>
      <c r="S15" s="26" t="e">
        <f t="shared" si="38"/>
        <v>#NUM!</v>
      </c>
      <c r="T15" s="26" t="e">
        <f t="shared" si="38"/>
        <v>#NUM!</v>
      </c>
      <c r="U15" s="26" t="e">
        <f t="shared" si="38"/>
        <v>#NUM!</v>
      </c>
      <c r="V15" s="26" t="e">
        <f t="shared" si="38"/>
        <v>#NUM!</v>
      </c>
      <c r="W15" s="26" t="e">
        <f t="shared" si="38"/>
        <v>#NUM!</v>
      </c>
      <c r="X15" s="26" t="e">
        <f t="shared" si="38"/>
        <v>#NUM!</v>
      </c>
      <c r="Y15" s="26" t="e">
        <f t="shared" ref="Y15" si="39">((Y17*$D24)/Y14)/(2*$D25)</f>
        <v>#NUM!</v>
      </c>
      <c r="Z15" s="26" t="e">
        <f t="shared" ref="Z15" si="40">((Z17*$D24)/Z14)/(2*$D25)</f>
        <v>#NUM!</v>
      </c>
      <c r="AA15" s="26" t="e">
        <f t="shared" ref="AA15" si="41">((AA17*$D24)/AA14)/(2*$D25)</f>
        <v>#NUM!</v>
      </c>
      <c r="AB15" s="26" t="e">
        <f t="shared" ref="AB15" si="42">((AB17*$D24)/AB14)/(2*$D25)</f>
        <v>#NUM!</v>
      </c>
      <c r="AC15" s="26" t="e">
        <f t="shared" ref="AC15" si="43">((AC17*$D24)/AC14)/(2*$D25)</f>
        <v>#NUM!</v>
      </c>
      <c r="AD15" s="26" t="e">
        <f t="shared" ref="AD15" si="44">((AD17*$D24)/AD14)/(2*$D25)</f>
        <v>#NUM!</v>
      </c>
      <c r="AE15" s="26" t="e">
        <f t="shared" ref="AE15" si="45">((AE17*$D24)/AE14)/(2*$D25)</f>
        <v>#NUM!</v>
      </c>
      <c r="AF15" s="26" t="e">
        <f t="shared" ref="AF15" si="46">((AF17*$D24)/AF14)/(2*$D25)</f>
        <v>#NUM!</v>
      </c>
      <c r="AG15" s="26" t="e">
        <f t="shared" ref="AG15" si="47">((AG17*$D24)/AG14)/(2*$D25)</f>
        <v>#NUM!</v>
      </c>
      <c r="AH15" s="26" t="e">
        <f t="shared" ref="AH15" si="48">((AH17*$D24)/AH14)/(2*$D25)</f>
        <v>#NUM!</v>
      </c>
      <c r="AI15" s="26" t="e">
        <f t="shared" ref="AI15" si="49">((AI17*$D24)/AI14)/(2*$D25)</f>
        <v>#NUM!</v>
      </c>
      <c r="AJ15" s="26" t="e">
        <f t="shared" ref="AJ15" si="50">((AJ17*$D24)/AJ14)/(2*$D25)</f>
        <v>#NUM!</v>
      </c>
      <c r="AK15" s="26" t="e">
        <f t="shared" ref="AK15" si="51">((AK17*$D24)/AK14)/(2*$D25)</f>
        <v>#NUM!</v>
      </c>
      <c r="AL15" s="26" t="e">
        <f t="shared" ref="AL15" si="52">((AL17*$D24)/AL14)/(2*$D25)</f>
        <v>#NUM!</v>
      </c>
      <c r="AM15" s="26" t="e">
        <f t="shared" ref="AM15" si="53">((AM17*$D24)/AM14)/(2*$D25)</f>
        <v>#NUM!</v>
      </c>
      <c r="AN15" s="26" t="e">
        <f t="shared" ref="AN15" si="54">((AN17*$D24)/AN14)/(2*$D25)</f>
        <v>#NUM!</v>
      </c>
      <c r="AO15" s="26" t="e">
        <f t="shared" ref="AO15" si="55">((AO17*$D24)/AO14)/(2*$D25)</f>
        <v>#NUM!</v>
      </c>
      <c r="AP15" s="26" t="e">
        <f t="shared" ref="AP15:AQ15" si="56">((AP17*$D24)/AP14)/(2*$D25)</f>
        <v>#NUM!</v>
      </c>
      <c r="AQ15" s="26" t="e">
        <f t="shared" si="56"/>
        <v>#NUM!</v>
      </c>
      <c r="AR15" s="26" t="e">
        <f t="shared" ref="AR15" si="57">((AR17*$D24)/AR14)/(2*$D25)</f>
        <v>#NUM!</v>
      </c>
      <c r="AS15" s="26" t="e">
        <f t="shared" ref="AS15" si="58">((AS17*$D24)/AS14)/(2*$D25)</f>
        <v>#NUM!</v>
      </c>
      <c r="AT15" s="26" t="e">
        <f t="shared" ref="AT15" si="59">((AT17*$D24)/AT14)/(2*$D25)</f>
        <v>#NUM!</v>
      </c>
      <c r="AU15" s="26" t="e">
        <f t="shared" ref="AU15" si="60">((AU17*$D24)/AU14)/(2*$D25)</f>
        <v>#NUM!</v>
      </c>
      <c r="AV15" s="26" t="e">
        <f t="shared" ref="AV15" si="61">((AV17*$D24)/AV14)/(2*$D25)</f>
        <v>#NUM!</v>
      </c>
      <c r="AW15" s="26" t="e">
        <f t="shared" ref="AW15" si="62">((AW17*$D24)/AW14)/(2*$D25)</f>
        <v>#NUM!</v>
      </c>
      <c r="AX15" s="26" t="e">
        <f t="shared" ref="AX15" si="63">((AX17*$D24)/AX14)/(2*$D25)</f>
        <v>#NUM!</v>
      </c>
      <c r="AY15" s="26" t="e">
        <f t="shared" ref="AY15" si="64">((AY17*$D24)/AY14)/(2*$D25)</f>
        <v>#NUM!</v>
      </c>
      <c r="AZ15" s="26" t="e">
        <f t="shared" ref="AZ15" si="65">((AZ17*$D24)/AZ14)/(2*$D25)</f>
        <v>#NUM!</v>
      </c>
      <c r="BA15" s="26" t="e">
        <f t="shared" ref="BA15" si="66">((BA17*$D24)/BA14)/(2*$D25)</f>
        <v>#NUM!</v>
      </c>
      <c r="BB15" s="26" t="e">
        <f t="shared" ref="BB15" si="67">((BB17*$D24)/BB14)/(2*$D25)</f>
        <v>#NUM!</v>
      </c>
      <c r="BC15" s="26" t="e">
        <f t="shared" ref="BC15" si="68">((BC17*$D24)/BC14)/(2*$D25)</f>
        <v>#NUM!</v>
      </c>
      <c r="BD15" s="26" t="e">
        <f t="shared" ref="BD15" si="69">((BD17*$D24)/BD14)/(2*$D25)</f>
        <v>#NUM!</v>
      </c>
      <c r="BE15" s="26" t="e">
        <f t="shared" ref="BE15" si="70">((BE17*$D24)/BE14)/(2*$D25)</f>
        <v>#NUM!</v>
      </c>
      <c r="BF15" s="26" t="e">
        <f t="shared" ref="BF15" si="71">((BF17*$D24)/BF14)/(2*$D25)</f>
        <v>#NUM!</v>
      </c>
      <c r="BG15" s="26" t="e">
        <f t="shared" ref="BG15" si="72">((BG17*$D24)/BG14)/(2*$D25)</f>
        <v>#NUM!</v>
      </c>
      <c r="BH15" s="26" t="e">
        <f t="shared" ref="BH15" si="73">((BH17*$D24)/BH14)/(2*$D25)</f>
        <v>#NUM!</v>
      </c>
      <c r="BI15" s="26" t="e">
        <f t="shared" ref="BI15:BJ15" si="74">((BI17*$D24)/BI14)/(2*$D25)</f>
        <v>#NUM!</v>
      </c>
      <c r="BJ15" s="26" t="e">
        <f t="shared" si="74"/>
        <v>#NUM!</v>
      </c>
      <c r="BK15" s="26" t="e">
        <f t="shared" ref="BK15" si="75">((BK17*$D24)/BK14)/(2*$D25)</f>
        <v>#NUM!</v>
      </c>
      <c r="BL15" s="26" t="e">
        <f t="shared" ref="BL15" si="76">((BL17*$D24)/BL14)/(2*$D25)</f>
        <v>#NUM!</v>
      </c>
      <c r="BM15" s="26" t="e">
        <f t="shared" ref="BM15" si="77">((BM17*$D24)/BM14)/(2*$D25)</f>
        <v>#NUM!</v>
      </c>
      <c r="BN15" s="26" t="e">
        <f t="shared" ref="BN15" si="78">((BN17*$D24)/BN14)/(2*$D25)</f>
        <v>#NUM!</v>
      </c>
      <c r="BO15" s="26" t="e">
        <f t="shared" ref="BO15" si="79">((BO17*$D24)/BO14)/(2*$D25)</f>
        <v>#NUM!</v>
      </c>
      <c r="BP15" s="26" t="e">
        <f t="shared" ref="BP15" si="80">((BP17*$D24)/BP14)/(2*$D25)</f>
        <v>#NUM!</v>
      </c>
      <c r="BQ15" s="26" t="e">
        <f t="shared" ref="BQ15" si="81">((BQ17*$D24)/BQ14)/(2*$D25)</f>
        <v>#NUM!</v>
      </c>
      <c r="BR15" s="26" t="e">
        <f t="shared" ref="BR15" si="82">((BR17*$D24)/BR14)/(2*$D25)</f>
        <v>#NUM!</v>
      </c>
      <c r="BS15" s="26" t="e">
        <f t="shared" ref="BS15" si="83">((BS17*$D24)/BS14)/(2*$D25)</f>
        <v>#NUM!</v>
      </c>
      <c r="BT15" s="26" t="e">
        <f t="shared" ref="BT15" si="84">((BT17*$D24)/BT14)/(2*$D25)</f>
        <v>#NUM!</v>
      </c>
      <c r="BU15" s="26" t="e">
        <f t="shared" ref="BU15" si="85">((BU17*$D24)/BU14)/(2*$D25)</f>
        <v>#NUM!</v>
      </c>
      <c r="BV15" s="26" t="e">
        <f t="shared" ref="BV15" si="86">((BV17*$D24)/BV14)/(2*$D25)</f>
        <v>#NUM!</v>
      </c>
      <c r="BW15" s="26" t="e">
        <f t="shared" ref="BW15" si="87">((BW17*$D24)/BW14)/(2*$D25)</f>
        <v>#NUM!</v>
      </c>
      <c r="BX15" s="26" t="e">
        <f t="shared" ref="BX15" si="88">((BX17*$D24)/BX14)/(2*$D25)</f>
        <v>#NUM!</v>
      </c>
      <c r="BY15" s="26" t="e">
        <f t="shared" ref="BY15" si="89">((BY17*$D24)/BY14)/(2*$D25)</f>
        <v>#NUM!</v>
      </c>
      <c r="BZ15" s="26" t="e">
        <f t="shared" ref="BZ15" si="90">((BZ17*$D24)/BZ14)/(2*$D25)</f>
        <v>#NUM!</v>
      </c>
      <c r="CA15" s="26" t="e">
        <f t="shared" ref="CA15" si="91">((CA17*$D24)/CA14)/(2*$D25)</f>
        <v>#NUM!</v>
      </c>
      <c r="CB15" s="26" t="e">
        <f t="shared" ref="CB15:CC15" si="92">((CB17*$D24)/CB14)/(2*$D25)</f>
        <v>#NUM!</v>
      </c>
      <c r="CC15" s="26" t="e">
        <f t="shared" si="92"/>
        <v>#NUM!</v>
      </c>
      <c r="CD15" s="26" t="e">
        <f t="shared" ref="CD15" si="93">((CD17*$D24)/CD14)/(2*$D25)</f>
        <v>#NUM!</v>
      </c>
      <c r="CE15" s="26" t="e">
        <f t="shared" ref="CE15" si="94">((CE17*$D24)/CE14)/(2*$D25)</f>
        <v>#NUM!</v>
      </c>
      <c r="CF15" s="26" t="e">
        <f t="shared" ref="CF15" si="95">((CF17*$D24)/CF14)/(2*$D25)</f>
        <v>#NUM!</v>
      </c>
      <c r="CG15" s="26" t="e">
        <f t="shared" ref="CG15" si="96">((CG17*$D24)/CG14)/(2*$D25)</f>
        <v>#NUM!</v>
      </c>
      <c r="CH15" s="26" t="e">
        <f t="shared" ref="CH15" si="97">((CH17*$D24)/CH14)/(2*$D25)</f>
        <v>#NUM!</v>
      </c>
      <c r="CI15" s="26" t="e">
        <f t="shared" ref="CI15" si="98">((CI17*$D24)/CI14)/(2*$D25)</f>
        <v>#NUM!</v>
      </c>
      <c r="CJ15" s="26" t="e">
        <f t="shared" ref="CJ15" si="99">((CJ17*$D24)/CJ14)/(2*$D25)</f>
        <v>#NUM!</v>
      </c>
      <c r="CK15" s="26" t="e">
        <f t="shared" ref="CK15" si="100">((CK17*$D24)/CK14)/(2*$D25)</f>
        <v>#NUM!</v>
      </c>
      <c r="CL15" s="26" t="e">
        <f t="shared" ref="CL15" si="101">((CL17*$D24)/CL14)/(2*$D25)</f>
        <v>#NUM!</v>
      </c>
      <c r="CM15" s="26" t="e">
        <f t="shared" ref="CM15" si="102">((CM17*$D24)/CM14)/(2*$D25)</f>
        <v>#NUM!</v>
      </c>
      <c r="CN15" s="26" t="e">
        <f t="shared" ref="CN15" si="103">((CN17*$D24)/CN14)/(2*$D25)</f>
        <v>#NUM!</v>
      </c>
      <c r="CO15" s="26" t="e">
        <f t="shared" ref="CO15" si="104">((CO17*$D24)/CO14)/(2*$D25)</f>
        <v>#NUM!</v>
      </c>
      <c r="CP15" s="26" t="e">
        <f t="shared" ref="CP15" si="105">((CP17*$D24)/CP14)/(2*$D25)</f>
        <v>#NUM!</v>
      </c>
      <c r="CQ15" s="26" t="e">
        <f t="shared" ref="CQ15" si="106">((CQ17*$D24)/CQ14)/(2*$D25)</f>
        <v>#NUM!</v>
      </c>
      <c r="CR15" s="26" t="e">
        <f t="shared" ref="CR15" si="107">((CR17*$D24)/CR14)/(2*$D25)</f>
        <v>#NUM!</v>
      </c>
      <c r="CS15" s="26" t="e">
        <f t="shared" ref="CS15" si="108">((CS17*$D24)/CS14)/(2*$D25)</f>
        <v>#NUM!</v>
      </c>
      <c r="CT15" s="26" t="e">
        <f t="shared" ref="CT15" si="109">((CT17*$D24)/CT14)/(2*$D25)</f>
        <v>#NUM!</v>
      </c>
      <c r="CU15" s="26" t="e">
        <f t="shared" ref="CU15:CV15" si="110">((CU17*$D24)/CU14)/(2*$D25)</f>
        <v>#NUM!</v>
      </c>
      <c r="CV15" s="26" t="e">
        <f t="shared" si="110"/>
        <v>#NUM!</v>
      </c>
      <c r="CW15" s="26" t="e">
        <f t="shared" ref="CW15" si="111">((CW17*$D24)/CW14)/(2*$D25)</f>
        <v>#NUM!</v>
      </c>
      <c r="CX15" s="26" t="e">
        <f t="shared" ref="CX15" si="112">((CX17*$D24)/CX14)/(2*$D25)</f>
        <v>#NUM!</v>
      </c>
      <c r="CY15" s="26" t="e">
        <f t="shared" ref="CY15" si="113">((CY17*$D24)/CY14)/(2*$D25)</f>
        <v>#NUM!</v>
      </c>
    </row>
    <row r="16" spans="1:103">
      <c r="A16" s="8" t="s">
        <v>23</v>
      </c>
      <c r="C16" s="4"/>
      <c r="D16" s="26">
        <f>D7/D19</f>
        <v>0.75</v>
      </c>
      <c r="E16" s="26">
        <f>E7/$D19</f>
        <v>6.6928509242848121E-3</v>
      </c>
      <c r="F16" s="26">
        <f>F7/$D19</f>
        <v>8.4479191063352832E-2</v>
      </c>
      <c r="G16" s="26">
        <f t="shared" ref="G16:BQ16" si="114">G7/$D19</f>
        <v>1.8147997836948094E-6</v>
      </c>
      <c r="H16" s="26">
        <f t="shared" si="114"/>
        <v>4.4394065379002839E-8</v>
      </c>
      <c r="I16" s="26">
        <f t="shared" si="114"/>
        <v>2.990352138434362E-12</v>
      </c>
      <c r="J16" s="26">
        <f t="shared" si="114"/>
        <v>0</v>
      </c>
      <c r="K16" s="26" t="e">
        <f t="shared" si="114"/>
        <v>#NUM!</v>
      </c>
      <c r="L16" s="26" t="e">
        <f t="shared" si="114"/>
        <v>#NUM!</v>
      </c>
      <c r="M16" s="26" t="e">
        <f t="shared" si="114"/>
        <v>#NUM!</v>
      </c>
      <c r="N16" s="26" t="e">
        <f t="shared" si="114"/>
        <v>#NUM!</v>
      </c>
      <c r="O16" s="26" t="e">
        <f t="shared" si="114"/>
        <v>#NUM!</v>
      </c>
      <c r="P16" s="26" t="e">
        <f t="shared" si="114"/>
        <v>#NUM!</v>
      </c>
      <c r="Q16" s="26" t="e">
        <f t="shared" si="114"/>
        <v>#NUM!</v>
      </c>
      <c r="R16" s="26" t="e">
        <f t="shared" si="114"/>
        <v>#NUM!</v>
      </c>
      <c r="S16" s="26" t="e">
        <f t="shared" si="114"/>
        <v>#NUM!</v>
      </c>
      <c r="T16" s="26" t="e">
        <f t="shared" si="114"/>
        <v>#NUM!</v>
      </c>
      <c r="U16" s="26" t="e">
        <f t="shared" si="114"/>
        <v>#NUM!</v>
      </c>
      <c r="V16" s="26" t="e">
        <f t="shared" si="114"/>
        <v>#NUM!</v>
      </c>
      <c r="W16" s="26" t="e">
        <f t="shared" si="114"/>
        <v>#NUM!</v>
      </c>
      <c r="X16" s="26" t="e">
        <f t="shared" si="114"/>
        <v>#NUM!</v>
      </c>
      <c r="Y16" s="26" t="e">
        <f t="shared" si="114"/>
        <v>#NUM!</v>
      </c>
      <c r="Z16" s="26" t="e">
        <f t="shared" si="114"/>
        <v>#NUM!</v>
      </c>
      <c r="AA16" s="26" t="e">
        <f t="shared" si="114"/>
        <v>#NUM!</v>
      </c>
      <c r="AB16" s="26" t="e">
        <f t="shared" si="114"/>
        <v>#NUM!</v>
      </c>
      <c r="AC16" s="26" t="e">
        <f t="shared" si="114"/>
        <v>#NUM!</v>
      </c>
      <c r="AD16" s="26" t="e">
        <f t="shared" si="114"/>
        <v>#NUM!</v>
      </c>
      <c r="AE16" s="26" t="e">
        <f t="shared" si="114"/>
        <v>#NUM!</v>
      </c>
      <c r="AF16" s="26" t="e">
        <f t="shared" si="114"/>
        <v>#NUM!</v>
      </c>
      <c r="AG16" s="26" t="e">
        <f t="shared" si="114"/>
        <v>#NUM!</v>
      </c>
      <c r="AH16" s="26" t="e">
        <f t="shared" si="114"/>
        <v>#NUM!</v>
      </c>
      <c r="AI16" s="26" t="e">
        <f t="shared" si="114"/>
        <v>#NUM!</v>
      </c>
      <c r="AJ16" s="26" t="e">
        <f t="shared" si="114"/>
        <v>#NUM!</v>
      </c>
      <c r="AK16" s="26" t="e">
        <f t="shared" si="114"/>
        <v>#NUM!</v>
      </c>
      <c r="AL16" s="26" t="e">
        <f t="shared" si="114"/>
        <v>#NUM!</v>
      </c>
      <c r="AM16" s="26" t="e">
        <f t="shared" si="114"/>
        <v>#NUM!</v>
      </c>
      <c r="AN16" s="26" t="e">
        <f t="shared" si="114"/>
        <v>#NUM!</v>
      </c>
      <c r="AO16" s="26" t="e">
        <f t="shared" si="114"/>
        <v>#NUM!</v>
      </c>
      <c r="AP16" s="26" t="e">
        <f t="shared" si="114"/>
        <v>#NUM!</v>
      </c>
      <c r="AQ16" s="26" t="e">
        <f t="shared" si="114"/>
        <v>#NUM!</v>
      </c>
      <c r="AR16" s="26" t="e">
        <f t="shared" si="114"/>
        <v>#NUM!</v>
      </c>
      <c r="AS16" s="26" t="e">
        <f t="shared" si="114"/>
        <v>#NUM!</v>
      </c>
      <c r="AT16" s="26" t="e">
        <f t="shared" si="114"/>
        <v>#NUM!</v>
      </c>
      <c r="AU16" s="26" t="e">
        <f t="shared" si="114"/>
        <v>#NUM!</v>
      </c>
      <c r="AV16" s="26" t="e">
        <f t="shared" si="114"/>
        <v>#NUM!</v>
      </c>
      <c r="AW16" s="26" t="e">
        <f t="shared" si="114"/>
        <v>#NUM!</v>
      </c>
      <c r="AX16" s="26" t="e">
        <f t="shared" si="114"/>
        <v>#NUM!</v>
      </c>
      <c r="AY16" s="26" t="e">
        <f t="shared" si="114"/>
        <v>#NUM!</v>
      </c>
      <c r="AZ16" s="26" t="e">
        <f t="shared" si="114"/>
        <v>#NUM!</v>
      </c>
      <c r="BA16" s="26" t="e">
        <f t="shared" si="114"/>
        <v>#NUM!</v>
      </c>
      <c r="BB16" s="26" t="e">
        <f t="shared" si="114"/>
        <v>#NUM!</v>
      </c>
      <c r="BC16" s="26" t="e">
        <f t="shared" si="114"/>
        <v>#NUM!</v>
      </c>
      <c r="BD16" s="26" t="e">
        <f t="shared" si="114"/>
        <v>#NUM!</v>
      </c>
      <c r="BE16" s="26" t="e">
        <f t="shared" si="114"/>
        <v>#NUM!</v>
      </c>
      <c r="BF16" s="26" t="e">
        <f t="shared" si="114"/>
        <v>#NUM!</v>
      </c>
      <c r="BG16" s="26" t="e">
        <f t="shared" si="114"/>
        <v>#NUM!</v>
      </c>
      <c r="BH16" s="26" t="e">
        <f t="shared" si="114"/>
        <v>#NUM!</v>
      </c>
      <c r="BI16" s="26" t="e">
        <f t="shared" si="114"/>
        <v>#NUM!</v>
      </c>
      <c r="BJ16" s="26" t="e">
        <f t="shared" si="114"/>
        <v>#NUM!</v>
      </c>
      <c r="BK16" s="26" t="e">
        <f t="shared" si="114"/>
        <v>#NUM!</v>
      </c>
      <c r="BL16" s="26" t="e">
        <f t="shared" si="114"/>
        <v>#NUM!</v>
      </c>
      <c r="BM16" s="26" t="e">
        <f t="shared" si="114"/>
        <v>#NUM!</v>
      </c>
      <c r="BN16" s="26" t="e">
        <f t="shared" si="114"/>
        <v>#NUM!</v>
      </c>
      <c r="BO16" s="26" t="e">
        <f t="shared" si="114"/>
        <v>#NUM!</v>
      </c>
      <c r="BP16" s="26" t="e">
        <f t="shared" si="114"/>
        <v>#NUM!</v>
      </c>
      <c r="BQ16" s="26" t="e">
        <f t="shared" si="114"/>
        <v>#NUM!</v>
      </c>
      <c r="BR16" s="26" t="e">
        <f t="shared" ref="BR16:CY16" si="115">BR7/$D19</f>
        <v>#NUM!</v>
      </c>
      <c r="BS16" s="26" t="e">
        <f t="shared" si="115"/>
        <v>#NUM!</v>
      </c>
      <c r="BT16" s="26" t="e">
        <f t="shared" si="115"/>
        <v>#NUM!</v>
      </c>
      <c r="BU16" s="26" t="e">
        <f t="shared" si="115"/>
        <v>#NUM!</v>
      </c>
      <c r="BV16" s="26" t="e">
        <f t="shared" si="115"/>
        <v>#NUM!</v>
      </c>
      <c r="BW16" s="26" t="e">
        <f t="shared" si="115"/>
        <v>#NUM!</v>
      </c>
      <c r="BX16" s="26" t="e">
        <f t="shared" si="115"/>
        <v>#NUM!</v>
      </c>
      <c r="BY16" s="26" t="e">
        <f t="shared" si="115"/>
        <v>#NUM!</v>
      </c>
      <c r="BZ16" s="26" t="e">
        <f t="shared" si="115"/>
        <v>#NUM!</v>
      </c>
      <c r="CA16" s="26" t="e">
        <f t="shared" si="115"/>
        <v>#NUM!</v>
      </c>
      <c r="CB16" s="26" t="e">
        <f t="shared" si="115"/>
        <v>#NUM!</v>
      </c>
      <c r="CC16" s="26" t="e">
        <f t="shared" si="115"/>
        <v>#NUM!</v>
      </c>
      <c r="CD16" s="26" t="e">
        <f t="shared" si="115"/>
        <v>#NUM!</v>
      </c>
      <c r="CE16" s="26" t="e">
        <f t="shared" si="115"/>
        <v>#NUM!</v>
      </c>
      <c r="CF16" s="26" t="e">
        <f t="shared" si="115"/>
        <v>#NUM!</v>
      </c>
      <c r="CG16" s="26" t="e">
        <f t="shared" si="115"/>
        <v>#NUM!</v>
      </c>
      <c r="CH16" s="26" t="e">
        <f t="shared" si="115"/>
        <v>#NUM!</v>
      </c>
      <c r="CI16" s="26" t="e">
        <f t="shared" si="115"/>
        <v>#NUM!</v>
      </c>
      <c r="CJ16" s="26" t="e">
        <f t="shared" si="115"/>
        <v>#NUM!</v>
      </c>
      <c r="CK16" s="26" t="e">
        <f t="shared" si="115"/>
        <v>#NUM!</v>
      </c>
      <c r="CL16" s="26" t="e">
        <f t="shared" si="115"/>
        <v>#NUM!</v>
      </c>
      <c r="CM16" s="26" t="e">
        <f t="shared" si="115"/>
        <v>#NUM!</v>
      </c>
      <c r="CN16" s="26" t="e">
        <f t="shared" si="115"/>
        <v>#NUM!</v>
      </c>
      <c r="CO16" s="26" t="e">
        <f t="shared" si="115"/>
        <v>#NUM!</v>
      </c>
      <c r="CP16" s="26" t="e">
        <f t="shared" si="115"/>
        <v>#NUM!</v>
      </c>
      <c r="CQ16" s="26" t="e">
        <f t="shared" si="115"/>
        <v>#NUM!</v>
      </c>
      <c r="CR16" s="26" t="e">
        <f t="shared" si="115"/>
        <v>#NUM!</v>
      </c>
      <c r="CS16" s="26" t="e">
        <f t="shared" si="115"/>
        <v>#NUM!</v>
      </c>
      <c r="CT16" s="26" t="e">
        <f t="shared" si="115"/>
        <v>#NUM!</v>
      </c>
      <c r="CU16" s="26" t="e">
        <f t="shared" si="115"/>
        <v>#NUM!</v>
      </c>
      <c r="CV16" s="26" t="e">
        <f t="shared" si="115"/>
        <v>#NUM!</v>
      </c>
      <c r="CW16" s="26" t="e">
        <f t="shared" si="115"/>
        <v>#NUM!</v>
      </c>
      <c r="CX16" s="26" t="e">
        <f t="shared" si="115"/>
        <v>#NUM!</v>
      </c>
      <c r="CY16" s="26" t="e">
        <f t="shared" si="115"/>
        <v>#NUM!</v>
      </c>
    </row>
    <row r="17" spans="1:103">
      <c r="A17" s="8" t="s">
        <v>53</v>
      </c>
      <c r="B17" s="7" t="s">
        <v>56</v>
      </c>
      <c r="C17" s="4" t="s">
        <v>35</v>
      </c>
      <c r="D17" s="19">
        <f>$D18-D3</f>
        <v>50</v>
      </c>
      <c r="E17" s="12">
        <f t="shared" ref="E17:AI17" si="116">$D18-E3</f>
        <v>25</v>
      </c>
      <c r="F17" s="13">
        <f t="shared" si="116"/>
        <v>136.49607236135728</v>
      </c>
      <c r="G17" s="13">
        <f t="shared" si="116"/>
        <v>169.3016556576199</v>
      </c>
      <c r="H17" s="13">
        <f t="shared" si="116"/>
        <v>265.35629673262571</v>
      </c>
      <c r="I17" s="13">
        <f t="shared" si="116"/>
        <v>812.21040879686552</v>
      </c>
      <c r="J17" s="13">
        <f t="shared" si="116"/>
        <v>10957.083736773091</v>
      </c>
      <c r="K17" s="13">
        <f t="shared" si="116"/>
        <v>2368482.4290828281</v>
      </c>
      <c r="L17" s="13" t="e">
        <f t="shared" si="116"/>
        <v>#NUM!</v>
      </c>
      <c r="M17" s="13" t="e">
        <f t="shared" si="116"/>
        <v>#NUM!</v>
      </c>
      <c r="N17" s="13" t="e">
        <f t="shared" si="116"/>
        <v>#NUM!</v>
      </c>
      <c r="O17" s="13" t="e">
        <f t="shared" si="116"/>
        <v>#NUM!</v>
      </c>
      <c r="P17" s="13" t="e">
        <f t="shared" si="116"/>
        <v>#NUM!</v>
      </c>
      <c r="Q17" s="13" t="e">
        <f t="shared" si="116"/>
        <v>#NUM!</v>
      </c>
      <c r="R17" s="12" t="e">
        <f t="shared" si="116"/>
        <v>#NUM!</v>
      </c>
      <c r="S17" s="13" t="e">
        <f t="shared" si="116"/>
        <v>#NUM!</v>
      </c>
      <c r="T17" s="13" t="e">
        <f t="shared" si="116"/>
        <v>#NUM!</v>
      </c>
      <c r="U17" s="13" t="e">
        <f t="shared" si="116"/>
        <v>#NUM!</v>
      </c>
      <c r="V17" s="13" t="e">
        <f t="shared" si="116"/>
        <v>#NUM!</v>
      </c>
      <c r="W17" s="12" t="e">
        <f t="shared" si="116"/>
        <v>#NUM!</v>
      </c>
      <c r="X17" s="13" t="e">
        <f t="shared" si="116"/>
        <v>#NUM!</v>
      </c>
      <c r="Y17" s="12" t="e">
        <f t="shared" si="116"/>
        <v>#NUM!</v>
      </c>
      <c r="Z17" s="13" t="e">
        <f t="shared" si="116"/>
        <v>#NUM!</v>
      </c>
      <c r="AA17" s="12" t="e">
        <f t="shared" si="116"/>
        <v>#NUM!</v>
      </c>
      <c r="AB17" s="13" t="e">
        <f t="shared" si="116"/>
        <v>#NUM!</v>
      </c>
      <c r="AC17" s="12" t="e">
        <f t="shared" si="116"/>
        <v>#NUM!</v>
      </c>
      <c r="AD17" s="13" t="e">
        <f t="shared" si="116"/>
        <v>#NUM!</v>
      </c>
      <c r="AE17" s="12" t="e">
        <f t="shared" si="116"/>
        <v>#NUM!</v>
      </c>
      <c r="AF17" s="13" t="e">
        <f t="shared" si="116"/>
        <v>#NUM!</v>
      </c>
      <c r="AG17" s="12" t="e">
        <f t="shared" si="116"/>
        <v>#NUM!</v>
      </c>
      <c r="AH17" s="13" t="e">
        <f t="shared" si="116"/>
        <v>#NUM!</v>
      </c>
      <c r="AI17" s="12" t="e">
        <f t="shared" si="116"/>
        <v>#NUM!</v>
      </c>
      <c r="AJ17" s="13" t="e">
        <f t="shared" ref="AJ17:BO17" si="117">$D18-AJ3</f>
        <v>#NUM!</v>
      </c>
      <c r="AK17" s="12" t="e">
        <f t="shared" si="117"/>
        <v>#NUM!</v>
      </c>
      <c r="AL17" s="13" t="e">
        <f t="shared" si="117"/>
        <v>#NUM!</v>
      </c>
      <c r="AM17" s="12" t="e">
        <f t="shared" si="117"/>
        <v>#NUM!</v>
      </c>
      <c r="AN17" s="13" t="e">
        <f t="shared" si="117"/>
        <v>#NUM!</v>
      </c>
      <c r="AO17" s="12" t="e">
        <f t="shared" si="117"/>
        <v>#NUM!</v>
      </c>
      <c r="AP17" s="13" t="e">
        <f t="shared" si="117"/>
        <v>#NUM!</v>
      </c>
      <c r="AQ17" s="12" t="e">
        <f t="shared" si="117"/>
        <v>#NUM!</v>
      </c>
      <c r="AR17" s="13" t="e">
        <f t="shared" si="117"/>
        <v>#NUM!</v>
      </c>
      <c r="AS17" s="12" t="e">
        <f t="shared" si="117"/>
        <v>#NUM!</v>
      </c>
      <c r="AT17" s="12" t="e">
        <f t="shared" si="117"/>
        <v>#NUM!</v>
      </c>
      <c r="AU17" s="13" t="e">
        <f t="shared" si="117"/>
        <v>#NUM!</v>
      </c>
      <c r="AV17" s="12" t="e">
        <f t="shared" si="117"/>
        <v>#NUM!</v>
      </c>
      <c r="AW17" s="13" t="e">
        <f t="shared" si="117"/>
        <v>#NUM!</v>
      </c>
      <c r="AX17" s="12" t="e">
        <f t="shared" si="117"/>
        <v>#NUM!</v>
      </c>
      <c r="AY17" s="13" t="e">
        <f t="shared" si="117"/>
        <v>#NUM!</v>
      </c>
      <c r="AZ17" s="12" t="e">
        <f t="shared" si="117"/>
        <v>#NUM!</v>
      </c>
      <c r="BA17" s="13" t="e">
        <f t="shared" si="117"/>
        <v>#NUM!</v>
      </c>
      <c r="BB17" s="12" t="e">
        <f t="shared" si="117"/>
        <v>#NUM!</v>
      </c>
      <c r="BC17" s="13" t="e">
        <f t="shared" si="117"/>
        <v>#NUM!</v>
      </c>
      <c r="BD17" s="12" t="e">
        <f t="shared" si="117"/>
        <v>#NUM!</v>
      </c>
      <c r="BE17" s="13" t="e">
        <f t="shared" si="117"/>
        <v>#NUM!</v>
      </c>
      <c r="BF17" s="12" t="e">
        <f t="shared" si="117"/>
        <v>#NUM!</v>
      </c>
      <c r="BG17" s="13" t="e">
        <f t="shared" si="117"/>
        <v>#NUM!</v>
      </c>
      <c r="BH17" s="12" t="e">
        <f t="shared" si="117"/>
        <v>#NUM!</v>
      </c>
      <c r="BI17" s="13" t="e">
        <f t="shared" si="117"/>
        <v>#NUM!</v>
      </c>
      <c r="BJ17" s="12" t="e">
        <f t="shared" si="117"/>
        <v>#NUM!</v>
      </c>
      <c r="BK17" s="13" t="e">
        <f t="shared" si="117"/>
        <v>#NUM!</v>
      </c>
      <c r="BL17" s="12" t="e">
        <f t="shared" si="117"/>
        <v>#NUM!</v>
      </c>
      <c r="BM17" s="13" t="e">
        <f t="shared" si="117"/>
        <v>#NUM!</v>
      </c>
      <c r="BN17" s="12" t="e">
        <f t="shared" si="117"/>
        <v>#NUM!</v>
      </c>
      <c r="BO17" s="13" t="e">
        <f t="shared" si="117"/>
        <v>#NUM!</v>
      </c>
      <c r="BP17" s="12" t="e">
        <f t="shared" ref="BP17:CU17" si="118">$D18-BP3</f>
        <v>#NUM!</v>
      </c>
      <c r="BQ17" s="12" t="e">
        <f t="shared" si="118"/>
        <v>#NUM!</v>
      </c>
      <c r="BR17" s="13" t="e">
        <f t="shared" si="118"/>
        <v>#NUM!</v>
      </c>
      <c r="BS17" s="12" t="e">
        <f t="shared" si="118"/>
        <v>#NUM!</v>
      </c>
      <c r="BT17" s="13" t="e">
        <f t="shared" si="118"/>
        <v>#NUM!</v>
      </c>
      <c r="BU17" s="12" t="e">
        <f t="shared" si="118"/>
        <v>#NUM!</v>
      </c>
      <c r="BV17" s="13" t="e">
        <f t="shared" si="118"/>
        <v>#NUM!</v>
      </c>
      <c r="BW17" s="12" t="e">
        <f t="shared" si="118"/>
        <v>#NUM!</v>
      </c>
      <c r="BX17" s="13" t="e">
        <f t="shared" si="118"/>
        <v>#NUM!</v>
      </c>
      <c r="BY17" s="12" t="e">
        <f t="shared" si="118"/>
        <v>#NUM!</v>
      </c>
      <c r="BZ17" s="13" t="e">
        <f t="shared" si="118"/>
        <v>#NUM!</v>
      </c>
      <c r="CA17" s="12" t="e">
        <f t="shared" si="118"/>
        <v>#NUM!</v>
      </c>
      <c r="CB17" s="13" t="e">
        <f t="shared" si="118"/>
        <v>#NUM!</v>
      </c>
      <c r="CC17" s="12" t="e">
        <f t="shared" si="118"/>
        <v>#NUM!</v>
      </c>
      <c r="CD17" s="13" t="e">
        <f t="shared" si="118"/>
        <v>#NUM!</v>
      </c>
      <c r="CE17" s="12" t="e">
        <f t="shared" si="118"/>
        <v>#NUM!</v>
      </c>
      <c r="CF17" s="13" t="e">
        <f t="shared" si="118"/>
        <v>#NUM!</v>
      </c>
      <c r="CG17" s="12" t="e">
        <f t="shared" si="118"/>
        <v>#NUM!</v>
      </c>
      <c r="CH17" s="13" t="e">
        <f t="shared" si="118"/>
        <v>#NUM!</v>
      </c>
      <c r="CI17" s="12" t="e">
        <f t="shared" si="118"/>
        <v>#NUM!</v>
      </c>
      <c r="CJ17" s="13" t="e">
        <f t="shared" si="118"/>
        <v>#NUM!</v>
      </c>
      <c r="CK17" s="12" t="e">
        <f t="shared" si="118"/>
        <v>#NUM!</v>
      </c>
      <c r="CL17" s="13" t="e">
        <f t="shared" si="118"/>
        <v>#NUM!</v>
      </c>
      <c r="CM17" s="12" t="e">
        <f t="shared" si="118"/>
        <v>#NUM!</v>
      </c>
      <c r="CN17" s="12" t="e">
        <f t="shared" si="118"/>
        <v>#NUM!</v>
      </c>
      <c r="CO17" s="13" t="e">
        <f t="shared" si="118"/>
        <v>#NUM!</v>
      </c>
      <c r="CP17" s="12" t="e">
        <f t="shared" si="118"/>
        <v>#NUM!</v>
      </c>
      <c r="CQ17" s="13" t="e">
        <f t="shared" si="118"/>
        <v>#NUM!</v>
      </c>
      <c r="CR17" s="12" t="e">
        <f t="shared" si="118"/>
        <v>#NUM!</v>
      </c>
      <c r="CS17" s="13" t="e">
        <f t="shared" si="118"/>
        <v>#NUM!</v>
      </c>
      <c r="CT17" s="12" t="e">
        <f t="shared" si="118"/>
        <v>#NUM!</v>
      </c>
      <c r="CU17" s="13" t="e">
        <f t="shared" si="118"/>
        <v>#NUM!</v>
      </c>
      <c r="CV17" s="12" t="e">
        <f t="shared" ref="CV17:CY17" si="119">$D18-CV3</f>
        <v>#NUM!</v>
      </c>
      <c r="CW17" s="13" t="e">
        <f t="shared" si="119"/>
        <v>#NUM!</v>
      </c>
      <c r="CX17" s="12" t="e">
        <f t="shared" si="119"/>
        <v>#NUM!</v>
      </c>
      <c r="CY17" s="13" t="e">
        <f t="shared" si="119"/>
        <v>#NUM!</v>
      </c>
    </row>
    <row r="18" spans="1:103">
      <c r="A18" s="8" t="s">
        <v>46</v>
      </c>
      <c r="B18" s="7" t="s">
        <v>42</v>
      </c>
      <c r="C18" s="4" t="s">
        <v>6</v>
      </c>
      <c r="D18" s="14">
        <v>100</v>
      </c>
    </row>
    <row r="19" spans="1:103">
      <c r="A19" s="8" t="s">
        <v>46</v>
      </c>
      <c r="B19" s="7" t="s">
        <v>62</v>
      </c>
      <c r="C19" s="4" t="s">
        <v>16</v>
      </c>
      <c r="D19" s="14">
        <v>100</v>
      </c>
    </row>
    <row r="20" spans="1:103">
      <c r="A20" s="8" t="s">
        <v>46</v>
      </c>
      <c r="B20" s="7" t="s">
        <v>61</v>
      </c>
      <c r="C20" s="4" t="s">
        <v>50</v>
      </c>
      <c r="D20" s="14">
        <v>1</v>
      </c>
    </row>
    <row r="21" spans="1:103">
      <c r="A21" s="8" t="s">
        <v>46</v>
      </c>
      <c r="B21" s="7" t="s">
        <v>60</v>
      </c>
      <c r="C21" s="4" t="s">
        <v>17</v>
      </c>
      <c r="D21" s="14">
        <v>0.05</v>
      </c>
    </row>
    <row r="22" spans="1:103">
      <c r="A22" s="8" t="s">
        <v>46</v>
      </c>
      <c r="B22" s="7" t="s">
        <v>58</v>
      </c>
      <c r="C22" s="4" t="s">
        <v>44</v>
      </c>
      <c r="D22" s="20">
        <v>2</v>
      </c>
    </row>
    <row r="23" spans="1:103">
      <c r="A23" s="8" t="s">
        <v>46</v>
      </c>
      <c r="B23" s="7" t="s">
        <v>57</v>
      </c>
      <c r="C23" s="16" t="s">
        <v>45</v>
      </c>
      <c r="D23" s="20">
        <v>0.02</v>
      </c>
    </row>
    <row r="24" spans="1:103">
      <c r="A24" s="8" t="s">
        <v>46</v>
      </c>
      <c r="B24" s="7" t="s">
        <v>55</v>
      </c>
      <c r="C24" s="4" t="s">
        <v>34</v>
      </c>
      <c r="D24" s="20">
        <v>1</v>
      </c>
    </row>
    <row r="25" spans="1:103">
      <c r="A25" s="8" t="s">
        <v>46</v>
      </c>
      <c r="B25" s="7" t="s">
        <v>54</v>
      </c>
      <c r="C25" s="4" t="s">
        <v>51</v>
      </c>
      <c r="D25" s="20">
        <v>1</v>
      </c>
    </row>
    <row r="26" spans="1:103">
      <c r="C26" s="4"/>
    </row>
    <row r="56" spans="1:1" customFormat="1">
      <c r="A56" s="30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6"/>
  <sheetViews>
    <sheetView workbookViewId="0">
      <selection activeCell="A2" sqref="A2:XFD2"/>
    </sheetView>
  </sheetViews>
  <sheetFormatPr baseColWidth="10" defaultRowHeight="15" x14ac:dyDescent="0"/>
  <cols>
    <col min="1" max="1" width="10.83203125" style="8"/>
    <col min="2" max="2" width="14" style="7" bestFit="1" customWidth="1"/>
    <col min="3" max="3" width="12.83203125" style="15" customWidth="1"/>
    <col min="4" max="4" width="10" style="14" customWidth="1"/>
    <col min="5" max="5" width="7.1640625" style="3" customWidth="1"/>
    <col min="6" max="6" width="7.5" style="3" customWidth="1"/>
    <col min="7" max="15" width="6.33203125" style="3" customWidth="1"/>
    <col min="16" max="17" width="6.33203125" customWidth="1"/>
    <col min="18" max="102" width="6.83203125" customWidth="1"/>
    <col min="103" max="103" width="7.33203125" customWidth="1"/>
  </cols>
  <sheetData>
    <row r="1" spans="1:103">
      <c r="A1" s="35" t="s">
        <v>76</v>
      </c>
    </row>
    <row r="2" spans="1:103">
      <c r="D2" s="14" t="s">
        <v>75</v>
      </c>
      <c r="E2" s="14">
        <v>1</v>
      </c>
      <c r="F2" s="14">
        <v>2</v>
      </c>
      <c r="G2" s="14">
        <v>3</v>
      </c>
      <c r="H2" s="14">
        <v>4</v>
      </c>
      <c r="I2" s="14">
        <v>5</v>
      </c>
      <c r="J2" s="14">
        <v>6</v>
      </c>
      <c r="K2" s="14">
        <v>7</v>
      </c>
      <c r="L2" s="14">
        <v>8</v>
      </c>
      <c r="M2" s="14">
        <v>9</v>
      </c>
      <c r="N2" s="14">
        <v>10</v>
      </c>
      <c r="O2" s="14">
        <v>11</v>
      </c>
      <c r="P2" s="14">
        <v>12</v>
      </c>
      <c r="Q2" s="14">
        <v>13</v>
      </c>
      <c r="R2" s="14">
        <v>14</v>
      </c>
      <c r="S2" s="14">
        <v>15</v>
      </c>
      <c r="T2" s="14">
        <v>16</v>
      </c>
      <c r="U2" s="14">
        <v>17</v>
      </c>
      <c r="V2" s="14">
        <v>18</v>
      </c>
      <c r="W2" s="14">
        <v>19</v>
      </c>
      <c r="X2" s="14">
        <v>20</v>
      </c>
      <c r="Y2" s="14">
        <v>21</v>
      </c>
      <c r="Z2" s="14">
        <v>22</v>
      </c>
      <c r="AA2" s="14">
        <v>23</v>
      </c>
      <c r="AB2" s="14">
        <v>24</v>
      </c>
      <c r="AC2" s="14">
        <v>25</v>
      </c>
      <c r="AD2" s="14">
        <v>26</v>
      </c>
      <c r="AE2" s="14">
        <v>27</v>
      </c>
      <c r="AF2" s="14">
        <v>28</v>
      </c>
      <c r="AG2" s="14">
        <v>29</v>
      </c>
      <c r="AH2" s="14">
        <v>30</v>
      </c>
      <c r="AI2" s="14">
        <v>31</v>
      </c>
      <c r="AJ2" s="14">
        <v>32</v>
      </c>
      <c r="AK2" s="14">
        <v>33</v>
      </c>
      <c r="AL2" s="14">
        <v>34</v>
      </c>
      <c r="AM2" s="14">
        <v>35</v>
      </c>
      <c r="AN2" s="14">
        <v>36</v>
      </c>
      <c r="AO2" s="14">
        <v>37</v>
      </c>
      <c r="AP2" s="14">
        <v>38</v>
      </c>
      <c r="AQ2" s="14">
        <v>39</v>
      </c>
      <c r="AR2" s="14">
        <v>40</v>
      </c>
      <c r="AS2" s="14">
        <v>41</v>
      </c>
      <c r="AT2" s="14">
        <v>42</v>
      </c>
      <c r="AU2" s="14">
        <v>43</v>
      </c>
      <c r="AV2" s="14">
        <v>44</v>
      </c>
      <c r="AW2" s="14">
        <v>45</v>
      </c>
      <c r="AX2" s="14">
        <v>46</v>
      </c>
      <c r="AY2" s="14">
        <v>47</v>
      </c>
      <c r="AZ2" s="14">
        <v>48</v>
      </c>
      <c r="BA2" s="14">
        <v>49</v>
      </c>
      <c r="BB2" s="14">
        <v>50</v>
      </c>
      <c r="BC2" s="14">
        <v>51</v>
      </c>
      <c r="BD2" s="14">
        <v>52</v>
      </c>
      <c r="BE2" s="14">
        <v>53</v>
      </c>
      <c r="BF2" s="14">
        <v>54</v>
      </c>
      <c r="BG2" s="14">
        <v>55</v>
      </c>
      <c r="BH2" s="14">
        <v>56</v>
      </c>
      <c r="BI2" s="14">
        <v>57</v>
      </c>
      <c r="BJ2" s="14">
        <v>58</v>
      </c>
      <c r="BK2" s="14">
        <v>59</v>
      </c>
      <c r="BL2" s="14">
        <v>60</v>
      </c>
      <c r="BM2" s="14">
        <v>61</v>
      </c>
      <c r="BN2" s="14">
        <v>62</v>
      </c>
      <c r="BO2" s="14">
        <v>63</v>
      </c>
      <c r="BP2" s="14">
        <v>64</v>
      </c>
      <c r="BQ2" s="14">
        <v>65</v>
      </c>
      <c r="BR2" s="14">
        <v>66</v>
      </c>
      <c r="BS2" s="14">
        <v>67</v>
      </c>
      <c r="BT2" s="14">
        <v>68</v>
      </c>
      <c r="BU2" s="14">
        <v>69</v>
      </c>
      <c r="BV2" s="14">
        <v>70</v>
      </c>
      <c r="BW2" s="14">
        <v>71</v>
      </c>
      <c r="BX2" s="14">
        <v>72</v>
      </c>
      <c r="BY2" s="14">
        <v>73</v>
      </c>
      <c r="BZ2" s="14">
        <v>74</v>
      </c>
      <c r="CA2" s="14">
        <v>75</v>
      </c>
      <c r="CB2" s="14">
        <v>76</v>
      </c>
      <c r="CC2" s="14">
        <v>77</v>
      </c>
      <c r="CD2" s="14">
        <v>78</v>
      </c>
      <c r="CE2" s="14">
        <v>79</v>
      </c>
      <c r="CF2" s="14">
        <v>80</v>
      </c>
      <c r="CG2" s="14">
        <v>81</v>
      </c>
      <c r="CH2" s="14">
        <v>82</v>
      </c>
      <c r="CI2" s="14">
        <v>83</v>
      </c>
      <c r="CJ2" s="14">
        <v>84</v>
      </c>
      <c r="CK2" s="14">
        <v>85</v>
      </c>
      <c r="CL2" s="14">
        <v>86</v>
      </c>
      <c r="CM2" s="14">
        <v>87</v>
      </c>
      <c r="CN2" s="14">
        <v>88</v>
      </c>
      <c r="CO2" s="14">
        <v>89</v>
      </c>
      <c r="CP2" s="14">
        <v>90</v>
      </c>
      <c r="CQ2" s="14">
        <v>91</v>
      </c>
      <c r="CR2" s="14">
        <v>92</v>
      </c>
      <c r="CS2" s="14">
        <v>93</v>
      </c>
      <c r="CT2" s="14">
        <v>94</v>
      </c>
      <c r="CU2" s="14">
        <v>95</v>
      </c>
      <c r="CV2" s="14">
        <v>96</v>
      </c>
      <c r="CW2" s="14">
        <v>97</v>
      </c>
      <c r="CX2" s="14">
        <v>98</v>
      </c>
      <c r="CY2" s="14">
        <v>99</v>
      </c>
    </row>
    <row r="3" spans="1:103">
      <c r="A3" s="8" t="s">
        <v>47</v>
      </c>
      <c r="B3" s="7" t="s">
        <v>43</v>
      </c>
      <c r="C3" s="32" t="s">
        <v>0</v>
      </c>
      <c r="D3" s="34">
        <v>25</v>
      </c>
      <c r="E3" s="9">
        <f>D3+D4</f>
        <v>-10.625</v>
      </c>
      <c r="F3" s="10">
        <f>E3+E4</f>
        <v>4.6683593749704873</v>
      </c>
      <c r="G3" s="10">
        <f t="shared" ref="G3:Q3" si="0">F3+F4</f>
        <v>-2.3326314698525952</v>
      </c>
      <c r="H3" s="10">
        <f t="shared" si="0"/>
        <v>1.2436829825266704</v>
      </c>
      <c r="I3" s="10">
        <f t="shared" si="0"/>
        <v>-0.71287122921463753</v>
      </c>
      <c r="J3" s="10">
        <f t="shared" si="0"/>
        <v>0.43060425483295695</v>
      </c>
      <c r="K3" s="10">
        <f t="shared" si="0"/>
        <v>-0.27330887147689453</v>
      </c>
      <c r="L3" s="10">
        <f t="shared" si="0"/>
        <v>0.18054189360462519</v>
      </c>
      <c r="M3" s="10">
        <f t="shared" si="0"/>
        <v>-0.12366161700521927</v>
      </c>
      <c r="N3" s="10">
        <f t="shared" si="0"/>
        <v>8.7325641043682761E-2</v>
      </c>
      <c r="O3" s="10">
        <f t="shared" si="0"/>
        <v>-6.337641855688228E-2</v>
      </c>
      <c r="P3" s="10">
        <f t="shared" si="0"/>
        <v>4.70906642880113E-2</v>
      </c>
      <c r="Q3" s="10">
        <f t="shared" si="0"/>
        <v>-3.5733918146109489E-2</v>
      </c>
      <c r="R3" s="9">
        <f>Q3+Q4</f>
        <v>2.7617708146169373E-2</v>
      </c>
      <c r="S3" s="10">
        <f>R3+R4</f>
        <v>-2.1697677182628175E-2</v>
      </c>
      <c r="T3" s="10">
        <f t="shared" ref="T3:V3" si="1">S3+S4</f>
        <v>1.7293759015678672E-2</v>
      </c>
      <c r="U3" s="10">
        <f t="shared" si="1"/>
        <v>-1.3962397958342254E-2</v>
      </c>
      <c r="V3" s="10">
        <f t="shared" si="1"/>
        <v>1.140169597537246E-2</v>
      </c>
      <c r="W3" s="9">
        <f>V3+V4</f>
        <v>-9.4059896769056531E-3</v>
      </c>
      <c r="X3" s="10">
        <f>W3+W4</f>
        <v>7.8299973709962424E-3</v>
      </c>
      <c r="Y3" s="9">
        <f t="shared" ref="Y3:CJ3" si="2">X3+X4</f>
        <v>-6.5710864998431741E-3</v>
      </c>
      <c r="Z3" s="10">
        <f t="shared" si="2"/>
        <v>5.5544338495245663E-3</v>
      </c>
      <c r="AA3" s="9">
        <f t="shared" si="2"/>
        <v>-4.725529074650037E-3</v>
      </c>
      <c r="AB3" s="10">
        <f t="shared" si="2"/>
        <v>4.0435434777024958E-3</v>
      </c>
      <c r="AC3" s="9">
        <f t="shared" si="2"/>
        <v>-3.4779359398536E-3</v>
      </c>
      <c r="AD3" s="10">
        <f t="shared" si="2"/>
        <v>3.0052900892019643E-3</v>
      </c>
      <c r="AE3" s="9">
        <f t="shared" si="2"/>
        <v>-2.607682985213613E-3</v>
      </c>
      <c r="AF3" s="10">
        <f t="shared" si="2"/>
        <v>2.2710898467924951E-3</v>
      </c>
      <c r="AG3" s="9">
        <f t="shared" si="2"/>
        <v>-1.9845575451764045E-3</v>
      </c>
      <c r="AH3" s="10">
        <f t="shared" si="2"/>
        <v>1.739360244965466E-3</v>
      </c>
      <c r="AI3" s="9">
        <f t="shared" si="2"/>
        <v>-1.5285604981217786E-3</v>
      </c>
      <c r="AJ3" s="10">
        <f t="shared" si="2"/>
        <v>1.3465432593081188E-3</v>
      </c>
      <c r="AK3" s="9">
        <f t="shared" si="2"/>
        <v>-1.1887727275418621E-3</v>
      </c>
      <c r="AL3" s="10">
        <f t="shared" si="2"/>
        <v>1.0515256280444201E-3</v>
      </c>
      <c r="AM3" s="9">
        <f t="shared" si="2"/>
        <v>-9.3175121447669615E-4</v>
      </c>
      <c r="AN3" s="10">
        <f t="shared" si="2"/>
        <v>8.2691363395962121E-4</v>
      </c>
      <c r="AO3" s="9">
        <f t="shared" si="2"/>
        <v>-7.349084339822599E-4</v>
      </c>
      <c r="AP3" s="10">
        <f t="shared" si="2"/>
        <v>6.5396671062021758E-4</v>
      </c>
      <c r="AQ3" s="9">
        <f t="shared" si="2"/>
        <v>-5.8260367377551119E-4</v>
      </c>
      <c r="AR3" s="10">
        <f t="shared" si="2"/>
        <v>5.1955885769126462E-4</v>
      </c>
      <c r="AS3" s="9">
        <f t="shared" si="2"/>
        <v>-4.6376347253516124E-4</v>
      </c>
      <c r="AT3" s="9">
        <f t="shared" si="2"/>
        <v>4.1430223508504265E-4</v>
      </c>
      <c r="AU3" s="10">
        <f t="shared" si="2"/>
        <v>-3.7039206332300243E-4</v>
      </c>
      <c r="AV3" s="9">
        <f t="shared" si="2"/>
        <v>3.3135718372967362E-4</v>
      </c>
      <c r="AW3" s="10">
        <f t="shared" si="2"/>
        <v>-2.9661486769449238E-4</v>
      </c>
      <c r="AX3" s="9">
        <f t="shared" si="2"/>
        <v>2.656588710651601E-4</v>
      </c>
      <c r="AY3" s="10">
        <f t="shared" si="2"/>
        <v>-2.3804965710658523E-4</v>
      </c>
      <c r="AZ3" s="9">
        <f t="shared" si="2"/>
        <v>2.1340317079076031E-4</v>
      </c>
      <c r="BA3" s="10">
        <f t="shared" si="2"/>
        <v>-1.9138399062865207E-4</v>
      </c>
      <c r="BB3" s="9">
        <f t="shared" si="2"/>
        <v>1.7169758267907383E-4</v>
      </c>
      <c r="BC3" s="10">
        <f t="shared" si="2"/>
        <v>-1.5408540851883951E-4</v>
      </c>
      <c r="BD3" s="9">
        <f t="shared" si="2"/>
        <v>1.3831948922343485E-4</v>
      </c>
      <c r="BE3" s="10">
        <f t="shared" si="2"/>
        <v>-1.2419884807389985E-4</v>
      </c>
      <c r="BF3" s="9">
        <f t="shared" si="2"/>
        <v>1.1154563396307353E-4</v>
      </c>
      <c r="BG3" s="10">
        <f t="shared" si="2"/>
        <v>-1.0020249325685772E-4</v>
      </c>
      <c r="BH3" s="9">
        <f t="shared" si="2"/>
        <v>9.0029763135445259E-5</v>
      </c>
      <c r="BI3" s="10">
        <f t="shared" si="2"/>
        <v>-8.0903502432475976E-5</v>
      </c>
      <c r="BJ3" s="9">
        <f t="shared" si="2"/>
        <v>7.2713430673226729E-5</v>
      </c>
      <c r="BK3" s="10">
        <f t="shared" si="2"/>
        <v>-6.5361434384589821E-5</v>
      </c>
      <c r="BL3" s="9">
        <f t="shared" si="2"/>
        <v>5.8760033801343194E-5</v>
      </c>
      <c r="BM3" s="10">
        <f t="shared" si="2"/>
        <v>-5.2831237680967962E-5</v>
      </c>
      <c r="BN3" s="9">
        <f t="shared" si="2"/>
        <v>4.7505388896509763E-5</v>
      </c>
      <c r="BO3" s="10">
        <f t="shared" si="2"/>
        <v>-4.2720278355995423E-5</v>
      </c>
      <c r="BP3" s="9">
        <f t="shared" si="2"/>
        <v>3.8420266474982991E-5</v>
      </c>
      <c r="BQ3" s="9">
        <f t="shared" si="2"/>
        <v>-3.4555592201938133E-5</v>
      </c>
      <c r="BR3" s="10">
        <f t="shared" si="2"/>
        <v>3.1081698031193823E-5</v>
      </c>
      <c r="BS3" s="9">
        <f t="shared" si="2"/>
        <v>-2.7958687606396828E-5</v>
      </c>
      <c r="BT3" s="10">
        <f t="shared" si="2"/>
        <v>2.5150802755782009E-5</v>
      </c>
      <c r="BU3" s="9">
        <f t="shared" si="2"/>
        <v>-2.2625995360601573E-5</v>
      </c>
      <c r="BV3" s="10">
        <f t="shared" si="2"/>
        <v>2.0355519219355577E-5</v>
      </c>
      <c r="BW3" s="9">
        <f t="shared" si="2"/>
        <v>-1.8313590543891253E-5</v>
      </c>
      <c r="BX3" s="10">
        <f t="shared" si="2"/>
        <v>1.6477067446127234E-5</v>
      </c>
      <c r="BY3" s="9">
        <f t="shared" si="2"/>
        <v>-1.4825179679988886E-5</v>
      </c>
      <c r="BZ3" s="10">
        <f t="shared" si="2"/>
        <v>1.3339275599753301E-5</v>
      </c>
      <c r="CA3" s="9">
        <f t="shared" si="2"/>
        <v>-1.2002606340841659E-5</v>
      </c>
      <c r="CB3" s="10">
        <f t="shared" si="2"/>
        <v>1.0800125149626659E-5</v>
      </c>
      <c r="CC3" s="9">
        <f t="shared" si="2"/>
        <v>-9.7183145864326525E-6</v>
      </c>
      <c r="CD3" s="10">
        <f t="shared" si="2"/>
        <v>8.7450267892249133E-6</v>
      </c>
      <c r="CE3" s="9">
        <f t="shared" si="2"/>
        <v>-7.8693448254446453E-6</v>
      </c>
      <c r="CF3" s="10">
        <f t="shared" si="2"/>
        <v>7.0814551414290185E-6</v>
      </c>
      <c r="CG3" s="9">
        <f t="shared" si="2"/>
        <v>-6.3725361187456002E-6</v>
      </c>
      <c r="CH3" s="10">
        <f t="shared" si="2"/>
        <v>5.7346559597712806E-6</v>
      </c>
      <c r="CI3" s="9">
        <f t="shared" si="2"/>
        <v>-5.1606829818613414E-6</v>
      </c>
      <c r="CJ3" s="10">
        <f t="shared" si="2"/>
        <v>4.6442036914439252E-6</v>
      </c>
      <c r="CK3" s="9">
        <f t="shared" ref="CK3:CY3" si="3">CJ3+CJ4</f>
        <v>-4.1794504911893115E-6</v>
      </c>
      <c r="CL3" s="10">
        <f t="shared" si="3"/>
        <v>3.7612358354014802E-6</v>
      </c>
      <c r="CM3" s="9">
        <f t="shared" si="3"/>
        <v>-3.384893914406858E-6</v>
      </c>
      <c r="CN3" s="9">
        <f t="shared" si="3"/>
        <v>3.0462276581192156E-6</v>
      </c>
      <c r="CO3" s="10">
        <f t="shared" si="3"/>
        <v>-2.7414616586580679E-6</v>
      </c>
      <c r="CP3" s="9">
        <f t="shared" si="3"/>
        <v>2.4671994645661336E-6</v>
      </c>
      <c r="CQ3" s="10">
        <f t="shared" si="3"/>
        <v>-2.2203855518404385E-6</v>
      </c>
      <c r="CR3" s="9">
        <f t="shared" si="3"/>
        <v>1.9982708773389412E-6</v>
      </c>
      <c r="CS3" s="10">
        <f t="shared" si="3"/>
        <v>-1.798382143292808E-6</v>
      </c>
      <c r="CT3" s="9">
        <f t="shared" si="3"/>
        <v>1.6184939906937457E-6</v>
      </c>
      <c r="CU3" s="10">
        <f t="shared" si="3"/>
        <v>-1.4566041481130119E-6</v>
      </c>
      <c r="CV3" s="9">
        <f t="shared" si="3"/>
        <v>1.310910970723615E-6</v>
      </c>
      <c r="CW3" s="10">
        <f t="shared" si="3"/>
        <v>-1.1797933400632332E-6</v>
      </c>
      <c r="CX3" s="9">
        <f t="shared" si="3"/>
        <v>1.061792511550107E-6</v>
      </c>
      <c r="CY3" s="10">
        <f t="shared" si="3"/>
        <v>-9.5559585245186073E-7</v>
      </c>
    </row>
    <row r="4" spans="1:103">
      <c r="A4" s="8" t="s">
        <v>65</v>
      </c>
      <c r="B4" s="7" t="s">
        <v>63</v>
      </c>
      <c r="C4" s="4" t="s">
        <v>66</v>
      </c>
      <c r="D4" s="18">
        <f>D6-D5</f>
        <v>-35.625</v>
      </c>
      <c r="E4" s="11">
        <f>E6-E5</f>
        <v>15.293359374970487</v>
      </c>
      <c r="F4" s="11">
        <f t="shared" ref="F4:BQ4" si="4">F6-F5</f>
        <v>-7.0009908448230824</v>
      </c>
      <c r="G4" s="11">
        <f t="shared" si="4"/>
        <v>3.5763144523792656</v>
      </c>
      <c r="H4" s="11">
        <f t="shared" si="4"/>
        <v>-1.9565542117413079</v>
      </c>
      <c r="I4" s="11">
        <f t="shared" si="4"/>
        <v>1.1434754840475945</v>
      </c>
      <c r="J4" s="11">
        <f t="shared" si="4"/>
        <v>-0.70391312630985148</v>
      </c>
      <c r="K4" s="11">
        <f t="shared" si="4"/>
        <v>0.45385076508151972</v>
      </c>
      <c r="L4" s="11">
        <f t="shared" si="4"/>
        <v>-0.30420351060984446</v>
      </c>
      <c r="M4" s="11">
        <f t="shared" si="4"/>
        <v>0.21098725804890203</v>
      </c>
      <c r="N4" s="11">
        <f t="shared" si="4"/>
        <v>-0.15070205960056504</v>
      </c>
      <c r="O4" s="11">
        <f t="shared" si="4"/>
        <v>0.11046708284489358</v>
      </c>
      <c r="P4" s="11">
        <f t="shared" si="4"/>
        <v>-8.2824582434120789E-2</v>
      </c>
      <c r="Q4" s="11">
        <f t="shared" si="4"/>
        <v>6.3351626292278862E-2</v>
      </c>
      <c r="R4" s="11">
        <f t="shared" si="4"/>
        <v>-4.9315385328797548E-2</v>
      </c>
      <c r="S4" s="11">
        <f t="shared" si="4"/>
        <v>3.8991436198306847E-2</v>
      </c>
      <c r="T4" s="11">
        <f t="shared" si="4"/>
        <v>-3.1256156974020927E-2</v>
      </c>
      <c r="U4" s="11">
        <f t="shared" si="4"/>
        <v>2.5364093933714714E-2</v>
      </c>
      <c r="V4" s="11">
        <f t="shared" si="4"/>
        <v>-2.0807685652278113E-2</v>
      </c>
      <c r="W4" s="11">
        <f t="shared" si="4"/>
        <v>1.7235987047901895E-2</v>
      </c>
      <c r="X4" s="11">
        <f t="shared" si="4"/>
        <v>-1.4401083870839416E-2</v>
      </c>
      <c r="Y4" s="11">
        <f t="shared" si="4"/>
        <v>1.212552034936774E-2</v>
      </c>
      <c r="Z4" s="11">
        <f t="shared" si="4"/>
        <v>-1.0279962924174603E-2</v>
      </c>
      <c r="AA4" s="11">
        <f t="shared" si="4"/>
        <v>8.7690725523525328E-3</v>
      </c>
      <c r="AB4" s="11">
        <f t="shared" si="4"/>
        <v>-7.5214794175560958E-3</v>
      </c>
      <c r="AC4" s="11">
        <f t="shared" si="4"/>
        <v>6.4832260290555643E-3</v>
      </c>
      <c r="AD4" s="11">
        <f t="shared" si="4"/>
        <v>-5.6129730744155773E-3</v>
      </c>
      <c r="AE4" s="11">
        <f t="shared" si="4"/>
        <v>4.8787728320061081E-3</v>
      </c>
      <c r="AF4" s="11">
        <f t="shared" si="4"/>
        <v>-4.2556473919688996E-3</v>
      </c>
      <c r="AG4" s="11">
        <f t="shared" si="4"/>
        <v>3.7239177901418705E-3</v>
      </c>
      <c r="AH4" s="11">
        <f t="shared" si="4"/>
        <v>-3.2679207430872446E-3</v>
      </c>
      <c r="AI4" s="11">
        <f t="shared" si="4"/>
        <v>2.8751037574298974E-3</v>
      </c>
      <c r="AJ4" s="11">
        <f t="shared" si="4"/>
        <v>-2.5353159868499809E-3</v>
      </c>
      <c r="AK4" s="11">
        <f t="shared" si="4"/>
        <v>2.2402983555862821E-3</v>
      </c>
      <c r="AL4" s="11">
        <f t="shared" si="4"/>
        <v>-1.9832768425211162E-3</v>
      </c>
      <c r="AM4" s="11">
        <f t="shared" si="4"/>
        <v>1.7586648484363174E-3</v>
      </c>
      <c r="AN4" s="11">
        <f t="shared" si="4"/>
        <v>-1.5618220679418811E-3</v>
      </c>
      <c r="AO4" s="11">
        <f t="shared" si="4"/>
        <v>1.3888751446024775E-3</v>
      </c>
      <c r="AP4" s="11">
        <f t="shared" si="4"/>
        <v>-1.2365703843957288E-3</v>
      </c>
      <c r="AQ4" s="11">
        <f t="shared" si="4"/>
        <v>1.1021625314667758E-3</v>
      </c>
      <c r="AR4" s="11">
        <f t="shared" si="4"/>
        <v>-9.8332233022642586E-4</v>
      </c>
      <c r="AS4" s="11">
        <f t="shared" si="4"/>
        <v>8.7806570762020389E-4</v>
      </c>
      <c r="AT4" s="11">
        <f t="shared" si="4"/>
        <v>-7.8469429840804508E-4</v>
      </c>
      <c r="AU4" s="11">
        <f t="shared" si="4"/>
        <v>7.0174924705267605E-4</v>
      </c>
      <c r="AV4" s="11">
        <f t="shared" si="4"/>
        <v>-6.27972051424166E-4</v>
      </c>
      <c r="AW4" s="11">
        <f t="shared" si="4"/>
        <v>5.6227373875965248E-4</v>
      </c>
      <c r="AX4" s="11">
        <f t="shared" si="4"/>
        <v>-5.0370852817174534E-4</v>
      </c>
      <c r="AY4" s="11">
        <f t="shared" si="4"/>
        <v>4.5145282789734554E-4</v>
      </c>
      <c r="AZ4" s="11">
        <f t="shared" si="4"/>
        <v>-4.0478716141941238E-4</v>
      </c>
      <c r="BA4" s="11">
        <f t="shared" si="4"/>
        <v>3.6308157330772591E-4</v>
      </c>
      <c r="BB4" s="11">
        <f t="shared" si="4"/>
        <v>-3.2578299119791334E-4</v>
      </c>
      <c r="BC4" s="11">
        <f t="shared" si="4"/>
        <v>2.9240489774227436E-4</v>
      </c>
      <c r="BD4" s="11">
        <f t="shared" si="4"/>
        <v>-2.625183372973347E-4</v>
      </c>
      <c r="BE4" s="11">
        <f t="shared" si="4"/>
        <v>2.3574448203697338E-4</v>
      </c>
      <c r="BF4" s="11">
        <f t="shared" si="4"/>
        <v>-2.1174812721993125E-4</v>
      </c>
      <c r="BG4" s="11">
        <f t="shared" si="4"/>
        <v>1.9023225639230298E-4</v>
      </c>
      <c r="BH4" s="11">
        <f t="shared" si="4"/>
        <v>-1.7093326556792124E-4</v>
      </c>
      <c r="BI4" s="11">
        <f t="shared" si="4"/>
        <v>1.5361693310570271E-4</v>
      </c>
      <c r="BJ4" s="11">
        <f t="shared" si="4"/>
        <v>-1.3807486505781655E-4</v>
      </c>
      <c r="BK4" s="11">
        <f t="shared" si="4"/>
        <v>1.2412146818593302E-4</v>
      </c>
      <c r="BL4" s="11">
        <f t="shared" si="4"/>
        <v>-1.1159127148231116E-4</v>
      </c>
      <c r="BM4" s="11">
        <f t="shared" si="4"/>
        <v>1.0033662657747772E-4</v>
      </c>
      <c r="BN4" s="11">
        <f t="shared" si="4"/>
        <v>-9.0225667252505186E-5</v>
      </c>
      <c r="BO4" s="11">
        <f t="shared" si="4"/>
        <v>8.1140544830978414E-5</v>
      </c>
      <c r="BP4" s="11">
        <f t="shared" si="4"/>
        <v>-7.2975858676921124E-5</v>
      </c>
      <c r="BQ4" s="11">
        <f t="shared" si="4"/>
        <v>6.5637290233131956E-5</v>
      </c>
      <c r="BR4" s="11">
        <f t="shared" ref="BR4:CY4" si="5">BR6-BR5</f>
        <v>-5.9040385637590651E-5</v>
      </c>
      <c r="BS4" s="11">
        <f t="shared" si="5"/>
        <v>5.3109490362178836E-5</v>
      </c>
      <c r="BT4" s="11">
        <f t="shared" si="5"/>
        <v>-4.7776798116383581E-5</v>
      </c>
      <c r="BU4" s="11">
        <f t="shared" si="5"/>
        <v>4.298151457995715E-5</v>
      </c>
      <c r="BV4" s="11">
        <f t="shared" si="5"/>
        <v>-3.866910976324683E-5</v>
      </c>
      <c r="BW4" s="11">
        <f t="shared" si="5"/>
        <v>3.4790657990018486E-5</v>
      </c>
      <c r="BX4" s="11">
        <f t="shared" si="5"/>
        <v>-3.130224712611612E-5</v>
      </c>
      <c r="BY4" s="11">
        <f t="shared" si="5"/>
        <v>2.8164455279742187E-5</v>
      </c>
      <c r="BZ4" s="11">
        <f t="shared" si="5"/>
        <v>-2.534188194059496E-5</v>
      </c>
      <c r="CA4" s="11">
        <f t="shared" si="5"/>
        <v>2.2802731490468318E-5</v>
      </c>
      <c r="CB4" s="11">
        <f t="shared" si="5"/>
        <v>-2.0518439736059312E-5</v>
      </c>
      <c r="CC4" s="11">
        <f t="shared" si="5"/>
        <v>1.8463341375657566E-5</v>
      </c>
      <c r="CD4" s="11">
        <f t="shared" si="5"/>
        <v>-1.6614371614669559E-5</v>
      </c>
      <c r="CE4" s="11">
        <f t="shared" si="5"/>
        <v>1.4950799966873664E-5</v>
      </c>
      <c r="CF4" s="11">
        <f t="shared" si="5"/>
        <v>-1.3453991260174619E-5</v>
      </c>
      <c r="CG4" s="11">
        <f t="shared" si="5"/>
        <v>1.2107192078516881E-5</v>
      </c>
      <c r="CH4" s="11">
        <f t="shared" si="5"/>
        <v>-1.0895338941632622E-5</v>
      </c>
      <c r="CI4" s="11">
        <f t="shared" si="5"/>
        <v>9.8048866733052666E-6</v>
      </c>
      <c r="CJ4" s="11">
        <f t="shared" si="5"/>
        <v>-8.8236541826332367E-6</v>
      </c>
      <c r="CK4" s="11">
        <f t="shared" si="5"/>
        <v>7.9406863265907917E-6</v>
      </c>
      <c r="CL4" s="11">
        <f t="shared" si="5"/>
        <v>-7.1461297498083382E-6</v>
      </c>
      <c r="CM4" s="11">
        <f t="shared" si="5"/>
        <v>6.4311215725260736E-6</v>
      </c>
      <c r="CN4" s="11">
        <f t="shared" si="5"/>
        <v>-5.7876893167772835E-6</v>
      </c>
      <c r="CO4" s="11">
        <f t="shared" si="5"/>
        <v>5.2086611232242015E-6</v>
      </c>
      <c r="CP4" s="11">
        <f t="shared" si="5"/>
        <v>-4.6875850164065721E-6</v>
      </c>
      <c r="CQ4" s="11">
        <f t="shared" si="5"/>
        <v>4.2186564291793797E-6</v>
      </c>
      <c r="CR4" s="11">
        <f t="shared" si="5"/>
        <v>-3.7966530206317492E-6</v>
      </c>
      <c r="CS4" s="11">
        <f t="shared" si="5"/>
        <v>3.4168761339865537E-6</v>
      </c>
      <c r="CT4" s="11">
        <f t="shared" si="5"/>
        <v>-3.0750981388067576E-6</v>
      </c>
      <c r="CU4" s="11">
        <f t="shared" si="5"/>
        <v>2.7675151188366269E-6</v>
      </c>
      <c r="CV4" s="11">
        <f t="shared" si="5"/>
        <v>-2.4907043107868482E-6</v>
      </c>
      <c r="CW4" s="11">
        <f t="shared" si="5"/>
        <v>2.2415858516133402E-6</v>
      </c>
      <c r="CX4" s="11">
        <f t="shared" si="5"/>
        <v>-2.0173883640019677E-6</v>
      </c>
      <c r="CY4" s="11">
        <f t="shared" si="5"/>
        <v>1.8156180176550314E-6</v>
      </c>
    </row>
    <row r="5" spans="1:103" s="23" customFormat="1">
      <c r="A5" s="21"/>
      <c r="B5" s="22"/>
      <c r="C5" s="25" t="s">
        <v>68</v>
      </c>
      <c r="D5" s="24">
        <f>($D23*D14*D3)</f>
        <v>37.5</v>
      </c>
      <c r="E5" s="24">
        <f t="shared" ref="E5:BP5" si="6">($D23*E14*E3)</f>
        <v>-16.468749999970488</v>
      </c>
      <c r="F5" s="24">
        <f t="shared" si="6"/>
        <v>7.4460332030662562</v>
      </c>
      <c r="G5" s="24">
        <f t="shared" si="6"/>
        <v>-3.8150187689386716</v>
      </c>
      <c r="H5" s="24">
        <f t="shared" si="6"/>
        <v>2.0793757626329485</v>
      </c>
      <c r="I5" s="24">
        <f t="shared" si="6"/>
        <v>-1.2152707923585002</v>
      </c>
      <c r="J5" s="24">
        <f t="shared" si="6"/>
        <v>0.74678813176886694</v>
      </c>
      <c r="K5" s="24">
        <f t="shared" si="6"/>
        <v>-0.48125634996843714</v>
      </c>
      <c r="L5" s="24">
        <f t="shared" si="6"/>
        <v>0.32222510459496062</v>
      </c>
      <c r="M5" s="24">
        <f t="shared" si="6"/>
        <v>-0.22336871194494431</v>
      </c>
      <c r="N5" s="24">
        <f t="shared" si="6"/>
        <v>0.15942699793734963</v>
      </c>
      <c r="O5" s="24">
        <f t="shared" si="6"/>
        <v>-0.1168087412710109</v>
      </c>
      <c r="P5" s="24">
        <f t="shared" si="6"/>
        <v>8.7531431332258838E-2</v>
      </c>
      <c r="Q5" s="24">
        <f t="shared" si="6"/>
        <v>-6.6926295019795884E-2</v>
      </c>
      <c r="R5" s="24">
        <f t="shared" si="6"/>
        <v>5.2076393405611238E-2</v>
      </c>
      <c r="S5" s="24">
        <f t="shared" si="6"/>
        <v>-4.1161674705764789E-2</v>
      </c>
      <c r="T5" s="24">
        <f t="shared" si="6"/>
        <v>3.29852338014879E-2</v>
      </c>
      <c r="U5" s="24">
        <f t="shared" si="6"/>
        <v>-2.6760528678105685E-2</v>
      </c>
      <c r="V5" s="24">
        <f t="shared" si="6"/>
        <v>2.1947725251144242E-2</v>
      </c>
      <c r="W5" s="24">
        <f t="shared" si="6"/>
        <v>-1.8176674488234262E-2</v>
      </c>
      <c r="X5" s="24">
        <f t="shared" si="6"/>
        <v>1.518402229908021E-2</v>
      </c>
      <c r="Y5" s="24">
        <f t="shared" si="6"/>
        <v>-1.2782672178529846E-2</v>
      </c>
      <c r="Z5" s="24">
        <f t="shared" si="6"/>
        <v>1.0835375457391671E-2</v>
      </c>
      <c r="AA5" s="24">
        <f t="shared" si="6"/>
        <v>-9.2416477904425712E-3</v>
      </c>
      <c r="AB5" s="24">
        <f t="shared" si="6"/>
        <v>7.9258174150824891E-3</v>
      </c>
      <c r="AC5" s="24">
        <f t="shared" si="6"/>
        <v>-6.831031719079326E-3</v>
      </c>
      <c r="AD5" s="24">
        <f t="shared" si="6"/>
        <v>5.9134930515672536E-3</v>
      </c>
      <c r="AE5" s="24">
        <f t="shared" si="6"/>
        <v>-5.1395479305380212E-3</v>
      </c>
      <c r="AF5" s="24">
        <f t="shared" si="6"/>
        <v>4.4827512187990571E-3</v>
      </c>
      <c r="AG5" s="24">
        <f t="shared" si="6"/>
        <v>-3.9223774831281611E-3</v>
      </c>
      <c r="AH5" s="24">
        <f t="shared" si="6"/>
        <v>3.4418537422097294E-3</v>
      </c>
      <c r="AI5" s="24">
        <f t="shared" si="6"/>
        <v>-3.0279621437392717E-3</v>
      </c>
      <c r="AJ5" s="24">
        <f t="shared" si="6"/>
        <v>2.6699684996020438E-3</v>
      </c>
      <c r="AK5" s="24">
        <f t="shared" si="6"/>
        <v>-2.3591770415210662E-3</v>
      </c>
      <c r="AL5" s="24">
        <f t="shared" si="6"/>
        <v>2.088428299619412E-3</v>
      </c>
      <c r="AM5" s="24">
        <f t="shared" si="6"/>
        <v>-1.8518408380443128E-3</v>
      </c>
      <c r="AN5" s="24">
        <f t="shared" si="6"/>
        <v>1.6445127475516852E-3</v>
      </c>
      <c r="AO5" s="24">
        <f t="shared" si="6"/>
        <v>-1.4623665280911098E-3</v>
      </c>
      <c r="AP5" s="24">
        <f t="shared" si="6"/>
        <v>1.301966627785292E-3</v>
      </c>
      <c r="AQ5" s="24">
        <f t="shared" si="6"/>
        <v>-1.1604232382713675E-3</v>
      </c>
      <c r="AR5" s="24">
        <f t="shared" si="6"/>
        <v>1.0352779460541456E-3</v>
      </c>
      <c r="AS5" s="24">
        <f t="shared" si="6"/>
        <v>-9.2444226995027853E-4</v>
      </c>
      <c r="AT5" s="24">
        <f t="shared" si="6"/>
        <v>8.2612435027020739E-4</v>
      </c>
      <c r="AU5" s="24">
        <f t="shared" si="6"/>
        <v>-7.3878859057525687E-4</v>
      </c>
      <c r="AV5" s="24">
        <f t="shared" si="6"/>
        <v>6.6110765999955021E-4</v>
      </c>
      <c r="AW5" s="24">
        <f t="shared" si="6"/>
        <v>-5.9193531350948143E-4</v>
      </c>
      <c r="AX5" s="24">
        <f t="shared" si="6"/>
        <v>5.3027434470362552E-4</v>
      </c>
      <c r="AY5" s="24">
        <f t="shared" si="6"/>
        <v>-4.7525785027564333E-4</v>
      </c>
      <c r="AZ5" s="24">
        <f t="shared" si="6"/>
        <v>4.2612743295757511E-4</v>
      </c>
      <c r="BA5" s="24">
        <f t="shared" si="6"/>
        <v>-3.82220008998423E-4</v>
      </c>
      <c r="BB5" s="24">
        <f t="shared" si="6"/>
        <v>3.4295271998576084E-4</v>
      </c>
      <c r="BC5" s="24">
        <f t="shared" si="6"/>
        <v>-3.0781346233647145E-4</v>
      </c>
      <c r="BD5" s="24">
        <f t="shared" si="6"/>
        <v>2.7635026708739709E-4</v>
      </c>
      <c r="BE5" s="24">
        <f t="shared" si="6"/>
        <v>-2.4816438226971723E-4</v>
      </c>
      <c r="BF5" s="24">
        <f t="shared" si="6"/>
        <v>2.2290267817381016E-4</v>
      </c>
      <c r="BG5" s="24">
        <f t="shared" si="6"/>
        <v>-2.0025251575852841E-4</v>
      </c>
      <c r="BH5" s="24">
        <f t="shared" si="6"/>
        <v>1.799362337761075E-4</v>
      </c>
      <c r="BI5" s="24">
        <f t="shared" si="6"/>
        <v>-1.61707289894327E-4</v>
      </c>
      <c r="BJ5" s="24">
        <f t="shared" si="6"/>
        <v>1.4534620283789622E-4</v>
      </c>
      <c r="BK5" s="24">
        <f t="shared" si="6"/>
        <v>-1.3065761589650909E-4</v>
      </c>
      <c r="BL5" s="24">
        <f t="shared" si="6"/>
        <v>1.1746727140970391E-4</v>
      </c>
      <c r="BM5" s="24">
        <f t="shared" si="6"/>
        <v>-1.056197531367142E-4</v>
      </c>
      <c r="BN5" s="24">
        <f t="shared" si="6"/>
        <v>9.4976203885394184E-5</v>
      </c>
      <c r="BO5" s="24">
        <f t="shared" si="6"/>
        <v>-8.541257449160014E-5</v>
      </c>
      <c r="BP5" s="24">
        <f t="shared" si="6"/>
        <v>7.681788384830255E-5</v>
      </c>
      <c r="BQ5" s="24">
        <f t="shared" ref="BQ5:CY5" si="7">($D23*BQ14*BQ3)</f>
        <v>-6.9092850647414726E-5</v>
      </c>
      <c r="BR5" s="24">
        <f t="shared" si="7"/>
        <v>6.2148554474638081E-5</v>
      </c>
      <c r="BS5" s="24">
        <f t="shared" si="7"/>
        <v>-5.5905359904506731E-5</v>
      </c>
      <c r="BT5" s="24">
        <f t="shared" si="7"/>
        <v>5.0291877759398901E-5</v>
      </c>
      <c r="BU5" s="24">
        <f t="shared" si="7"/>
        <v>-4.5244114627952972E-5</v>
      </c>
      <c r="BV5" s="24">
        <f t="shared" si="7"/>
        <v>4.0704661270835224E-5</v>
      </c>
      <c r="BW5" s="24">
        <f t="shared" si="7"/>
        <v>-3.662201737979521E-5</v>
      </c>
      <c r="BX5" s="24">
        <f t="shared" si="7"/>
        <v>3.2949953599235091E-5</v>
      </c>
      <c r="BY5" s="24">
        <f t="shared" si="7"/>
        <v>-2.9646973467527027E-5</v>
      </c>
      <c r="BZ5" s="24">
        <f t="shared" si="7"/>
        <v>2.6675809322634017E-5</v>
      </c>
      <c r="CA5" s="24">
        <f t="shared" si="7"/>
        <v>-2.4002992268615044E-5</v>
      </c>
      <c r="CB5" s="24">
        <f t="shared" si="7"/>
        <v>2.1598452134379275E-5</v>
      </c>
      <c r="CC5" s="24">
        <f t="shared" si="7"/>
        <v>-1.943517292874647E-5</v>
      </c>
      <c r="CD5" s="24">
        <f t="shared" si="7"/>
        <v>1.7488874217116557E-5</v>
      </c>
      <c r="CE5" s="24">
        <f t="shared" si="7"/>
        <v>-1.5737734511344717E-5</v>
      </c>
      <c r="CF5" s="24">
        <f t="shared" si="7"/>
        <v>1.4162136724170513E-5</v>
      </c>
      <c r="CG5" s="24">
        <f t="shared" si="7"/>
        <v>-1.2744445731000658E-5</v>
      </c>
      <c r="CH5" s="24">
        <f t="shared" si="7"/>
        <v>1.1468804504723471E-5</v>
      </c>
      <c r="CI5" s="24">
        <f t="shared" si="7"/>
        <v>-1.0320954998124049E-5</v>
      </c>
      <c r="CJ5" s="24">
        <f t="shared" si="7"/>
        <v>9.2880745302090018E-6</v>
      </c>
      <c r="CK5" s="24">
        <f t="shared" si="7"/>
        <v>-8.3586313931775285E-6</v>
      </c>
      <c r="CL5" s="24">
        <f t="shared" si="7"/>
        <v>7.522253319201591E-6</v>
      </c>
      <c r="CM5" s="24">
        <f t="shared" si="7"/>
        <v>-6.7696109754242662E-6</v>
      </c>
      <c r="CN5" s="24">
        <f t="shared" si="7"/>
        <v>6.0923120733097017E-6</v>
      </c>
      <c r="CO5" s="24">
        <f t="shared" si="7"/>
        <v>-5.4828072966056206E-6</v>
      </c>
      <c r="CP5" s="24">
        <f t="shared" si="7"/>
        <v>4.9343049567761118E-6</v>
      </c>
      <c r="CQ5" s="24">
        <f t="shared" si="7"/>
        <v>-4.4406949892935359E-6</v>
      </c>
      <c r="CR5" s="24">
        <f t="shared" si="7"/>
        <v>3.9964801043725569E-6</v>
      </c>
      <c r="CS5" s="24">
        <f t="shared" si="7"/>
        <v>-3.5967143515500127E-6</v>
      </c>
      <c r="CT5" s="24">
        <f t="shared" si="7"/>
        <v>3.2369475352566095E-6</v>
      </c>
      <c r="CU5" s="24">
        <f t="shared" si="7"/>
        <v>-2.9131755357696237E-6</v>
      </c>
      <c r="CV5" s="24">
        <f t="shared" si="7"/>
        <v>2.6217954061407219E-6</v>
      </c>
      <c r="CW5" s="24">
        <f t="shared" si="7"/>
        <v>-2.3595651870115758E-6</v>
      </c>
      <c r="CX5" s="24">
        <f t="shared" si="7"/>
        <v>2.1235676140295749E-6</v>
      </c>
      <c r="CY5" s="24">
        <f t="shared" si="7"/>
        <v>-1.9111776038133809E-6</v>
      </c>
    </row>
    <row r="6" spans="1:103" s="23" customFormat="1">
      <c r="A6" s="21"/>
      <c r="B6" s="22"/>
      <c r="C6" s="25" t="s">
        <v>69</v>
      </c>
      <c r="D6" s="24">
        <f>($D22*D3*D13)</f>
        <v>1.875</v>
      </c>
      <c r="E6" s="24">
        <f>($D22*E3*E13)</f>
        <v>-1.1753906249999999</v>
      </c>
      <c r="F6" s="24">
        <f t="shared" ref="F6:BQ6" si="8">($D22*F3*F13)</f>
        <v>0.44504235824317395</v>
      </c>
      <c r="G6" s="24">
        <f t="shared" si="8"/>
        <v>-0.23870431655940619</v>
      </c>
      <c r="H6" s="24">
        <f t="shared" si="8"/>
        <v>0.12282155089164061</v>
      </c>
      <c r="I6" s="24">
        <f t="shared" si="8"/>
        <v>-7.1795308310905748E-2</v>
      </c>
      <c r="J6" s="24">
        <f t="shared" si="8"/>
        <v>4.2875005459015451E-2</v>
      </c>
      <c r="K6" s="24">
        <f t="shared" si="8"/>
        <v>-2.7405584886917429E-2</v>
      </c>
      <c r="L6" s="24">
        <f t="shared" si="8"/>
        <v>1.8021593985116175E-2</v>
      </c>
      <c r="M6" s="24">
        <f t="shared" si="8"/>
        <v>-1.2381453896042272E-2</v>
      </c>
      <c r="N6" s="24">
        <f t="shared" si="8"/>
        <v>8.7249383367845861E-3</v>
      </c>
      <c r="O6" s="24">
        <f t="shared" si="8"/>
        <v>-6.3416584261173263E-3</v>
      </c>
      <c r="P6" s="24">
        <f t="shared" si="8"/>
        <v>4.7068488981380444E-3</v>
      </c>
      <c r="Q6" s="24">
        <f t="shared" si="8"/>
        <v>-3.5746687275170219E-3</v>
      </c>
      <c r="R6" s="24">
        <f t="shared" si="8"/>
        <v>2.7610080768136905E-3</v>
      </c>
      <c r="S6" s="24">
        <f t="shared" si="8"/>
        <v>-2.1702385074579391E-3</v>
      </c>
      <c r="T6" s="24">
        <f t="shared" si="8"/>
        <v>1.7290768274669749E-3</v>
      </c>
      <c r="U6" s="24">
        <f t="shared" si="8"/>
        <v>-1.3964347443909725E-3</v>
      </c>
      <c r="V6" s="24">
        <f t="shared" si="8"/>
        <v>1.140039598866131E-3</v>
      </c>
      <c r="W6" s="24">
        <f t="shared" si="8"/>
        <v>-9.4068744033236741E-4</v>
      </c>
      <c r="X6" s="24">
        <f t="shared" si="8"/>
        <v>7.8293842824079445E-4</v>
      </c>
      <c r="Y6" s="24">
        <f t="shared" si="8"/>
        <v>-6.5715182916210586E-4</v>
      </c>
      <c r="Z6" s="24">
        <f t="shared" si="8"/>
        <v>5.5541253321706786E-4</v>
      </c>
      <c r="AA6" s="24">
        <f t="shared" si="8"/>
        <v>-4.7257523809003909E-4</v>
      </c>
      <c r="AB6" s="24">
        <f t="shared" si="8"/>
        <v>4.0433799752639352E-4</v>
      </c>
      <c r="AC6" s="24">
        <f t="shared" si="8"/>
        <v>-3.4780569002376173E-4</v>
      </c>
      <c r="AD6" s="24">
        <f t="shared" si="8"/>
        <v>3.0051997715167621E-4</v>
      </c>
      <c r="AE6" s="24">
        <f t="shared" si="8"/>
        <v>-2.607750985319127E-4</v>
      </c>
      <c r="AF6" s="24">
        <f t="shared" si="8"/>
        <v>2.271038268301573E-4</v>
      </c>
      <c r="AG6" s="24">
        <f t="shared" si="8"/>
        <v>-1.9845969298629062E-4</v>
      </c>
      <c r="AH6" s="24">
        <f t="shared" si="8"/>
        <v>1.7393299912248485E-4</v>
      </c>
      <c r="AI6" s="24">
        <f t="shared" si="8"/>
        <v>-1.5285838630937429E-4</v>
      </c>
      <c r="AJ6" s="24">
        <f t="shared" si="8"/>
        <v>1.346525127520627E-4</v>
      </c>
      <c r="AK6" s="24">
        <f t="shared" si="8"/>
        <v>-1.1887868593478397E-4</v>
      </c>
      <c r="AL6" s="24">
        <f t="shared" si="8"/>
        <v>1.0515145709829557E-4</v>
      </c>
      <c r="AM6" s="24">
        <f t="shared" si="8"/>
        <v>-9.3175989607995296E-5</v>
      </c>
      <c r="AN6" s="24">
        <f t="shared" si="8"/>
        <v>8.2690679609804098E-5</v>
      </c>
      <c r="AO6" s="24">
        <f t="shared" si="8"/>
        <v>-7.349138348863232E-5</v>
      </c>
      <c r="AP6" s="24">
        <f t="shared" si="8"/>
        <v>6.5396243389563151E-5</v>
      </c>
      <c r="AQ6" s="24">
        <f t="shared" si="8"/>
        <v>-5.8260706804591818E-5</v>
      </c>
      <c r="AR6" s="24">
        <f t="shared" si="8"/>
        <v>5.195561582771986E-5</v>
      </c>
      <c r="AS6" s="24">
        <f t="shared" si="8"/>
        <v>-4.6376562330074586E-5</v>
      </c>
      <c r="AT6" s="24">
        <f t="shared" si="8"/>
        <v>4.1430051862162271E-5</v>
      </c>
      <c r="AU6" s="24">
        <f t="shared" si="8"/>
        <v>-3.703934352258082E-5</v>
      </c>
      <c r="AV6" s="24">
        <f t="shared" si="8"/>
        <v>3.3135608575384152E-5</v>
      </c>
      <c r="AW6" s="24">
        <f t="shared" si="8"/>
        <v>-2.9661574749828974E-5</v>
      </c>
      <c r="AX6" s="24">
        <f t="shared" si="8"/>
        <v>2.6565816531880237E-5</v>
      </c>
      <c r="AY6" s="24">
        <f t="shared" si="8"/>
        <v>-2.3805022378297772E-5</v>
      </c>
      <c r="AZ6" s="24">
        <f t="shared" si="8"/>
        <v>2.1340271538162729E-5</v>
      </c>
      <c r="BA6" s="24">
        <f t="shared" si="8"/>
        <v>-1.9138435690697081E-5</v>
      </c>
      <c r="BB6" s="24">
        <f t="shared" si="8"/>
        <v>1.7169728787847488E-5</v>
      </c>
      <c r="BC6" s="24">
        <f t="shared" si="8"/>
        <v>-1.540856459419707E-5</v>
      </c>
      <c r="BD6" s="24">
        <f t="shared" si="8"/>
        <v>1.3831929790062387E-5</v>
      </c>
      <c r="BE6" s="24">
        <f t="shared" si="8"/>
        <v>-1.2419900232743847E-5</v>
      </c>
      <c r="BF6" s="24">
        <f t="shared" si="8"/>
        <v>1.1154550953878898E-5</v>
      </c>
      <c r="BG6" s="24">
        <f t="shared" si="8"/>
        <v>-1.0020259366225427E-5</v>
      </c>
      <c r="BH6" s="24">
        <f t="shared" si="8"/>
        <v>9.0029682081862777E-6</v>
      </c>
      <c r="BI6" s="24">
        <f t="shared" si="8"/>
        <v>-8.090356788624304E-6</v>
      </c>
      <c r="BJ6" s="24">
        <f t="shared" si="8"/>
        <v>7.2713377800796732E-6</v>
      </c>
      <c r="BK6" s="24">
        <f t="shared" si="8"/>
        <v>-6.5361477105760871E-6</v>
      </c>
      <c r="BL6" s="24">
        <f t="shared" si="8"/>
        <v>5.8759999273927476E-6</v>
      </c>
      <c r="BM6" s="24">
        <f t="shared" si="8"/>
        <v>-5.283126559236471E-6</v>
      </c>
      <c r="BN6" s="24">
        <f t="shared" si="8"/>
        <v>4.7505366328890021E-6</v>
      </c>
      <c r="BO6" s="24">
        <f t="shared" si="8"/>
        <v>-4.2720296606217259E-6</v>
      </c>
      <c r="BP6" s="24">
        <f t="shared" si="8"/>
        <v>3.8420251713814229E-6</v>
      </c>
      <c r="BQ6" s="24">
        <f t="shared" si="8"/>
        <v>-3.455560414282766E-6</v>
      </c>
      <c r="BR6" s="24">
        <f t="shared" ref="BR6:DA6" si="9">($D22*BR3*BR13)</f>
        <v>3.1081688370474301E-6</v>
      </c>
      <c r="BS6" s="24">
        <f t="shared" si="9"/>
        <v>-2.7958695423278958E-6</v>
      </c>
      <c r="BT6" s="24">
        <f t="shared" si="9"/>
        <v>2.5150796430153222E-6</v>
      </c>
      <c r="BU6" s="24">
        <f t="shared" si="9"/>
        <v>-2.2626000479958236E-6</v>
      </c>
      <c r="BV6" s="24">
        <f t="shared" si="9"/>
        <v>2.0355515075883952E-6</v>
      </c>
      <c r="BW6" s="24">
        <f t="shared" si="9"/>
        <v>-1.8313593897767236E-6</v>
      </c>
      <c r="BX6" s="24">
        <f t="shared" si="9"/>
        <v>1.6477064731189719E-6</v>
      </c>
      <c r="BY6" s="24">
        <f t="shared" si="9"/>
        <v>-1.4825181877848413E-6</v>
      </c>
      <c r="BZ6" s="24">
        <f t="shared" si="9"/>
        <v>1.3339273820390568E-6</v>
      </c>
      <c r="CA6" s="24">
        <f t="shared" si="9"/>
        <v>-1.2002607781467247E-6</v>
      </c>
      <c r="CB6" s="24">
        <f t="shared" si="9"/>
        <v>1.0800123983199628E-6</v>
      </c>
      <c r="CC6" s="24">
        <f t="shared" si="9"/>
        <v>-9.718315530889039E-7</v>
      </c>
      <c r="CD6" s="24">
        <f t="shared" si="9"/>
        <v>8.7450260244699778E-7</v>
      </c>
      <c r="CE6" s="24">
        <f t="shared" si="9"/>
        <v>-7.8693454447105258E-7</v>
      </c>
      <c r="CF6" s="24">
        <f t="shared" si="9"/>
        <v>7.0814546399589486E-7</v>
      </c>
      <c r="CG6" s="24">
        <f t="shared" si="9"/>
        <v>-6.3725365248377665E-7</v>
      </c>
      <c r="CH6" s="24">
        <f t="shared" si="9"/>
        <v>5.7346556309084917E-7</v>
      </c>
      <c r="CI6" s="24">
        <f t="shared" si="9"/>
        <v>-5.1606832481878302E-7</v>
      </c>
      <c r="CJ6" s="24">
        <f t="shared" si="9"/>
        <v>4.6442034757576462E-7</v>
      </c>
      <c r="CK6" s="24">
        <f t="shared" si="9"/>
        <v>-4.1794506658673755E-7</v>
      </c>
      <c r="CL6" s="24">
        <f t="shared" si="9"/>
        <v>3.7612356939325303E-7</v>
      </c>
      <c r="CM6" s="24">
        <f t="shared" si="9"/>
        <v>-3.3848940289819264E-7</v>
      </c>
      <c r="CN6" s="24">
        <f t="shared" si="9"/>
        <v>3.0462275653241863E-7</v>
      </c>
      <c r="CO6" s="24">
        <f t="shared" si="9"/>
        <v>-2.7414617338141882E-7</v>
      </c>
      <c r="CP6" s="24">
        <f t="shared" si="9"/>
        <v>2.4671994036954017E-7</v>
      </c>
      <c r="CQ6" s="24">
        <f t="shared" si="9"/>
        <v>-2.2203856011415583E-7</v>
      </c>
      <c r="CR6" s="24">
        <f t="shared" si="9"/>
        <v>1.9982708374080762E-7</v>
      </c>
      <c r="CS6" s="24">
        <f t="shared" si="9"/>
        <v>-1.7983821756345917E-7</v>
      </c>
      <c r="CT6" s="24">
        <f t="shared" si="9"/>
        <v>1.6184939644985175E-7</v>
      </c>
      <c r="CU6" s="24">
        <f t="shared" si="9"/>
        <v>-1.4566041693299683E-7</v>
      </c>
      <c r="CV6" s="24">
        <f t="shared" si="9"/>
        <v>1.3109109535387392E-7</v>
      </c>
      <c r="CW6" s="24">
        <f t="shared" si="9"/>
        <v>-1.1797933539823565E-7</v>
      </c>
      <c r="CX6" s="24">
        <f t="shared" si="9"/>
        <v>1.0617925002760737E-7</v>
      </c>
      <c r="CY6" s="24">
        <f t="shared" si="9"/>
        <v>-9.5559586158349511E-8</v>
      </c>
    </row>
    <row r="7" spans="1:103">
      <c r="A7" s="8" t="s">
        <v>47</v>
      </c>
      <c r="B7" s="7" t="s">
        <v>49</v>
      </c>
      <c r="C7" s="32" t="s">
        <v>15</v>
      </c>
      <c r="D7" s="34">
        <v>25</v>
      </c>
      <c r="E7" s="9">
        <f>D7+D8</f>
        <v>22.500000000138879</v>
      </c>
      <c r="F7" s="10">
        <f>E7+E8</f>
        <v>20.250000000124992</v>
      </c>
      <c r="G7" s="10">
        <f t="shared" ref="G7:Q7" si="10">F7+F8</f>
        <v>18.225000000112491</v>
      </c>
      <c r="H7" s="10">
        <f t="shared" si="10"/>
        <v>16.402500000101242</v>
      </c>
      <c r="I7" s="10">
        <f t="shared" si="10"/>
        <v>14.762250000091118</v>
      </c>
      <c r="J7" s="10">
        <f t="shared" si="10"/>
        <v>13.286025000082006</v>
      </c>
      <c r="K7" s="10">
        <f t="shared" si="10"/>
        <v>11.957422500073806</v>
      </c>
      <c r="L7" s="10">
        <f t="shared" si="10"/>
        <v>10.761680250066425</v>
      </c>
      <c r="M7" s="10">
        <f t="shared" si="10"/>
        <v>9.6855122250597816</v>
      </c>
      <c r="N7" s="10">
        <f t="shared" si="10"/>
        <v>8.7169610025538038</v>
      </c>
      <c r="O7" s="10">
        <f t="shared" si="10"/>
        <v>7.8452649022984229</v>
      </c>
      <c r="P7" s="10">
        <f t="shared" si="10"/>
        <v>7.0607384120685808</v>
      </c>
      <c r="Q7" s="10">
        <f t="shared" si="10"/>
        <v>6.3546645708617229</v>
      </c>
      <c r="R7" s="9">
        <f>Q7+Q8</f>
        <v>5.7191981137755503</v>
      </c>
      <c r="S7" s="10">
        <f>R7+R8</f>
        <v>5.1472783023979956</v>
      </c>
      <c r="T7" s="10">
        <f t="shared" ref="T7:V7" si="11">S7+S8</f>
        <v>4.6325504721581963</v>
      </c>
      <c r="U7" s="10">
        <f t="shared" si="11"/>
        <v>4.1692954249423764</v>
      </c>
      <c r="V7" s="10">
        <f t="shared" si="11"/>
        <v>3.7523658824481387</v>
      </c>
      <c r="W7" s="9">
        <f>V7+V8</f>
        <v>3.3771292942033249</v>
      </c>
      <c r="X7" s="10">
        <f>W7+W8</f>
        <v>3.0394163647829924</v>
      </c>
      <c r="Y7" s="9">
        <f t="shared" ref="Y7:CJ7" si="12">X7+X8</f>
        <v>2.735474728304693</v>
      </c>
      <c r="Z7" s="10">
        <f t="shared" si="12"/>
        <v>2.4619272554742238</v>
      </c>
      <c r="AA7" s="9">
        <f t="shared" si="12"/>
        <v>2.2157345299268014</v>
      </c>
      <c r="AB7" s="10">
        <f t="shared" si="12"/>
        <v>1.9941610769341214</v>
      </c>
      <c r="AC7" s="9">
        <f t="shared" si="12"/>
        <v>1.7947449692407091</v>
      </c>
      <c r="AD7" s="10">
        <f t="shared" si="12"/>
        <v>1.6152704723166382</v>
      </c>
      <c r="AE7" s="9">
        <f t="shared" si="12"/>
        <v>1.4537434250849743</v>
      </c>
      <c r="AF7" s="10">
        <f t="shared" si="12"/>
        <v>1.3083690825764769</v>
      </c>
      <c r="AG7" s="9">
        <f t="shared" si="12"/>
        <v>1.1775321743188292</v>
      </c>
      <c r="AH7" s="10">
        <f t="shared" si="12"/>
        <v>1.0597789568869462</v>
      </c>
      <c r="AI7" s="9">
        <f t="shared" si="12"/>
        <v>0.95380106119825159</v>
      </c>
      <c r="AJ7" s="10">
        <f t="shared" si="12"/>
        <v>0.85842095507842642</v>
      </c>
      <c r="AK7" s="9">
        <f t="shared" si="12"/>
        <v>0.77257885957058381</v>
      </c>
      <c r="AL7" s="10">
        <f t="shared" si="12"/>
        <v>0.69532097361352541</v>
      </c>
      <c r="AM7" s="9">
        <f t="shared" si="12"/>
        <v>0.62578887625217283</v>
      </c>
      <c r="AN7" s="10">
        <f t="shared" si="12"/>
        <v>0.56320998862695559</v>
      </c>
      <c r="AO7" s="9">
        <f t="shared" si="12"/>
        <v>0.50688898976426</v>
      </c>
      <c r="AP7" s="10">
        <f t="shared" si="12"/>
        <v>0.45620009078783397</v>
      </c>
      <c r="AQ7" s="9">
        <f t="shared" si="12"/>
        <v>0.41058008170905058</v>
      </c>
      <c r="AR7" s="10">
        <f t="shared" si="12"/>
        <v>0.36952207353814553</v>
      </c>
      <c r="AS7" s="9">
        <f t="shared" si="12"/>
        <v>0.33256986618433099</v>
      </c>
      <c r="AT7" s="9">
        <f t="shared" si="12"/>
        <v>0.29931287956589792</v>
      </c>
      <c r="AU7" s="10">
        <f t="shared" si="12"/>
        <v>0.26938159160930814</v>
      </c>
      <c r="AV7" s="9">
        <f t="shared" si="12"/>
        <v>0.24244343244837732</v>
      </c>
      <c r="AW7" s="10">
        <f t="shared" si="12"/>
        <v>0.21819908920353959</v>
      </c>
      <c r="AX7" s="9">
        <f t="shared" si="12"/>
        <v>0.19637918028318563</v>
      </c>
      <c r="AY7" s="10">
        <f t="shared" si="12"/>
        <v>0.17674126225486705</v>
      </c>
      <c r="AZ7" s="9">
        <f t="shared" si="12"/>
        <v>0.15906713602938036</v>
      </c>
      <c r="BA7" s="10">
        <f t="shared" si="12"/>
        <v>0.14316042242644234</v>
      </c>
      <c r="BB7" s="9">
        <f t="shared" si="12"/>
        <v>0.1288443801837981</v>
      </c>
      <c r="BC7" s="10">
        <f t="shared" si="12"/>
        <v>0.11595994216541829</v>
      </c>
      <c r="BD7" s="9">
        <f t="shared" si="12"/>
        <v>0.10436394794887646</v>
      </c>
      <c r="BE7" s="10">
        <f t="shared" si="12"/>
        <v>9.3927553153988819E-2</v>
      </c>
      <c r="BF7" s="9">
        <f t="shared" si="12"/>
        <v>8.4534797838589942E-2</v>
      </c>
      <c r="BG7" s="10">
        <f t="shared" si="12"/>
        <v>7.6081318054730951E-2</v>
      </c>
      <c r="BH7" s="9">
        <f t="shared" si="12"/>
        <v>6.8473186249257856E-2</v>
      </c>
      <c r="BI7" s="10">
        <f t="shared" si="12"/>
        <v>6.1625867624332073E-2</v>
      </c>
      <c r="BJ7" s="9">
        <f t="shared" si="12"/>
        <v>5.5463280861898862E-2</v>
      </c>
      <c r="BK7" s="10">
        <f t="shared" si="12"/>
        <v>4.9916952775708977E-2</v>
      </c>
      <c r="BL7" s="9">
        <f t="shared" si="12"/>
        <v>4.4925257498138083E-2</v>
      </c>
      <c r="BM7" s="10">
        <f t="shared" si="12"/>
        <v>4.0432731748324277E-2</v>
      </c>
      <c r="BN7" s="9">
        <f t="shared" si="12"/>
        <v>3.6389458573491851E-2</v>
      </c>
      <c r="BO7" s="10">
        <f t="shared" si="12"/>
        <v>3.2750512716142668E-2</v>
      </c>
      <c r="BP7" s="9">
        <f t="shared" si="12"/>
        <v>2.9475461444528402E-2</v>
      </c>
      <c r="BQ7" s="9">
        <f t="shared" si="12"/>
        <v>2.6527915300075561E-2</v>
      </c>
      <c r="BR7" s="10">
        <f t="shared" si="12"/>
        <v>2.3875123770068004E-2</v>
      </c>
      <c r="BS7" s="9">
        <f t="shared" si="12"/>
        <v>2.1487611393061205E-2</v>
      </c>
      <c r="BT7" s="10">
        <f t="shared" si="12"/>
        <v>1.9338850253755084E-2</v>
      </c>
      <c r="BU7" s="9">
        <f t="shared" si="12"/>
        <v>1.7404965228379577E-2</v>
      </c>
      <c r="BV7" s="10">
        <f t="shared" si="12"/>
        <v>1.5664468705541619E-2</v>
      </c>
      <c r="BW7" s="9">
        <f t="shared" si="12"/>
        <v>1.4098021834987456E-2</v>
      </c>
      <c r="BX7" s="10">
        <f t="shared" si="12"/>
        <v>1.2688219651488711E-2</v>
      </c>
      <c r="BY7" s="9">
        <f t="shared" si="12"/>
        <v>1.141939768633984E-2</v>
      </c>
      <c r="BZ7" s="10">
        <f t="shared" si="12"/>
        <v>1.0277457917705856E-2</v>
      </c>
      <c r="CA7" s="9">
        <f t="shared" si="12"/>
        <v>9.2497121259352711E-3</v>
      </c>
      <c r="CB7" s="10">
        <f t="shared" si="12"/>
        <v>8.3247409133417431E-3</v>
      </c>
      <c r="CC7" s="9">
        <f t="shared" si="12"/>
        <v>7.4922668220075688E-3</v>
      </c>
      <c r="CD7" s="10">
        <f t="shared" si="12"/>
        <v>6.7430401398068116E-3</v>
      </c>
      <c r="CE7" s="9">
        <f t="shared" si="12"/>
        <v>6.0687361258261307E-3</v>
      </c>
      <c r="CF7" s="10">
        <f t="shared" si="12"/>
        <v>5.4618625132435176E-3</v>
      </c>
      <c r="CG7" s="9">
        <f t="shared" si="12"/>
        <v>4.9156762619191659E-3</v>
      </c>
      <c r="CH7" s="10">
        <f t="shared" si="12"/>
        <v>4.424108635727249E-3</v>
      </c>
      <c r="CI7" s="9">
        <f t="shared" si="12"/>
        <v>3.9816977721545237E-3</v>
      </c>
      <c r="CJ7" s="10">
        <f t="shared" si="12"/>
        <v>3.5835279949390712E-3</v>
      </c>
      <c r="CK7" s="9">
        <f t="shared" ref="CK7:CY7" si="13">CJ7+CJ8</f>
        <v>3.2251751954451642E-3</v>
      </c>
      <c r="CL7" s="10">
        <f t="shared" si="13"/>
        <v>2.9026576759006478E-3</v>
      </c>
      <c r="CM7" s="9">
        <f t="shared" si="13"/>
        <v>2.6123919083105829E-3</v>
      </c>
      <c r="CN7" s="9">
        <f t="shared" si="13"/>
        <v>2.3511527174795246E-3</v>
      </c>
      <c r="CO7" s="10">
        <f t="shared" si="13"/>
        <v>2.1160374457315722E-3</v>
      </c>
      <c r="CP7" s="9">
        <f t="shared" si="13"/>
        <v>1.9044337011584148E-3</v>
      </c>
      <c r="CQ7" s="10">
        <f t="shared" si="13"/>
        <v>1.7139903310425734E-3</v>
      </c>
      <c r="CR7" s="9">
        <f t="shared" si="13"/>
        <v>1.542591297938316E-3</v>
      </c>
      <c r="CS7" s="10">
        <f t="shared" si="13"/>
        <v>1.3883321681444844E-3</v>
      </c>
      <c r="CT7" s="9">
        <f t="shared" si="13"/>
        <v>1.2494989513300359E-3</v>
      </c>
      <c r="CU7" s="10">
        <f t="shared" si="13"/>
        <v>1.1245490561970323E-3</v>
      </c>
      <c r="CV7" s="9">
        <f t="shared" si="13"/>
        <v>1.0120941505773291E-3</v>
      </c>
      <c r="CW7" s="10">
        <f t="shared" si="13"/>
        <v>9.1088473551959623E-4</v>
      </c>
      <c r="CX7" s="9">
        <f t="shared" si="13"/>
        <v>8.1979626196763663E-4</v>
      </c>
      <c r="CY7" s="10">
        <f t="shared" si="13"/>
        <v>7.3781663577087298E-4</v>
      </c>
    </row>
    <row r="8" spans="1:103">
      <c r="A8" s="8" t="s">
        <v>65</v>
      </c>
      <c r="B8" s="7" t="s">
        <v>64</v>
      </c>
      <c r="C8" s="4" t="s">
        <v>67</v>
      </c>
      <c r="D8" s="29">
        <f t="shared" ref="D8:BO8" si="14">$D20*D12</f>
        <v>-2.4999999998611209</v>
      </c>
      <c r="E8" s="11">
        <f>$D20*E12</f>
        <v>-2.250000000013888</v>
      </c>
      <c r="F8" s="11">
        <f t="shared" si="14"/>
        <v>-2.0250000000124992</v>
      </c>
      <c r="G8" s="11">
        <f t="shared" si="14"/>
        <v>-1.8225000000112492</v>
      </c>
      <c r="H8" s="11">
        <f t="shared" si="14"/>
        <v>-1.6402500000101243</v>
      </c>
      <c r="I8" s="11">
        <f t="shared" si="14"/>
        <v>-1.4762250000091119</v>
      </c>
      <c r="J8" s="11">
        <f t="shared" si="14"/>
        <v>-1.3286025000082007</v>
      </c>
      <c r="K8" s="11">
        <f t="shared" si="14"/>
        <v>-1.1957422500073807</v>
      </c>
      <c r="L8" s="11">
        <f t="shared" si="14"/>
        <v>-1.0761680250066425</v>
      </c>
      <c r="M8" s="11">
        <f t="shared" si="14"/>
        <v>-0.96855122250597825</v>
      </c>
      <c r="N8" s="11">
        <f t="shared" si="14"/>
        <v>-0.87169610025538047</v>
      </c>
      <c r="O8" s="11">
        <f t="shared" si="14"/>
        <v>-0.78452649022984233</v>
      </c>
      <c r="P8" s="11">
        <f t="shared" si="14"/>
        <v>-0.70607384120685812</v>
      </c>
      <c r="Q8" s="11">
        <f t="shared" si="14"/>
        <v>-0.63546645708617233</v>
      </c>
      <c r="R8" s="11">
        <f t="shared" si="14"/>
        <v>-0.5719198113775551</v>
      </c>
      <c r="S8" s="11">
        <f t="shared" si="14"/>
        <v>-0.51472783023979962</v>
      </c>
      <c r="T8" s="11">
        <f t="shared" si="14"/>
        <v>-0.46325504721581967</v>
      </c>
      <c r="U8" s="11">
        <f t="shared" si="14"/>
        <v>-0.41692954249423764</v>
      </c>
      <c r="V8" s="11">
        <f t="shared" si="14"/>
        <v>-0.37523658824481387</v>
      </c>
      <c r="W8" s="11">
        <f t="shared" si="14"/>
        <v>-0.33771292942033249</v>
      </c>
      <c r="X8" s="11">
        <f t="shared" si="14"/>
        <v>-0.30394163647829925</v>
      </c>
      <c r="Y8" s="11">
        <f t="shared" si="14"/>
        <v>-0.27354747283046932</v>
      </c>
      <c r="Z8" s="11">
        <f t="shared" si="14"/>
        <v>-0.24619272554742239</v>
      </c>
      <c r="AA8" s="11">
        <f t="shared" si="14"/>
        <v>-0.22157345299268016</v>
      </c>
      <c r="AB8" s="11">
        <f t="shared" si="14"/>
        <v>-0.19941610769341214</v>
      </c>
      <c r="AC8" s="11">
        <f t="shared" si="14"/>
        <v>-0.17947449692407091</v>
      </c>
      <c r="AD8" s="11">
        <f t="shared" si="14"/>
        <v>-0.16152704723166383</v>
      </c>
      <c r="AE8" s="11">
        <f t="shared" si="14"/>
        <v>-0.14537434250849743</v>
      </c>
      <c r="AF8" s="11">
        <f t="shared" si="14"/>
        <v>-0.13083690825764768</v>
      </c>
      <c r="AG8" s="11">
        <f t="shared" si="14"/>
        <v>-0.11775321743188293</v>
      </c>
      <c r="AH8" s="11">
        <f t="shared" si="14"/>
        <v>-0.10597789568869463</v>
      </c>
      <c r="AI8" s="11">
        <f t="shared" si="14"/>
        <v>-9.538010611982517E-2</v>
      </c>
      <c r="AJ8" s="11">
        <f t="shared" si="14"/>
        <v>-8.584209550784265E-2</v>
      </c>
      <c r="AK8" s="11">
        <f t="shared" si="14"/>
        <v>-7.7257885957058389E-2</v>
      </c>
      <c r="AL8" s="11">
        <f t="shared" si="14"/>
        <v>-6.9532097361352546E-2</v>
      </c>
      <c r="AM8" s="11">
        <f t="shared" si="14"/>
        <v>-6.257888762521728E-2</v>
      </c>
      <c r="AN8" s="11">
        <f t="shared" si="14"/>
        <v>-5.6320998862695565E-2</v>
      </c>
      <c r="AO8" s="11">
        <f t="shared" si="14"/>
        <v>-5.0688898976426006E-2</v>
      </c>
      <c r="AP8" s="11">
        <f t="shared" si="14"/>
        <v>-4.56200090787834E-2</v>
      </c>
      <c r="AQ8" s="11">
        <f t="shared" si="14"/>
        <v>-4.1058008170905061E-2</v>
      </c>
      <c r="AR8" s="11">
        <f t="shared" si="14"/>
        <v>-3.6952207353814555E-2</v>
      </c>
      <c r="AS8" s="11">
        <f t="shared" si="14"/>
        <v>-3.3256986618433099E-2</v>
      </c>
      <c r="AT8" s="11">
        <f t="shared" si="14"/>
        <v>-2.9931287956589794E-2</v>
      </c>
      <c r="AU8" s="11">
        <f t="shared" si="14"/>
        <v>-2.6938159160930814E-2</v>
      </c>
      <c r="AV8" s="11">
        <f t="shared" si="14"/>
        <v>-2.4244343244837735E-2</v>
      </c>
      <c r="AW8" s="11">
        <f t="shared" si="14"/>
        <v>-2.1819908920353959E-2</v>
      </c>
      <c r="AX8" s="11">
        <f t="shared" si="14"/>
        <v>-1.9637918028318564E-2</v>
      </c>
      <c r="AY8" s="11">
        <f t="shared" si="14"/>
        <v>-1.7674126225486708E-2</v>
      </c>
      <c r="AZ8" s="11">
        <f t="shared" si="14"/>
        <v>-1.5906713602938036E-2</v>
      </c>
      <c r="BA8" s="11">
        <f t="shared" si="14"/>
        <v>-1.4316042242644234E-2</v>
      </c>
      <c r="BB8" s="11">
        <f t="shared" si="14"/>
        <v>-1.288443801837981E-2</v>
      </c>
      <c r="BC8" s="11">
        <f t="shared" si="14"/>
        <v>-1.159599421654183E-2</v>
      </c>
      <c r="BD8" s="11">
        <f t="shared" si="14"/>
        <v>-1.0436394794887647E-2</v>
      </c>
      <c r="BE8" s="11">
        <f t="shared" si="14"/>
        <v>-9.3927553153988833E-3</v>
      </c>
      <c r="BF8" s="11">
        <f t="shared" si="14"/>
        <v>-8.4534797838589949E-3</v>
      </c>
      <c r="BG8" s="11">
        <f t="shared" si="14"/>
        <v>-7.6081318054730951E-3</v>
      </c>
      <c r="BH8" s="11">
        <f t="shared" si="14"/>
        <v>-6.8473186249257863E-3</v>
      </c>
      <c r="BI8" s="11">
        <f t="shared" si="14"/>
        <v>-6.162586762433208E-3</v>
      </c>
      <c r="BJ8" s="11">
        <f t="shared" si="14"/>
        <v>-5.5463280861898865E-3</v>
      </c>
      <c r="BK8" s="11">
        <f t="shared" si="14"/>
        <v>-4.9916952775708977E-3</v>
      </c>
      <c r="BL8" s="11">
        <f t="shared" si="14"/>
        <v>-4.4925257498138081E-3</v>
      </c>
      <c r="BM8" s="11">
        <f t="shared" si="14"/>
        <v>-4.0432731748324281E-3</v>
      </c>
      <c r="BN8" s="11">
        <f t="shared" si="14"/>
        <v>-3.6389458573491853E-3</v>
      </c>
      <c r="BO8" s="11">
        <f t="shared" si="14"/>
        <v>-3.2750512716142668E-3</v>
      </c>
      <c r="BP8" s="11">
        <f t="shared" ref="BP8:CY8" si="15">$D20*BP12</f>
        <v>-2.9475461444528404E-3</v>
      </c>
      <c r="BQ8" s="11">
        <f t="shared" si="15"/>
        <v>-2.6527915300075563E-3</v>
      </c>
      <c r="BR8" s="11">
        <f t="shared" si="15"/>
        <v>-2.3875123770068004E-3</v>
      </c>
      <c r="BS8" s="11">
        <f t="shared" si="15"/>
        <v>-2.1487611393061208E-3</v>
      </c>
      <c r="BT8" s="11">
        <f t="shared" si="15"/>
        <v>-1.9338850253755085E-3</v>
      </c>
      <c r="BU8" s="11">
        <f t="shared" si="15"/>
        <v>-1.7404965228379578E-3</v>
      </c>
      <c r="BV8" s="11">
        <f t="shared" si="15"/>
        <v>-1.5664468705541619E-3</v>
      </c>
      <c r="BW8" s="11">
        <f t="shared" si="15"/>
        <v>-1.4098021834987456E-3</v>
      </c>
      <c r="BX8" s="11">
        <f t="shared" si="15"/>
        <v>-1.2688219651488713E-3</v>
      </c>
      <c r="BY8" s="11">
        <f t="shared" si="15"/>
        <v>-1.1419397686339842E-3</v>
      </c>
      <c r="BZ8" s="11">
        <f t="shared" si="15"/>
        <v>-1.0277457917705856E-3</v>
      </c>
      <c r="CA8" s="11">
        <f t="shared" si="15"/>
        <v>-9.2497121259352711E-4</v>
      </c>
      <c r="CB8" s="11">
        <f t="shared" si="15"/>
        <v>-8.3247409133417431E-4</v>
      </c>
      <c r="CC8" s="11">
        <f t="shared" si="15"/>
        <v>-7.492266822007569E-4</v>
      </c>
      <c r="CD8" s="11">
        <f t="shared" si="15"/>
        <v>-6.7430401398068122E-4</v>
      </c>
      <c r="CE8" s="11">
        <f t="shared" si="15"/>
        <v>-6.0687361258261307E-4</v>
      </c>
      <c r="CF8" s="11">
        <f t="shared" si="15"/>
        <v>-5.4618625132435178E-4</v>
      </c>
      <c r="CG8" s="11">
        <f t="shared" si="15"/>
        <v>-4.9156762619191662E-4</v>
      </c>
      <c r="CH8" s="11">
        <f t="shared" si="15"/>
        <v>-4.424108635727249E-4</v>
      </c>
      <c r="CI8" s="11">
        <f t="shared" si="15"/>
        <v>-3.981697772154524E-4</v>
      </c>
      <c r="CJ8" s="11">
        <f t="shared" si="15"/>
        <v>-3.5835279949390715E-4</v>
      </c>
      <c r="CK8" s="11">
        <f t="shared" si="15"/>
        <v>-3.2251751954451643E-4</v>
      </c>
      <c r="CL8" s="11">
        <f t="shared" si="15"/>
        <v>-2.9026576759006481E-4</v>
      </c>
      <c r="CM8" s="11">
        <f t="shared" si="15"/>
        <v>-2.6123919083105828E-4</v>
      </c>
      <c r="CN8" s="11">
        <f t="shared" si="15"/>
        <v>-2.3511527174795247E-4</v>
      </c>
      <c r="CO8" s="11">
        <f t="shared" si="15"/>
        <v>-2.1160374457315724E-4</v>
      </c>
      <c r="CP8" s="11">
        <f t="shared" si="15"/>
        <v>-1.904433701158415E-4</v>
      </c>
      <c r="CQ8" s="11">
        <f t="shared" si="15"/>
        <v>-1.7139903310425735E-4</v>
      </c>
      <c r="CR8" s="11">
        <f t="shared" si="15"/>
        <v>-1.5425912979383162E-4</v>
      </c>
      <c r="CS8" s="11">
        <f t="shared" si="15"/>
        <v>-1.3883321681444844E-4</v>
      </c>
      <c r="CT8" s="11">
        <f t="shared" si="15"/>
        <v>-1.2494989513300359E-4</v>
      </c>
      <c r="CU8" s="11">
        <f t="shared" si="15"/>
        <v>-1.1245490561970324E-4</v>
      </c>
      <c r="CV8" s="11">
        <f t="shared" si="15"/>
        <v>-1.0120941505773292E-4</v>
      </c>
      <c r="CW8" s="11">
        <f t="shared" si="15"/>
        <v>-9.1088473551959628E-5</v>
      </c>
      <c r="CX8" s="11">
        <f t="shared" si="15"/>
        <v>-8.1979626196763668E-5</v>
      </c>
      <c r="CY8" s="11">
        <f t="shared" si="15"/>
        <v>-7.3781663577087298E-5</v>
      </c>
    </row>
    <row r="9" spans="1:103" s="28" customFormat="1">
      <c r="A9" s="21" t="s">
        <v>70</v>
      </c>
      <c r="B9" s="22"/>
      <c r="C9" s="25" t="s">
        <v>27</v>
      </c>
      <c r="D9" s="24">
        <f>(D15-(D16))/$D21</f>
        <v>25</v>
      </c>
      <c r="E9" s="24">
        <f>(E15-(E16))/$D21</f>
        <v>48.87096774192451</v>
      </c>
      <c r="F9" s="24">
        <f>(F15-(F16))/$D21</f>
        <v>39.519053683372775</v>
      </c>
      <c r="G9" s="24">
        <f>(G15-(G16))/$D21</f>
        <v>44.344630981234722</v>
      </c>
      <c r="H9" s="24">
        <f t="shared" ref="H9:BS9" si="16">(H15-(H16))/$D21</f>
        <v>42.664049249333814</v>
      </c>
      <c r="I9" s="24">
        <f t="shared" si="16"/>
        <v>44.315371845465755</v>
      </c>
      <c r="J9" s="24">
        <f t="shared" si="16"/>
        <v>44.126517640975102</v>
      </c>
      <c r="K9" s="24">
        <f t="shared" si="16"/>
        <v>44.988496008253001</v>
      </c>
      <c r="L9" s="24">
        <f t="shared" si="16"/>
        <v>45.166904233657938</v>
      </c>
      <c r="M9" s="24">
        <f t="shared" si="16"/>
        <v>45.74505272843308</v>
      </c>
      <c r="N9" s="24">
        <f t="shared" si="16"/>
        <v>46.009894860423962</v>
      </c>
      <c r="O9" s="24">
        <f t="shared" si="16"/>
        <v>46.445692753035651</v>
      </c>
      <c r="P9" s="24">
        <f t="shared" si="16"/>
        <v>46.712504256286849</v>
      </c>
      <c r="Q9" s="24">
        <f t="shared" si="16"/>
        <v>47.057357213097539</v>
      </c>
      <c r="R9" s="24">
        <f t="shared" si="16"/>
        <v>47.299221485846566</v>
      </c>
      <c r="S9" s="24">
        <f t="shared" si="16"/>
        <v>47.577459526454042</v>
      </c>
      <c r="T9" s="24">
        <f t="shared" si="16"/>
        <v>47.787172785616008</v>
      </c>
      <c r="U9" s="24">
        <f t="shared" si="16"/>
        <v>48.01333374461791</v>
      </c>
      <c r="V9" s="24">
        <f t="shared" si="16"/>
        <v>48.191039906573003</v>
      </c>
      <c r="W9" s="24">
        <f t="shared" si="16"/>
        <v>48.375320855095055</v>
      </c>
      <c r="X9" s="24">
        <f t="shared" si="16"/>
        <v>48.523892277632655</v>
      </c>
      <c r="Y9" s="24">
        <f t="shared" si="16"/>
        <v>48.674106929110998</v>
      </c>
      <c r="Z9" s="24">
        <f t="shared" si="16"/>
        <v>48.797259415180264</v>
      </c>
      <c r="AA9" s="24">
        <f t="shared" si="16"/>
        <v>48.919652665716157</v>
      </c>
      <c r="AB9" s="24">
        <f t="shared" si="16"/>
        <v>49.021144518796063</v>
      </c>
      <c r="AC9" s="24">
        <f t="shared" si="16"/>
        <v>49.120798147376291</v>
      </c>
      <c r="AD9" s="24">
        <f t="shared" si="16"/>
        <v>49.204097121601372</v>
      </c>
      <c r="AE9" s="24">
        <f t="shared" si="16"/>
        <v>49.285174093797679</v>
      </c>
      <c r="AF9" s="24">
        <f t="shared" si="16"/>
        <v>49.35333747784226</v>
      </c>
      <c r="AG9" s="24">
        <f t="shared" si="16"/>
        <v>49.419253535356333</v>
      </c>
      <c r="AH9" s="24">
        <f t="shared" si="16"/>
        <v>49.474907334232689</v>
      </c>
      <c r="AI9" s="24">
        <f t="shared" si="16"/>
        <v>49.528463595059094</v>
      </c>
      <c r="AJ9" s="24">
        <f t="shared" si="16"/>
        <v>49.573826755758816</v>
      </c>
      <c r="AK9" s="24">
        <f t="shared" si="16"/>
        <v>49.61731721119552</v>
      </c>
      <c r="AL9" s="24">
        <f t="shared" si="16"/>
        <v>49.654244351400514</v>
      </c>
      <c r="AM9" s="24">
        <f t="shared" si="16"/>
        <v>49.689544760301793</v>
      </c>
      <c r="AN9" s="24">
        <f t="shared" si="16"/>
        <v>49.719574217766201</v>
      </c>
      <c r="AO9" s="24">
        <f t="shared" si="16"/>
        <v>49.748216058738052</v>
      </c>
      <c r="AP9" s="24">
        <f t="shared" si="16"/>
        <v>49.772616834270629</v>
      </c>
      <c r="AQ9" s="24">
        <f t="shared" si="16"/>
        <v>49.795848816923041</v>
      </c>
      <c r="AR9" s="24">
        <f t="shared" si="16"/>
        <v>49.815663485319064</v>
      </c>
      <c r="AS9" s="24">
        <f t="shared" si="16"/>
        <v>49.834502581258995</v>
      </c>
      <c r="AT9" s="24">
        <f t="shared" si="16"/>
        <v>49.850585072977672</v>
      </c>
      <c r="AU9" s="24">
        <f t="shared" si="16"/>
        <v>49.865858712711272</v>
      </c>
      <c r="AV9" s="24">
        <f t="shared" si="16"/>
        <v>49.878906810879158</v>
      </c>
      <c r="AW9" s="24">
        <f t="shared" si="16"/>
        <v>49.89128766192583</v>
      </c>
      <c r="AX9" s="24">
        <f t="shared" si="16"/>
        <v>49.901870522383604</v>
      </c>
      <c r="AY9" s="24">
        <f t="shared" si="16"/>
        <v>49.911905068344765</v>
      </c>
      <c r="AZ9" s="24">
        <f t="shared" si="16"/>
        <v>49.920486273730432</v>
      </c>
      <c r="BA9" s="24">
        <f t="shared" si="16"/>
        <v>49.928618239417602</v>
      </c>
      <c r="BB9" s="24">
        <f t="shared" si="16"/>
        <v>49.935574961818688</v>
      </c>
      <c r="BC9" s="24">
        <f t="shared" si="16"/>
        <v>49.942164472659371</v>
      </c>
      <c r="BD9" s="24">
        <f t="shared" si="16"/>
        <v>49.947803310090983</v>
      </c>
      <c r="BE9" s="24">
        <f t="shared" si="16"/>
        <v>49.953142534628761</v>
      </c>
      <c r="BF9" s="24">
        <f t="shared" si="16"/>
        <v>49.95771254196702</v>
      </c>
      <c r="BG9" s="24">
        <f t="shared" si="16"/>
        <v>49.962038444236853</v>
      </c>
      <c r="BH9" s="24">
        <f t="shared" si="16"/>
        <v>49.965741820098835</v>
      </c>
      <c r="BI9" s="24">
        <f t="shared" si="16"/>
        <v>49.969246543330151</v>
      </c>
      <c r="BJ9" s="24">
        <f t="shared" si="16"/>
        <v>49.97224737209099</v>
      </c>
      <c r="BK9" s="24">
        <f t="shared" si="16"/>
        <v>49.975086685383587</v>
      </c>
      <c r="BL9" s="24">
        <f t="shared" si="16"/>
        <v>49.977518073958478</v>
      </c>
      <c r="BM9" s="24">
        <f t="shared" si="16"/>
        <v>49.979818237764853</v>
      </c>
      <c r="BN9" s="24">
        <f t="shared" si="16"/>
        <v>49.981788132745876</v>
      </c>
      <c r="BO9" s="24">
        <f t="shared" si="16"/>
        <v>49.983651475516346</v>
      </c>
      <c r="BP9" s="24">
        <f t="shared" si="16"/>
        <v>49.985247398775492</v>
      </c>
      <c r="BQ9" s="24">
        <f t="shared" si="16"/>
        <v>49.986756844315842</v>
      </c>
      <c r="BR9" s="24">
        <f t="shared" si="16"/>
        <v>49.988049744342973</v>
      </c>
      <c r="BS9" s="24">
        <f t="shared" si="16"/>
        <v>49.989272485735128</v>
      </c>
      <c r="BT9" s="24">
        <f t="shared" ref="BT9:CY9" si="17">(BT15-(BT16))/$D21</f>
        <v>49.990319867356682</v>
      </c>
      <c r="BU9" s="24">
        <f t="shared" si="17"/>
        <v>49.991310347280596</v>
      </c>
      <c r="BV9" s="24">
        <f t="shared" si="17"/>
        <v>49.99215881336319</v>
      </c>
      <c r="BW9" s="24">
        <f t="shared" si="17"/>
        <v>49.992961141080102</v>
      </c>
      <c r="BX9" s="24">
        <f t="shared" si="17"/>
        <v>49.993648455651815</v>
      </c>
      <c r="BY9" s="24">
        <f t="shared" si="17"/>
        <v>49.994298366680923</v>
      </c>
      <c r="BZ9" s="24">
        <f t="shared" si="17"/>
        <v>49.994855128902806</v>
      </c>
      <c r="CA9" s="24">
        <f t="shared" si="17"/>
        <v>49.995381573620797</v>
      </c>
      <c r="CB9" s="24">
        <f t="shared" si="17"/>
        <v>49.995832575566574</v>
      </c>
      <c r="CC9" s="24">
        <f t="shared" si="17"/>
        <v>49.996259006801722</v>
      </c>
      <c r="CD9" s="24">
        <f t="shared" si="17"/>
        <v>49.996624334480124</v>
      </c>
      <c r="CE9" s="24">
        <f t="shared" si="17"/>
        <v>49.996969751007263</v>
      </c>
      <c r="CF9" s="24">
        <f t="shared" si="17"/>
        <v>49.997265676990267</v>
      </c>
      <c r="CG9" s="24">
        <f t="shared" si="17"/>
        <v>49.997545469119039</v>
      </c>
      <c r="CH9" s="24">
        <f t="shared" si="17"/>
        <v>49.99778517609532</v>
      </c>
      <c r="CI9" s="24">
        <f t="shared" si="17"/>
        <v>49.998011810830903</v>
      </c>
      <c r="CJ9" s="24">
        <f t="shared" si="17"/>
        <v>49.998205978028139</v>
      </c>
      <c r="CK9" s="24">
        <f t="shared" si="17"/>
        <v>49.998389554205367</v>
      </c>
      <c r="CL9" s="24">
        <f t="shared" si="17"/>
        <v>49.998546832617876</v>
      </c>
      <c r="CM9" s="24">
        <f t="shared" si="17"/>
        <v>49.998695530660868</v>
      </c>
      <c r="CN9" s="24">
        <f t="shared" si="17"/>
        <v>49.998822928131865</v>
      </c>
      <c r="CO9" s="24">
        <f t="shared" si="17"/>
        <v>49.998943374425508</v>
      </c>
      <c r="CP9" s="24">
        <f t="shared" si="17"/>
        <v>49.999046567660876</v>
      </c>
      <c r="CQ9" s="24">
        <f t="shared" si="17"/>
        <v>49.999144129735349</v>
      </c>
      <c r="CR9" s="24">
        <f t="shared" si="17"/>
        <v>49.9992277170983</v>
      </c>
      <c r="CS9" s="24">
        <f t="shared" si="17"/>
        <v>49.99930674275695</v>
      </c>
      <c r="CT9" s="24">
        <f t="shared" si="17"/>
        <v>49.999374449073564</v>
      </c>
      <c r="CU9" s="24">
        <f t="shared" si="17"/>
        <v>49.999438460105296</v>
      </c>
      <c r="CV9" s="24">
        <f t="shared" si="17"/>
        <v>49.99949330258432</v>
      </c>
      <c r="CW9" s="24">
        <f t="shared" si="17"/>
        <v>49.999545151682874</v>
      </c>
      <c r="CX9" s="24">
        <f t="shared" si="17"/>
        <v>49.999589574328759</v>
      </c>
      <c r="CY9" s="24">
        <f t="shared" si="17"/>
        <v>49.999631572205452</v>
      </c>
    </row>
    <row r="10" spans="1:103" s="28" customFormat="1">
      <c r="A10" s="21" t="s">
        <v>71</v>
      </c>
      <c r="B10" s="22"/>
      <c r="C10" s="25" t="s">
        <v>28</v>
      </c>
      <c r="D10" s="27">
        <f>1+EXP(D9)</f>
        <v>72004899338.38588</v>
      </c>
      <c r="E10" s="27">
        <f>1+EXP(E9)</f>
        <v>1.6764539004470627E+21</v>
      </c>
      <c r="F10" s="27">
        <f t="shared" ref="F10:BQ10" si="18">1+EXP(F9)</f>
        <v>1.4551472561437104E+17</v>
      </c>
      <c r="G10" s="27">
        <f t="shared" si="18"/>
        <v>1.8139634712238033E+19</v>
      </c>
      <c r="H10" s="27">
        <f t="shared" si="18"/>
        <v>3.3787897236312253E+18</v>
      </c>
      <c r="I10" s="27">
        <f t="shared" si="18"/>
        <v>1.7616574142851457E+19</v>
      </c>
      <c r="J10" s="27">
        <f t="shared" si="18"/>
        <v>1.4584888625902688E+19</v>
      </c>
      <c r="K10" s="27">
        <f t="shared" si="18"/>
        <v>3.4534690285266346E+19</v>
      </c>
      <c r="L10" s="27">
        <f t="shared" si="18"/>
        <v>4.1279770425708233E+19</v>
      </c>
      <c r="M10" s="27">
        <f t="shared" si="18"/>
        <v>7.359087628563003E+19</v>
      </c>
      <c r="N10" s="27">
        <f t="shared" si="18"/>
        <v>9.5905486082056765E+19</v>
      </c>
      <c r="O10" s="27">
        <f t="shared" si="18"/>
        <v>1.4828870441904079E+20</v>
      </c>
      <c r="P10" s="27">
        <f t="shared" si="18"/>
        <v>1.936345427832351E+20</v>
      </c>
      <c r="Q10" s="27">
        <f t="shared" si="18"/>
        <v>2.7336982238333488E+20</v>
      </c>
      <c r="R10" s="27">
        <f t="shared" si="18"/>
        <v>3.4816963292882089E+20</v>
      </c>
      <c r="S10" s="27">
        <f t="shared" si="18"/>
        <v>4.598626475261973E+20</v>
      </c>
      <c r="T10" s="27">
        <f t="shared" si="18"/>
        <v>5.6715980764988985E+20</v>
      </c>
      <c r="U10" s="27">
        <f t="shared" si="18"/>
        <v>7.1109218067049742E+20</v>
      </c>
      <c r="V10" s="27">
        <f t="shared" si="18"/>
        <v>8.4938132597725489E+20</v>
      </c>
      <c r="W10" s="27">
        <f t="shared" si="18"/>
        <v>1.0212566739191722E+21</v>
      </c>
      <c r="X10" s="27">
        <f t="shared" si="18"/>
        <v>1.184837133145429E+21</v>
      </c>
      <c r="Y10" s="27">
        <f t="shared" si="18"/>
        <v>1.3768798709263874E+21</v>
      </c>
      <c r="Z10" s="27">
        <f t="shared" si="18"/>
        <v>1.5573294484884006E+21</v>
      </c>
      <c r="AA10" s="27">
        <f t="shared" si="18"/>
        <v>1.7600913530431658E+21</v>
      </c>
      <c r="AB10" s="27">
        <f t="shared" si="18"/>
        <v>1.9481058975233878E+21</v>
      </c>
      <c r="AC10" s="27">
        <f t="shared" si="18"/>
        <v>2.1522443782128402E+21</v>
      </c>
      <c r="AD10" s="27">
        <f t="shared" si="18"/>
        <v>2.3392027559373313E+21</v>
      </c>
      <c r="AE10" s="27">
        <f t="shared" si="18"/>
        <v>2.536758642076784E+21</v>
      </c>
      <c r="AF10" s="27">
        <f t="shared" si="18"/>
        <v>2.715702112612778E+21</v>
      </c>
      <c r="AG10" s="27">
        <f t="shared" si="18"/>
        <v>2.9007420468385614E+21</v>
      </c>
      <c r="AH10" s="27">
        <f t="shared" si="18"/>
        <v>3.0667561716167302E+21</v>
      </c>
      <c r="AI10" s="27">
        <f t="shared" si="18"/>
        <v>3.2354778908329299E+21</v>
      </c>
      <c r="AJ10" s="27">
        <f t="shared" si="18"/>
        <v>3.3856293182111283E+21</v>
      </c>
      <c r="AK10" s="27">
        <f t="shared" si="18"/>
        <v>3.5361206275532023E+21</v>
      </c>
      <c r="AL10" s="27">
        <f t="shared" si="18"/>
        <v>3.669140353500657E+21</v>
      </c>
      <c r="AM10" s="27">
        <f t="shared" si="18"/>
        <v>3.8009757398897834E+21</v>
      </c>
      <c r="AN10" s="27">
        <f t="shared" si="18"/>
        <v>3.9168480633297788E+21</v>
      </c>
      <c r="AO10" s="27">
        <f t="shared" si="18"/>
        <v>4.0306558548772924E+21</v>
      </c>
      <c r="AP10" s="27">
        <f t="shared" si="18"/>
        <v>4.1302167250520779E+21</v>
      </c>
      <c r="AQ10" s="27">
        <f t="shared" si="18"/>
        <v>4.2272931207556524E+21</v>
      </c>
      <c r="AR10" s="27">
        <f t="shared" si="18"/>
        <v>4.3118909027670546E+21</v>
      </c>
      <c r="AS10" s="27">
        <f t="shared" si="18"/>
        <v>4.393893026830754E+21</v>
      </c>
      <c r="AT10" s="27">
        <f t="shared" si="18"/>
        <v>4.4651290661473993E+21</v>
      </c>
      <c r="AU10" s="27">
        <f t="shared" si="18"/>
        <v>4.5338513223806747E+21</v>
      </c>
      <c r="AV10" s="27">
        <f t="shared" si="18"/>
        <v>4.593397094234551E+21</v>
      </c>
      <c r="AW10" s="27">
        <f t="shared" si="18"/>
        <v>4.6506207673819925E+21</v>
      </c>
      <c r="AX10" s="27">
        <f t="shared" si="18"/>
        <v>4.700098986767734E+21</v>
      </c>
      <c r="AY10" s="27">
        <f t="shared" si="18"/>
        <v>4.7474997710067272E+21</v>
      </c>
      <c r="AZ10" s="27">
        <f t="shared" si="18"/>
        <v>4.7884143386956252E+21</v>
      </c>
      <c r="BA10" s="27">
        <f t="shared" si="18"/>
        <v>4.8275123160404491E+21</v>
      </c>
      <c r="BB10" s="27">
        <f t="shared" si="18"/>
        <v>4.8612130665790859E+21</v>
      </c>
      <c r="BC10" s="27">
        <f t="shared" si="18"/>
        <v>4.8933518559374266E+21</v>
      </c>
      <c r="BD10" s="27">
        <f t="shared" si="18"/>
        <v>4.9210226136816267E+21</v>
      </c>
      <c r="BE10" s="27">
        <f t="shared" si="18"/>
        <v>4.9473673259539287E+21</v>
      </c>
      <c r="BF10" s="27">
        <f t="shared" si="18"/>
        <v>4.9700285725302399E+21</v>
      </c>
      <c r="BG10" s="27">
        <f t="shared" si="18"/>
        <v>4.9915750006838935E+21</v>
      </c>
      <c r="BH10" s="27">
        <f t="shared" si="18"/>
        <v>5.0100949510565396E+21</v>
      </c>
      <c r="BI10" s="27">
        <f t="shared" si="18"/>
        <v>5.0276847529114552E+21</v>
      </c>
      <c r="BJ10" s="27">
        <f t="shared" si="18"/>
        <v>5.0427946336621209E+21</v>
      </c>
      <c r="BK10" s="27">
        <f t="shared" si="18"/>
        <v>5.0571330534976625E+21</v>
      </c>
      <c r="BL10" s="27">
        <f t="shared" si="18"/>
        <v>5.0694438691491325E+21</v>
      </c>
      <c r="BM10" s="27">
        <f t="shared" si="18"/>
        <v>5.081117841332535E+21</v>
      </c>
      <c r="BN10" s="27">
        <f t="shared" si="18"/>
        <v>5.0911369749467496E+21</v>
      </c>
      <c r="BO10" s="27">
        <f t="shared" si="18"/>
        <v>5.1006323520462588E+21</v>
      </c>
      <c r="BP10" s="27">
        <f t="shared" si="18"/>
        <v>5.1087790688915685E+21</v>
      </c>
      <c r="BQ10" s="27">
        <f t="shared" si="18"/>
        <v>5.1164963155902821E+21</v>
      </c>
      <c r="BR10" s="27">
        <f t="shared" ref="BR10:CZ10" si="19">1+EXP(BR9)</f>
        <v>5.1231157120023501E+21</v>
      </c>
      <c r="BS10" s="27">
        <f t="shared" si="19"/>
        <v>5.1293837889778504E+21</v>
      </c>
      <c r="BT10" s="27">
        <f t="shared" si="19"/>
        <v>5.1347590257590393E+21</v>
      </c>
      <c r="BU10" s="27">
        <f t="shared" si="19"/>
        <v>5.1398474210488814E+21</v>
      </c>
      <c r="BV10" s="27">
        <f t="shared" si="19"/>
        <v>5.1442102578531449E+21</v>
      </c>
      <c r="BW10" s="27">
        <f t="shared" si="19"/>
        <v>5.1483392565081769E+21</v>
      </c>
      <c r="BX10" s="27">
        <f t="shared" si="19"/>
        <v>5.1518790014190811E+21</v>
      </c>
      <c r="BY10" s="27">
        <f t="shared" si="19"/>
        <v>5.155228352674998E+21</v>
      </c>
      <c r="BZ10" s="27">
        <f t="shared" si="19"/>
        <v>5.1580993882348533E+21</v>
      </c>
      <c r="CA10" s="27">
        <f t="shared" si="19"/>
        <v>5.1608155573063621E+21</v>
      </c>
      <c r="CB10" s="27">
        <f t="shared" si="19"/>
        <v>5.1631436201054679E+21</v>
      </c>
      <c r="CC10" s="27">
        <f t="shared" si="19"/>
        <v>5.165345815325679E+21</v>
      </c>
      <c r="CD10" s="27">
        <f t="shared" si="19"/>
        <v>5.1672332038571798E+21</v>
      </c>
      <c r="CE10" s="27">
        <f t="shared" si="19"/>
        <v>5.1690183598988256E+21</v>
      </c>
      <c r="CF10" s="27">
        <f t="shared" si="19"/>
        <v>5.1705482330915922E+21</v>
      </c>
      <c r="CG10" s="27">
        <f t="shared" si="19"/>
        <v>5.1719951141921809E+21</v>
      </c>
      <c r="CH10" s="27">
        <f t="shared" si="19"/>
        <v>5.1732350261041729E+21</v>
      </c>
      <c r="CI10" s="27">
        <f t="shared" si="19"/>
        <v>5.1744075937236795E+21</v>
      </c>
      <c r="CJ10" s="27">
        <f t="shared" si="19"/>
        <v>5.1754123914897355E+21</v>
      </c>
      <c r="CK10" s="27">
        <f t="shared" si="19"/>
        <v>5.1763625611237324E+21</v>
      </c>
      <c r="CL10" s="27">
        <f t="shared" si="19"/>
        <v>5.1771767552358157E+21</v>
      </c>
      <c r="CM10" s="27">
        <f t="shared" si="19"/>
        <v>5.1779466485269361E+21</v>
      </c>
      <c r="CN10" s="27">
        <f t="shared" si="19"/>
        <v>5.1786063478560391E+21</v>
      </c>
      <c r="CO10" s="27">
        <f t="shared" si="19"/>
        <v>5.1792301293622044E+21</v>
      </c>
      <c r="CP10" s="27">
        <f t="shared" si="19"/>
        <v>5.1797646184533249E+21</v>
      </c>
      <c r="CQ10" s="27">
        <f t="shared" si="19"/>
        <v>5.1802699916870104E+21</v>
      </c>
      <c r="CR10" s="27">
        <f t="shared" si="19"/>
        <v>5.1807030148923728E+21</v>
      </c>
      <c r="CS10" s="27">
        <f t="shared" si="19"/>
        <v>5.181112439537707E+21</v>
      </c>
      <c r="CT10" s="27">
        <f t="shared" si="19"/>
        <v>5.181463245452704E+21</v>
      </c>
      <c r="CU10" s="27">
        <f t="shared" si="19"/>
        <v>5.1817949268764483E+21</v>
      </c>
      <c r="CV10" s="27">
        <f t="shared" si="19"/>
        <v>5.1820791171488101E+21</v>
      </c>
      <c r="CW10" s="27">
        <f t="shared" si="19"/>
        <v>5.1823478102453576E+21</v>
      </c>
      <c r="CX10" s="27">
        <f t="shared" si="19"/>
        <v>5.1825780289604115E+21</v>
      </c>
      <c r="CY10" s="27">
        <f t="shared" si="19"/>
        <v>5.1827956908040577E+21</v>
      </c>
    </row>
    <row r="11" spans="1:103" s="28" customFormat="1">
      <c r="A11" s="21" t="s">
        <v>73</v>
      </c>
      <c r="B11" s="22"/>
      <c r="C11" s="25"/>
      <c r="D11" s="27">
        <f>$D19-D10</f>
        <v>-72004899238.38588</v>
      </c>
      <c r="E11" s="27">
        <f t="shared" ref="E11:BP11" si="20">$D19-E10</f>
        <v>-1.6764539004470627E+21</v>
      </c>
      <c r="F11" s="27">
        <f t="shared" si="20"/>
        <v>-1.4551472561437094E+17</v>
      </c>
      <c r="G11" s="27">
        <f t="shared" si="20"/>
        <v>-1.8139634712238033E+19</v>
      </c>
      <c r="H11" s="27">
        <f t="shared" si="20"/>
        <v>-3.3787897236312253E+18</v>
      </c>
      <c r="I11" s="27">
        <f t="shared" si="20"/>
        <v>-1.7616574142851457E+19</v>
      </c>
      <c r="J11" s="27">
        <f t="shared" si="20"/>
        <v>-1.4584888625902688E+19</v>
      </c>
      <c r="K11" s="27">
        <f t="shared" si="20"/>
        <v>-3.4534690285266346E+19</v>
      </c>
      <c r="L11" s="27">
        <f t="shared" si="20"/>
        <v>-4.1279770425708233E+19</v>
      </c>
      <c r="M11" s="27">
        <f t="shared" si="20"/>
        <v>-7.359087628563003E+19</v>
      </c>
      <c r="N11" s="27">
        <f t="shared" si="20"/>
        <v>-9.5905486082056765E+19</v>
      </c>
      <c r="O11" s="27">
        <f t="shared" si="20"/>
        <v>-1.4828870441904079E+20</v>
      </c>
      <c r="P11" s="27">
        <f t="shared" si="20"/>
        <v>-1.936345427832351E+20</v>
      </c>
      <c r="Q11" s="27">
        <f t="shared" si="20"/>
        <v>-2.7336982238333488E+20</v>
      </c>
      <c r="R11" s="27">
        <f t="shared" si="20"/>
        <v>-3.4816963292882089E+20</v>
      </c>
      <c r="S11" s="27">
        <f t="shared" si="20"/>
        <v>-4.598626475261973E+20</v>
      </c>
      <c r="T11" s="27">
        <f t="shared" si="20"/>
        <v>-5.6715980764988985E+20</v>
      </c>
      <c r="U11" s="27">
        <f t="shared" si="20"/>
        <v>-7.1109218067049742E+20</v>
      </c>
      <c r="V11" s="27">
        <f t="shared" si="20"/>
        <v>-8.4938132597725489E+20</v>
      </c>
      <c r="W11" s="27">
        <f t="shared" si="20"/>
        <v>-1.0212566739191722E+21</v>
      </c>
      <c r="X11" s="27">
        <f t="shared" si="20"/>
        <v>-1.184837133145429E+21</v>
      </c>
      <c r="Y11" s="27">
        <f t="shared" si="20"/>
        <v>-1.3768798709263874E+21</v>
      </c>
      <c r="Z11" s="27">
        <f t="shared" si="20"/>
        <v>-1.5573294484884006E+21</v>
      </c>
      <c r="AA11" s="27">
        <f t="shared" si="20"/>
        <v>-1.7600913530431658E+21</v>
      </c>
      <c r="AB11" s="27">
        <f t="shared" si="20"/>
        <v>-1.9481058975233878E+21</v>
      </c>
      <c r="AC11" s="27">
        <f t="shared" si="20"/>
        <v>-2.1522443782128402E+21</v>
      </c>
      <c r="AD11" s="27">
        <f t="shared" si="20"/>
        <v>-2.3392027559373313E+21</v>
      </c>
      <c r="AE11" s="27">
        <f t="shared" si="20"/>
        <v>-2.536758642076784E+21</v>
      </c>
      <c r="AF11" s="27">
        <f t="shared" si="20"/>
        <v>-2.715702112612778E+21</v>
      </c>
      <c r="AG11" s="27">
        <f t="shared" si="20"/>
        <v>-2.9007420468385614E+21</v>
      </c>
      <c r="AH11" s="27">
        <f t="shared" si="20"/>
        <v>-3.0667561716167302E+21</v>
      </c>
      <c r="AI11" s="27">
        <f t="shared" si="20"/>
        <v>-3.2354778908329299E+21</v>
      </c>
      <c r="AJ11" s="27">
        <f t="shared" si="20"/>
        <v>-3.3856293182111283E+21</v>
      </c>
      <c r="AK11" s="27">
        <f t="shared" si="20"/>
        <v>-3.5361206275532023E+21</v>
      </c>
      <c r="AL11" s="27">
        <f t="shared" si="20"/>
        <v>-3.669140353500657E+21</v>
      </c>
      <c r="AM11" s="27">
        <f t="shared" si="20"/>
        <v>-3.8009757398897834E+21</v>
      </c>
      <c r="AN11" s="27">
        <f t="shared" si="20"/>
        <v>-3.9168480633297788E+21</v>
      </c>
      <c r="AO11" s="27">
        <f t="shared" si="20"/>
        <v>-4.0306558548772924E+21</v>
      </c>
      <c r="AP11" s="27">
        <f t="shared" si="20"/>
        <v>-4.1302167250520779E+21</v>
      </c>
      <c r="AQ11" s="27">
        <f t="shared" si="20"/>
        <v>-4.2272931207556524E+21</v>
      </c>
      <c r="AR11" s="27">
        <f t="shared" si="20"/>
        <v>-4.3118909027670546E+21</v>
      </c>
      <c r="AS11" s="27">
        <f t="shared" si="20"/>
        <v>-4.393893026830754E+21</v>
      </c>
      <c r="AT11" s="27">
        <f t="shared" si="20"/>
        <v>-4.4651290661473993E+21</v>
      </c>
      <c r="AU11" s="27">
        <f t="shared" si="20"/>
        <v>-4.5338513223806747E+21</v>
      </c>
      <c r="AV11" s="27">
        <f t="shared" si="20"/>
        <v>-4.593397094234551E+21</v>
      </c>
      <c r="AW11" s="27">
        <f t="shared" si="20"/>
        <v>-4.6506207673819925E+21</v>
      </c>
      <c r="AX11" s="27">
        <f t="shared" si="20"/>
        <v>-4.700098986767734E+21</v>
      </c>
      <c r="AY11" s="27">
        <f t="shared" si="20"/>
        <v>-4.7474997710067272E+21</v>
      </c>
      <c r="AZ11" s="27">
        <f t="shared" si="20"/>
        <v>-4.7884143386956252E+21</v>
      </c>
      <c r="BA11" s="27">
        <f t="shared" si="20"/>
        <v>-4.8275123160404491E+21</v>
      </c>
      <c r="BB11" s="27">
        <f t="shared" si="20"/>
        <v>-4.8612130665790859E+21</v>
      </c>
      <c r="BC11" s="27">
        <f t="shared" si="20"/>
        <v>-4.8933518559374266E+21</v>
      </c>
      <c r="BD11" s="27">
        <f t="shared" si="20"/>
        <v>-4.9210226136816267E+21</v>
      </c>
      <c r="BE11" s="27">
        <f t="shared" si="20"/>
        <v>-4.9473673259539287E+21</v>
      </c>
      <c r="BF11" s="27">
        <f t="shared" si="20"/>
        <v>-4.9700285725302399E+21</v>
      </c>
      <c r="BG11" s="27">
        <f t="shared" si="20"/>
        <v>-4.9915750006838935E+21</v>
      </c>
      <c r="BH11" s="27">
        <f t="shared" si="20"/>
        <v>-5.0100949510565396E+21</v>
      </c>
      <c r="BI11" s="27">
        <f t="shared" si="20"/>
        <v>-5.0276847529114552E+21</v>
      </c>
      <c r="BJ11" s="27">
        <f t="shared" si="20"/>
        <v>-5.0427946336621209E+21</v>
      </c>
      <c r="BK11" s="27">
        <f t="shared" si="20"/>
        <v>-5.0571330534976625E+21</v>
      </c>
      <c r="BL11" s="27">
        <f t="shared" si="20"/>
        <v>-5.0694438691491325E+21</v>
      </c>
      <c r="BM11" s="27">
        <f t="shared" si="20"/>
        <v>-5.081117841332535E+21</v>
      </c>
      <c r="BN11" s="27">
        <f t="shared" si="20"/>
        <v>-5.0911369749467496E+21</v>
      </c>
      <c r="BO11" s="27">
        <f t="shared" si="20"/>
        <v>-5.1006323520462588E+21</v>
      </c>
      <c r="BP11" s="27">
        <f t="shared" si="20"/>
        <v>-5.1087790688915685E+21</v>
      </c>
      <c r="BQ11" s="27">
        <f t="shared" ref="BQ11:CY11" si="21">$D19-BQ10</f>
        <v>-5.1164963155902821E+21</v>
      </c>
      <c r="BR11" s="27">
        <f t="shared" si="21"/>
        <v>-5.1231157120023501E+21</v>
      </c>
      <c r="BS11" s="27">
        <f t="shared" si="21"/>
        <v>-5.1293837889778504E+21</v>
      </c>
      <c r="BT11" s="27">
        <f t="shared" si="21"/>
        <v>-5.1347590257590393E+21</v>
      </c>
      <c r="BU11" s="27">
        <f t="shared" si="21"/>
        <v>-5.1398474210488814E+21</v>
      </c>
      <c r="BV11" s="27">
        <f t="shared" si="21"/>
        <v>-5.1442102578531449E+21</v>
      </c>
      <c r="BW11" s="27">
        <f t="shared" si="21"/>
        <v>-5.1483392565081769E+21</v>
      </c>
      <c r="BX11" s="27">
        <f t="shared" si="21"/>
        <v>-5.1518790014190811E+21</v>
      </c>
      <c r="BY11" s="27">
        <f t="shared" si="21"/>
        <v>-5.155228352674998E+21</v>
      </c>
      <c r="BZ11" s="27">
        <f t="shared" si="21"/>
        <v>-5.1580993882348533E+21</v>
      </c>
      <c r="CA11" s="27">
        <f t="shared" si="21"/>
        <v>-5.1608155573063621E+21</v>
      </c>
      <c r="CB11" s="27">
        <f t="shared" si="21"/>
        <v>-5.1631436201054679E+21</v>
      </c>
      <c r="CC11" s="27">
        <f t="shared" si="21"/>
        <v>-5.165345815325679E+21</v>
      </c>
      <c r="CD11" s="27">
        <f t="shared" si="21"/>
        <v>-5.1672332038571798E+21</v>
      </c>
      <c r="CE11" s="27">
        <f t="shared" si="21"/>
        <v>-5.1690183598988256E+21</v>
      </c>
      <c r="CF11" s="27">
        <f t="shared" si="21"/>
        <v>-5.1705482330915922E+21</v>
      </c>
      <c r="CG11" s="27">
        <f t="shared" si="21"/>
        <v>-5.1719951141921809E+21</v>
      </c>
      <c r="CH11" s="27">
        <f t="shared" si="21"/>
        <v>-5.1732350261041729E+21</v>
      </c>
      <c r="CI11" s="27">
        <f t="shared" si="21"/>
        <v>-5.1744075937236795E+21</v>
      </c>
      <c r="CJ11" s="27">
        <f t="shared" si="21"/>
        <v>-5.1754123914897355E+21</v>
      </c>
      <c r="CK11" s="27">
        <f t="shared" si="21"/>
        <v>-5.1763625611237324E+21</v>
      </c>
      <c r="CL11" s="27">
        <f t="shared" si="21"/>
        <v>-5.1771767552358157E+21</v>
      </c>
      <c r="CM11" s="27">
        <f t="shared" si="21"/>
        <v>-5.1779466485269361E+21</v>
      </c>
      <c r="CN11" s="27">
        <f t="shared" si="21"/>
        <v>-5.1786063478560391E+21</v>
      </c>
      <c r="CO11" s="27">
        <f t="shared" si="21"/>
        <v>-5.1792301293622044E+21</v>
      </c>
      <c r="CP11" s="27">
        <f t="shared" si="21"/>
        <v>-5.1797646184533249E+21</v>
      </c>
      <c r="CQ11" s="27">
        <f t="shared" si="21"/>
        <v>-5.1802699916870104E+21</v>
      </c>
      <c r="CR11" s="27">
        <f t="shared" si="21"/>
        <v>-5.1807030148923728E+21</v>
      </c>
      <c r="CS11" s="27">
        <f t="shared" si="21"/>
        <v>-5.181112439537707E+21</v>
      </c>
      <c r="CT11" s="27">
        <f t="shared" si="21"/>
        <v>-5.181463245452704E+21</v>
      </c>
      <c r="CU11" s="27">
        <f t="shared" si="21"/>
        <v>-5.1817949268764483E+21</v>
      </c>
      <c r="CV11" s="27">
        <f t="shared" si="21"/>
        <v>-5.1820791171488101E+21</v>
      </c>
      <c r="CW11" s="27">
        <f t="shared" si="21"/>
        <v>-5.1823478102453576E+21</v>
      </c>
      <c r="CX11" s="27">
        <f t="shared" si="21"/>
        <v>-5.1825780289604115E+21</v>
      </c>
      <c r="CY11" s="27">
        <f t="shared" si="21"/>
        <v>-5.1827956908040577E+21</v>
      </c>
    </row>
    <row r="12" spans="1:103" s="28" customFormat="1">
      <c r="A12" s="21" t="s">
        <v>72</v>
      </c>
      <c r="B12" s="22"/>
      <c r="C12" s="25"/>
      <c r="D12" s="27">
        <f>($D19/D10)-D7</f>
        <v>-24.999999998611205</v>
      </c>
      <c r="E12" s="27">
        <f>($D19/E10)-E7</f>
        <v>-22.500000000138879</v>
      </c>
      <c r="F12" s="27">
        <f t="shared" ref="D12:BO12" si="22">($D19/F10)-F7</f>
        <v>-20.250000000124992</v>
      </c>
      <c r="G12" s="27">
        <f t="shared" si="22"/>
        <v>-18.225000000112491</v>
      </c>
      <c r="H12" s="27">
        <f t="shared" si="22"/>
        <v>-16.402500000101242</v>
      </c>
      <c r="I12" s="27">
        <f t="shared" si="22"/>
        <v>-14.762250000091118</v>
      </c>
      <c r="J12" s="27">
        <f t="shared" si="22"/>
        <v>-13.286025000082006</v>
      </c>
      <c r="K12" s="27">
        <f t="shared" si="22"/>
        <v>-11.957422500073806</v>
      </c>
      <c r="L12" s="27">
        <f t="shared" si="22"/>
        <v>-10.761680250066425</v>
      </c>
      <c r="M12" s="27">
        <f t="shared" si="22"/>
        <v>-9.6855122250597816</v>
      </c>
      <c r="N12" s="27">
        <f t="shared" si="22"/>
        <v>-8.7169610025538038</v>
      </c>
      <c r="O12" s="27">
        <f t="shared" si="22"/>
        <v>-7.8452649022984229</v>
      </c>
      <c r="P12" s="27">
        <f t="shared" si="22"/>
        <v>-7.0607384120685808</v>
      </c>
      <c r="Q12" s="27">
        <f t="shared" si="22"/>
        <v>-6.3546645708617229</v>
      </c>
      <c r="R12" s="27">
        <f t="shared" si="22"/>
        <v>-5.7191981137755503</v>
      </c>
      <c r="S12" s="27">
        <f t="shared" si="22"/>
        <v>-5.1472783023979956</v>
      </c>
      <c r="T12" s="27">
        <f t="shared" si="22"/>
        <v>-4.6325504721581963</v>
      </c>
      <c r="U12" s="27">
        <f t="shared" si="22"/>
        <v>-4.1692954249423764</v>
      </c>
      <c r="V12" s="27">
        <f t="shared" si="22"/>
        <v>-3.7523658824481387</v>
      </c>
      <c r="W12" s="27">
        <f t="shared" si="22"/>
        <v>-3.3771292942033249</v>
      </c>
      <c r="X12" s="27">
        <f t="shared" si="22"/>
        <v>-3.0394163647829924</v>
      </c>
      <c r="Y12" s="27">
        <f t="shared" si="22"/>
        <v>-2.735474728304693</v>
      </c>
      <c r="Z12" s="27">
        <f t="shared" si="22"/>
        <v>-2.4619272554742238</v>
      </c>
      <c r="AA12" s="27">
        <f t="shared" si="22"/>
        <v>-2.2157345299268014</v>
      </c>
      <c r="AB12" s="27">
        <f t="shared" si="22"/>
        <v>-1.9941610769341214</v>
      </c>
      <c r="AC12" s="27">
        <f t="shared" si="22"/>
        <v>-1.7947449692407091</v>
      </c>
      <c r="AD12" s="27">
        <f t="shared" si="22"/>
        <v>-1.6152704723166382</v>
      </c>
      <c r="AE12" s="27">
        <f t="shared" si="22"/>
        <v>-1.4537434250849743</v>
      </c>
      <c r="AF12" s="27">
        <f t="shared" si="22"/>
        <v>-1.3083690825764769</v>
      </c>
      <c r="AG12" s="27">
        <f t="shared" si="22"/>
        <v>-1.1775321743188292</v>
      </c>
      <c r="AH12" s="27">
        <f t="shared" si="22"/>
        <v>-1.0597789568869462</v>
      </c>
      <c r="AI12" s="27">
        <f t="shared" si="22"/>
        <v>-0.95380106119825159</v>
      </c>
      <c r="AJ12" s="27">
        <f t="shared" si="22"/>
        <v>-0.85842095507842642</v>
      </c>
      <c r="AK12" s="27">
        <f t="shared" si="22"/>
        <v>-0.77257885957058381</v>
      </c>
      <c r="AL12" s="27">
        <f t="shared" si="22"/>
        <v>-0.69532097361352541</v>
      </c>
      <c r="AM12" s="27">
        <f t="shared" si="22"/>
        <v>-0.62578887625217283</v>
      </c>
      <c r="AN12" s="27">
        <f t="shared" si="22"/>
        <v>-0.56320998862695559</v>
      </c>
      <c r="AO12" s="27">
        <f t="shared" si="22"/>
        <v>-0.50688898976426</v>
      </c>
      <c r="AP12" s="27">
        <f t="shared" si="22"/>
        <v>-0.45620009078783397</v>
      </c>
      <c r="AQ12" s="27">
        <f t="shared" si="22"/>
        <v>-0.41058008170905058</v>
      </c>
      <c r="AR12" s="27">
        <f t="shared" si="22"/>
        <v>-0.36952207353814553</v>
      </c>
      <c r="AS12" s="27">
        <f t="shared" si="22"/>
        <v>-0.33256986618433099</v>
      </c>
      <c r="AT12" s="27">
        <f t="shared" si="22"/>
        <v>-0.29931287956589792</v>
      </c>
      <c r="AU12" s="27">
        <f t="shared" si="22"/>
        <v>-0.26938159160930814</v>
      </c>
      <c r="AV12" s="27">
        <f t="shared" si="22"/>
        <v>-0.24244343244837732</v>
      </c>
      <c r="AW12" s="27">
        <f t="shared" si="22"/>
        <v>-0.21819908920353959</v>
      </c>
      <c r="AX12" s="27">
        <f t="shared" si="22"/>
        <v>-0.19637918028318563</v>
      </c>
      <c r="AY12" s="27">
        <f t="shared" si="22"/>
        <v>-0.17674126225486705</v>
      </c>
      <c r="AZ12" s="27">
        <f t="shared" si="22"/>
        <v>-0.15906713602938036</v>
      </c>
      <c r="BA12" s="27">
        <f t="shared" si="22"/>
        <v>-0.14316042242644234</v>
      </c>
      <c r="BB12" s="27">
        <f t="shared" si="22"/>
        <v>-0.1288443801837981</v>
      </c>
      <c r="BC12" s="27">
        <f t="shared" si="22"/>
        <v>-0.11595994216541829</v>
      </c>
      <c r="BD12" s="27">
        <f t="shared" si="22"/>
        <v>-0.10436394794887646</v>
      </c>
      <c r="BE12" s="27">
        <f t="shared" si="22"/>
        <v>-9.3927553153988819E-2</v>
      </c>
      <c r="BF12" s="27">
        <f t="shared" si="22"/>
        <v>-8.4534797838589942E-2</v>
      </c>
      <c r="BG12" s="27">
        <f t="shared" si="22"/>
        <v>-7.6081318054730951E-2</v>
      </c>
      <c r="BH12" s="27">
        <f t="shared" si="22"/>
        <v>-6.8473186249257856E-2</v>
      </c>
      <c r="BI12" s="27">
        <f t="shared" si="22"/>
        <v>-6.1625867624332073E-2</v>
      </c>
      <c r="BJ12" s="27">
        <f t="shared" si="22"/>
        <v>-5.5463280861898862E-2</v>
      </c>
      <c r="BK12" s="27">
        <f t="shared" si="22"/>
        <v>-4.9916952775708977E-2</v>
      </c>
      <c r="BL12" s="27">
        <f t="shared" si="22"/>
        <v>-4.4925257498138083E-2</v>
      </c>
      <c r="BM12" s="27">
        <f t="shared" si="22"/>
        <v>-4.0432731748324277E-2</v>
      </c>
      <c r="BN12" s="27">
        <f t="shared" si="22"/>
        <v>-3.6389458573491851E-2</v>
      </c>
      <c r="BO12" s="27">
        <f t="shared" si="22"/>
        <v>-3.2750512716142668E-2</v>
      </c>
      <c r="BP12" s="27">
        <f t="shared" ref="BP12:CY12" si="23">($D19/BP10)-BP7</f>
        <v>-2.9475461444528402E-2</v>
      </c>
      <c r="BQ12" s="27">
        <f t="shared" si="23"/>
        <v>-2.6527915300075561E-2</v>
      </c>
      <c r="BR12" s="27">
        <f t="shared" si="23"/>
        <v>-2.3875123770068004E-2</v>
      </c>
      <c r="BS12" s="27">
        <f t="shared" si="23"/>
        <v>-2.1487611393061205E-2</v>
      </c>
      <c r="BT12" s="27">
        <f t="shared" si="23"/>
        <v>-1.9338850253755084E-2</v>
      </c>
      <c r="BU12" s="27">
        <f t="shared" si="23"/>
        <v>-1.7404965228379577E-2</v>
      </c>
      <c r="BV12" s="27">
        <f t="shared" si="23"/>
        <v>-1.5664468705541619E-2</v>
      </c>
      <c r="BW12" s="27">
        <f t="shared" si="23"/>
        <v>-1.4098021834987456E-2</v>
      </c>
      <c r="BX12" s="27">
        <f t="shared" si="23"/>
        <v>-1.2688219651488711E-2</v>
      </c>
      <c r="BY12" s="27">
        <f t="shared" si="23"/>
        <v>-1.141939768633984E-2</v>
      </c>
      <c r="BZ12" s="27">
        <f t="shared" si="23"/>
        <v>-1.0277457917705856E-2</v>
      </c>
      <c r="CA12" s="27">
        <f t="shared" si="23"/>
        <v>-9.2497121259352711E-3</v>
      </c>
      <c r="CB12" s="27">
        <f t="shared" si="23"/>
        <v>-8.3247409133417431E-3</v>
      </c>
      <c r="CC12" s="27">
        <f t="shared" si="23"/>
        <v>-7.4922668220075688E-3</v>
      </c>
      <c r="CD12" s="27">
        <f t="shared" si="23"/>
        <v>-6.7430401398068116E-3</v>
      </c>
      <c r="CE12" s="27">
        <f t="shared" si="23"/>
        <v>-6.0687361258261307E-3</v>
      </c>
      <c r="CF12" s="27">
        <f t="shared" si="23"/>
        <v>-5.4618625132435176E-3</v>
      </c>
      <c r="CG12" s="27">
        <f t="shared" si="23"/>
        <v>-4.9156762619191659E-3</v>
      </c>
      <c r="CH12" s="27">
        <f t="shared" si="23"/>
        <v>-4.424108635727249E-3</v>
      </c>
      <c r="CI12" s="27">
        <f t="shared" si="23"/>
        <v>-3.9816977721545237E-3</v>
      </c>
      <c r="CJ12" s="27">
        <f t="shared" si="23"/>
        <v>-3.5835279949390712E-3</v>
      </c>
      <c r="CK12" s="27">
        <f t="shared" si="23"/>
        <v>-3.2251751954451642E-3</v>
      </c>
      <c r="CL12" s="27">
        <f t="shared" si="23"/>
        <v>-2.9026576759006478E-3</v>
      </c>
      <c r="CM12" s="27">
        <f t="shared" si="23"/>
        <v>-2.6123919083105829E-3</v>
      </c>
      <c r="CN12" s="27">
        <f t="shared" si="23"/>
        <v>-2.3511527174795246E-3</v>
      </c>
      <c r="CO12" s="27">
        <f t="shared" si="23"/>
        <v>-2.1160374457315722E-3</v>
      </c>
      <c r="CP12" s="27">
        <f t="shared" si="23"/>
        <v>-1.9044337011584148E-3</v>
      </c>
      <c r="CQ12" s="27">
        <f t="shared" si="23"/>
        <v>-1.7139903310425734E-3</v>
      </c>
      <c r="CR12" s="27">
        <f t="shared" si="23"/>
        <v>-1.542591297938316E-3</v>
      </c>
      <c r="CS12" s="27">
        <f t="shared" si="23"/>
        <v>-1.3883321681444844E-3</v>
      </c>
      <c r="CT12" s="27">
        <f t="shared" si="23"/>
        <v>-1.2494989513300359E-3</v>
      </c>
      <c r="CU12" s="27">
        <f t="shared" si="23"/>
        <v>-1.1245490561970323E-3</v>
      </c>
      <c r="CV12" s="27">
        <f t="shared" si="23"/>
        <v>-1.0120941505773291E-3</v>
      </c>
      <c r="CW12" s="27">
        <f t="shared" si="23"/>
        <v>-9.1088473551959623E-4</v>
      </c>
      <c r="CX12" s="27">
        <f t="shared" si="23"/>
        <v>-8.1979626196763663E-4</v>
      </c>
      <c r="CY12" s="27">
        <f t="shared" si="23"/>
        <v>-7.3781663577087298E-4</v>
      </c>
    </row>
    <row r="13" spans="1:103">
      <c r="A13" s="8" t="s">
        <v>10</v>
      </c>
      <c r="C13" s="4"/>
      <c r="D13" s="26">
        <f>1-(D3/$D18)</f>
        <v>0.75</v>
      </c>
      <c r="E13" s="12">
        <f t="shared" ref="E13:BP13" si="24">1-(E3/$D18)</f>
        <v>1.10625</v>
      </c>
      <c r="F13" s="13">
        <f t="shared" si="24"/>
        <v>0.95331640625029512</v>
      </c>
      <c r="G13" s="13">
        <f t="shared" si="24"/>
        <v>1.0233263146985259</v>
      </c>
      <c r="H13" s="13">
        <f t="shared" si="24"/>
        <v>0.98756317017473327</v>
      </c>
      <c r="I13" s="13">
        <f t="shared" si="24"/>
        <v>1.0071287122921464</v>
      </c>
      <c r="J13" s="13">
        <f t="shared" si="24"/>
        <v>0.99569395745167044</v>
      </c>
      <c r="K13" s="13">
        <f t="shared" si="24"/>
        <v>1.002733088714769</v>
      </c>
      <c r="L13" s="13">
        <f t="shared" si="24"/>
        <v>0.99819458106395376</v>
      </c>
      <c r="M13" s="13">
        <f t="shared" si="24"/>
        <v>1.0012366161700521</v>
      </c>
      <c r="N13" s="13">
        <f t="shared" si="24"/>
        <v>0.99912674358956322</v>
      </c>
      <c r="O13" s="13">
        <f t="shared" si="24"/>
        <v>1.0006337641855689</v>
      </c>
      <c r="P13" s="13">
        <f t="shared" si="24"/>
        <v>0.99952909335711992</v>
      </c>
      <c r="Q13" s="13">
        <f t="shared" si="24"/>
        <v>1.0003573391814611</v>
      </c>
      <c r="R13" s="12">
        <f t="shared" si="24"/>
        <v>0.99972382291853834</v>
      </c>
      <c r="S13" s="13">
        <f t="shared" si="24"/>
        <v>1.0002169767718263</v>
      </c>
      <c r="T13" s="13">
        <f t="shared" si="24"/>
        <v>0.9998270624098432</v>
      </c>
      <c r="U13" s="13">
        <f t="shared" si="24"/>
        <v>1.0001396239795834</v>
      </c>
      <c r="V13" s="13">
        <f t="shared" si="24"/>
        <v>0.99988598304024623</v>
      </c>
      <c r="W13" s="12">
        <f t="shared" si="24"/>
        <v>1.0000940598967691</v>
      </c>
      <c r="X13" s="13">
        <f t="shared" si="24"/>
        <v>0.99992170002628999</v>
      </c>
      <c r="Y13" s="12">
        <f t="shared" si="24"/>
        <v>1.0000657108649984</v>
      </c>
      <c r="Z13" s="13">
        <f t="shared" si="24"/>
        <v>0.99994445566150481</v>
      </c>
      <c r="AA13" s="12">
        <f t="shared" si="24"/>
        <v>1.0000472552907465</v>
      </c>
      <c r="AB13" s="13">
        <f t="shared" si="24"/>
        <v>0.99995956456522295</v>
      </c>
      <c r="AC13" s="12">
        <f t="shared" si="24"/>
        <v>1.0000347793593984</v>
      </c>
      <c r="AD13" s="13">
        <f t="shared" si="24"/>
        <v>0.99996994709910803</v>
      </c>
      <c r="AE13" s="12">
        <f t="shared" si="24"/>
        <v>1.0000260768298521</v>
      </c>
      <c r="AF13" s="13">
        <f t="shared" si="24"/>
        <v>0.99997728910153205</v>
      </c>
      <c r="AG13" s="12">
        <f t="shared" si="24"/>
        <v>1.0000198455754519</v>
      </c>
      <c r="AH13" s="13">
        <f t="shared" si="24"/>
        <v>0.99998260639755032</v>
      </c>
      <c r="AI13" s="12">
        <f t="shared" si="24"/>
        <v>1.0000152856049813</v>
      </c>
      <c r="AJ13" s="13">
        <f t="shared" si="24"/>
        <v>0.99998653456740694</v>
      </c>
      <c r="AK13" s="12">
        <f t="shared" si="24"/>
        <v>1.0000118877272755</v>
      </c>
      <c r="AL13" s="13">
        <f t="shared" si="24"/>
        <v>0.99998948474371951</v>
      </c>
      <c r="AM13" s="12">
        <f t="shared" si="24"/>
        <v>1.0000093175121447</v>
      </c>
      <c r="AN13" s="13">
        <f t="shared" si="24"/>
        <v>0.99999173086366044</v>
      </c>
      <c r="AO13" s="12">
        <f t="shared" si="24"/>
        <v>1.0000073490843397</v>
      </c>
      <c r="AP13" s="13">
        <f t="shared" si="24"/>
        <v>0.99999346033289382</v>
      </c>
      <c r="AQ13" s="12">
        <f t="shared" si="24"/>
        <v>1.0000058260367377</v>
      </c>
      <c r="AR13" s="13">
        <f t="shared" si="24"/>
        <v>0.99999480441142308</v>
      </c>
      <c r="AS13" s="12">
        <f t="shared" si="24"/>
        <v>1.0000046376347254</v>
      </c>
      <c r="AT13" s="12">
        <f t="shared" si="24"/>
        <v>0.99999585697764914</v>
      </c>
      <c r="AU13" s="13">
        <f t="shared" si="24"/>
        <v>1.0000037039206333</v>
      </c>
      <c r="AV13" s="12">
        <f t="shared" si="24"/>
        <v>0.99999668642816275</v>
      </c>
      <c r="AW13" s="13">
        <f t="shared" si="24"/>
        <v>1.0000029661486769</v>
      </c>
      <c r="AX13" s="12">
        <f t="shared" si="24"/>
        <v>0.99999734341128932</v>
      </c>
      <c r="AY13" s="13">
        <f t="shared" si="24"/>
        <v>1.000002380496571</v>
      </c>
      <c r="AZ13" s="12">
        <f t="shared" si="24"/>
        <v>0.9999978659682921</v>
      </c>
      <c r="BA13" s="13">
        <f t="shared" si="24"/>
        <v>1.0000019138399063</v>
      </c>
      <c r="BB13" s="12">
        <f t="shared" si="24"/>
        <v>0.99999828302417326</v>
      </c>
      <c r="BC13" s="13">
        <f t="shared" si="24"/>
        <v>1.0000015408540852</v>
      </c>
      <c r="BD13" s="12">
        <f t="shared" si="24"/>
        <v>0.99999861680510782</v>
      </c>
      <c r="BE13" s="13">
        <f t="shared" si="24"/>
        <v>1.0000012419884807</v>
      </c>
      <c r="BF13" s="12">
        <f t="shared" si="24"/>
        <v>0.99999888454366037</v>
      </c>
      <c r="BG13" s="13">
        <f t="shared" si="24"/>
        <v>1.0000010020249326</v>
      </c>
      <c r="BH13" s="12">
        <f t="shared" si="24"/>
        <v>0.99999909970236867</v>
      </c>
      <c r="BI13" s="13">
        <f t="shared" si="24"/>
        <v>1.0000008090350243</v>
      </c>
      <c r="BJ13" s="12">
        <f t="shared" si="24"/>
        <v>0.99999927286569323</v>
      </c>
      <c r="BK13" s="13">
        <f t="shared" si="24"/>
        <v>1.0000006536143438</v>
      </c>
      <c r="BL13" s="12">
        <f t="shared" si="24"/>
        <v>0.99999941239966195</v>
      </c>
      <c r="BM13" s="13">
        <f t="shared" si="24"/>
        <v>1.0000005283123767</v>
      </c>
      <c r="BN13" s="12">
        <f t="shared" si="24"/>
        <v>0.999999524946111</v>
      </c>
      <c r="BO13" s="13">
        <f t="shared" si="24"/>
        <v>1.0000004272027836</v>
      </c>
      <c r="BP13" s="12">
        <f t="shared" si="24"/>
        <v>0.99999961579733521</v>
      </c>
      <c r="BQ13" s="12">
        <f t="shared" ref="BQ13:CZ13" si="25">1-(BQ3/$D18)</f>
        <v>1.0000003455559221</v>
      </c>
      <c r="BR13" s="13">
        <f t="shared" si="25"/>
        <v>0.99999968918301974</v>
      </c>
      <c r="BS13" s="12">
        <f t="shared" si="25"/>
        <v>1.0000002795868761</v>
      </c>
      <c r="BT13" s="13">
        <f t="shared" si="25"/>
        <v>0.99999974849197248</v>
      </c>
      <c r="BU13" s="12">
        <f t="shared" si="25"/>
        <v>1.0000002262599537</v>
      </c>
      <c r="BV13" s="13">
        <f t="shared" si="25"/>
        <v>0.99999979644480785</v>
      </c>
      <c r="BW13" s="12">
        <f t="shared" si="25"/>
        <v>1.0000001831359053</v>
      </c>
      <c r="BX13" s="13">
        <f t="shared" si="25"/>
        <v>0.99999983522932556</v>
      </c>
      <c r="BY13" s="12">
        <f t="shared" si="25"/>
        <v>1.0000001482517968</v>
      </c>
      <c r="BZ13" s="13">
        <f t="shared" si="25"/>
        <v>0.99999986660724405</v>
      </c>
      <c r="CA13" s="12">
        <f t="shared" si="25"/>
        <v>1.0000001200260633</v>
      </c>
      <c r="CB13" s="13">
        <f t="shared" si="25"/>
        <v>0.9999998919987485</v>
      </c>
      <c r="CC13" s="12">
        <f t="shared" si="25"/>
        <v>1.000000097183146</v>
      </c>
      <c r="CD13" s="13">
        <f t="shared" si="25"/>
        <v>0.99999991254973208</v>
      </c>
      <c r="CE13" s="12">
        <f t="shared" si="25"/>
        <v>1.0000000786934482</v>
      </c>
      <c r="CF13" s="13">
        <f t="shared" si="25"/>
        <v>0.99999992918544856</v>
      </c>
      <c r="CG13" s="12">
        <f t="shared" si="25"/>
        <v>1.0000000637253612</v>
      </c>
      <c r="CH13" s="13">
        <f t="shared" si="25"/>
        <v>0.99999994265344039</v>
      </c>
      <c r="CI13" s="12">
        <f t="shared" si="25"/>
        <v>1.0000000516068299</v>
      </c>
      <c r="CJ13" s="13">
        <f t="shared" si="25"/>
        <v>0.99999995355796312</v>
      </c>
      <c r="CK13" s="12">
        <f t="shared" si="25"/>
        <v>1.000000041794505</v>
      </c>
      <c r="CL13" s="13">
        <f t="shared" si="25"/>
        <v>0.99999996238764166</v>
      </c>
      <c r="CM13" s="12">
        <f t="shared" si="25"/>
        <v>1.0000000338489392</v>
      </c>
      <c r="CN13" s="12">
        <f t="shared" si="25"/>
        <v>0.99999996953772341</v>
      </c>
      <c r="CO13" s="13">
        <f t="shared" si="25"/>
        <v>1.0000000274146166</v>
      </c>
      <c r="CP13" s="12">
        <f t="shared" si="25"/>
        <v>0.99999997532800533</v>
      </c>
      <c r="CQ13" s="13">
        <f t="shared" si="25"/>
        <v>1.0000000222038554</v>
      </c>
      <c r="CR13" s="12">
        <f t="shared" si="25"/>
        <v>0.99999998001729118</v>
      </c>
      <c r="CS13" s="13">
        <f t="shared" si="25"/>
        <v>1.0000000179838215</v>
      </c>
      <c r="CT13" s="12">
        <f t="shared" si="25"/>
        <v>0.99999998381506006</v>
      </c>
      <c r="CU13" s="13">
        <f t="shared" si="25"/>
        <v>1.0000000145660415</v>
      </c>
      <c r="CV13" s="12">
        <f t="shared" si="25"/>
        <v>0.99999998689089031</v>
      </c>
      <c r="CW13" s="13">
        <f t="shared" si="25"/>
        <v>1.0000000117979333</v>
      </c>
      <c r="CX13" s="12">
        <f t="shared" si="25"/>
        <v>0.99999998938207491</v>
      </c>
      <c r="CY13" s="13">
        <f t="shared" si="25"/>
        <v>1.0000000095559585</v>
      </c>
    </row>
    <row r="14" spans="1:103">
      <c r="A14" s="8" t="s">
        <v>48</v>
      </c>
      <c r="B14" s="7" t="s">
        <v>13</v>
      </c>
      <c r="C14" s="32" t="s">
        <v>12</v>
      </c>
      <c r="D14" s="34">
        <f>$D19-D7</f>
        <v>75</v>
      </c>
      <c r="E14" s="12">
        <f t="shared" ref="E14:BP14" si="26">$D19-E7</f>
        <v>77.499999999861117</v>
      </c>
      <c r="F14" s="13">
        <f t="shared" si="26"/>
        <v>79.749999999875001</v>
      </c>
      <c r="G14" s="13">
        <f t="shared" si="26"/>
        <v>81.774999999887513</v>
      </c>
      <c r="H14" s="13">
        <f t="shared" si="26"/>
        <v>83.597499999898758</v>
      </c>
      <c r="I14" s="13">
        <f t="shared" si="26"/>
        <v>85.237749999908885</v>
      </c>
      <c r="J14" s="13">
        <f t="shared" si="26"/>
        <v>86.713974999917994</v>
      </c>
      <c r="K14" s="13">
        <f t="shared" si="26"/>
        <v>88.042577499926196</v>
      </c>
      <c r="L14" s="13">
        <f t="shared" si="26"/>
        <v>89.238319749933581</v>
      </c>
      <c r="M14" s="13">
        <f t="shared" si="26"/>
        <v>90.314487774940218</v>
      </c>
      <c r="N14" s="13">
        <f t="shared" si="26"/>
        <v>91.283038997446198</v>
      </c>
      <c r="O14" s="13">
        <f t="shared" si="26"/>
        <v>92.154735097701575</v>
      </c>
      <c r="P14" s="13">
        <f t="shared" si="26"/>
        <v>92.939261587931412</v>
      </c>
      <c r="Q14" s="13">
        <f t="shared" si="26"/>
        <v>93.645335429138271</v>
      </c>
      <c r="R14" s="12">
        <f t="shared" si="26"/>
        <v>94.280801886224452</v>
      </c>
      <c r="S14" s="13">
        <f t="shared" si="26"/>
        <v>94.852721697602007</v>
      </c>
      <c r="T14" s="13">
        <f t="shared" si="26"/>
        <v>95.367449527841799</v>
      </c>
      <c r="U14" s="13">
        <f t="shared" si="26"/>
        <v>95.830704575057624</v>
      </c>
      <c r="V14" s="13">
        <f t="shared" si="26"/>
        <v>96.247634117551854</v>
      </c>
      <c r="W14" s="12">
        <f t="shared" si="26"/>
        <v>96.622870705796672</v>
      </c>
      <c r="X14" s="13">
        <f t="shared" si="26"/>
        <v>96.960583635217006</v>
      </c>
      <c r="Y14" s="12">
        <f t="shared" si="26"/>
        <v>97.264525271695305</v>
      </c>
      <c r="Z14" s="13">
        <f t="shared" si="26"/>
        <v>97.538072744525778</v>
      </c>
      <c r="AA14" s="12">
        <f t="shared" si="26"/>
        <v>97.784265470073194</v>
      </c>
      <c r="AB14" s="13">
        <f t="shared" si="26"/>
        <v>98.00583892306588</v>
      </c>
      <c r="AC14" s="12">
        <f t="shared" si="26"/>
        <v>98.20525503075929</v>
      </c>
      <c r="AD14" s="13">
        <f t="shared" si="26"/>
        <v>98.384729527683362</v>
      </c>
      <c r="AE14" s="12">
        <f t="shared" si="26"/>
        <v>98.54625657491502</v>
      </c>
      <c r="AF14" s="13">
        <f t="shared" si="26"/>
        <v>98.691630917423524</v>
      </c>
      <c r="AG14" s="12">
        <f t="shared" si="26"/>
        <v>98.822467825681173</v>
      </c>
      <c r="AH14" s="13">
        <f t="shared" si="26"/>
        <v>98.940221043113056</v>
      </c>
      <c r="AI14" s="12">
        <f t="shared" si="26"/>
        <v>99.046198938801751</v>
      </c>
      <c r="AJ14" s="13">
        <f t="shared" si="26"/>
        <v>99.141579044921571</v>
      </c>
      <c r="AK14" s="12">
        <f t="shared" si="26"/>
        <v>99.227421140429414</v>
      </c>
      <c r="AL14" s="13">
        <f t="shared" si="26"/>
        <v>99.304679026386481</v>
      </c>
      <c r="AM14" s="12">
        <f t="shared" si="26"/>
        <v>99.374211123747827</v>
      </c>
      <c r="AN14" s="13">
        <f t="shared" si="26"/>
        <v>99.436790011373049</v>
      </c>
      <c r="AO14" s="12">
        <f t="shared" si="26"/>
        <v>99.493111010235737</v>
      </c>
      <c r="AP14" s="13">
        <f t="shared" si="26"/>
        <v>99.543799909212169</v>
      </c>
      <c r="AQ14" s="12">
        <f t="shared" si="26"/>
        <v>99.589419918290943</v>
      </c>
      <c r="AR14" s="13">
        <f t="shared" si="26"/>
        <v>99.63047792646185</v>
      </c>
      <c r="AS14" s="12">
        <f t="shared" si="26"/>
        <v>99.667430133815671</v>
      </c>
      <c r="AT14" s="12">
        <f t="shared" si="26"/>
        <v>99.700687120434097</v>
      </c>
      <c r="AU14" s="13">
        <f t="shared" si="26"/>
        <v>99.730618408390697</v>
      </c>
      <c r="AV14" s="12">
        <f t="shared" si="26"/>
        <v>99.757556567551617</v>
      </c>
      <c r="AW14" s="13">
        <f t="shared" si="26"/>
        <v>99.781800910796463</v>
      </c>
      <c r="AX14" s="12">
        <f t="shared" si="26"/>
        <v>99.803620819716812</v>
      </c>
      <c r="AY14" s="13">
        <f t="shared" si="26"/>
        <v>99.823258737745135</v>
      </c>
      <c r="AZ14" s="12">
        <f t="shared" si="26"/>
        <v>99.840932863970622</v>
      </c>
      <c r="BA14" s="13">
        <f t="shared" si="26"/>
        <v>99.856839577573552</v>
      </c>
      <c r="BB14" s="12">
        <f t="shared" si="26"/>
        <v>99.871155619816207</v>
      </c>
      <c r="BC14" s="13">
        <f t="shared" si="26"/>
        <v>99.884040057834582</v>
      </c>
      <c r="BD14" s="12">
        <f t="shared" si="26"/>
        <v>99.895636052051117</v>
      </c>
      <c r="BE14" s="13">
        <f t="shared" si="26"/>
        <v>99.906072446846011</v>
      </c>
      <c r="BF14" s="12">
        <f t="shared" si="26"/>
        <v>99.915465202161414</v>
      </c>
      <c r="BG14" s="13">
        <f t="shared" si="26"/>
        <v>99.923918681945267</v>
      </c>
      <c r="BH14" s="12">
        <f t="shared" si="26"/>
        <v>99.931526813750736</v>
      </c>
      <c r="BI14" s="13">
        <f t="shared" si="26"/>
        <v>99.938374132375671</v>
      </c>
      <c r="BJ14" s="12">
        <f t="shared" si="26"/>
        <v>99.9445367191381</v>
      </c>
      <c r="BK14" s="13">
        <f t="shared" si="26"/>
        <v>99.950083047224297</v>
      </c>
      <c r="BL14" s="12">
        <f t="shared" si="26"/>
        <v>99.955074742501864</v>
      </c>
      <c r="BM14" s="13">
        <f t="shared" si="26"/>
        <v>99.959567268251675</v>
      </c>
      <c r="BN14" s="12">
        <f t="shared" si="26"/>
        <v>99.963610541426505</v>
      </c>
      <c r="BO14" s="13">
        <f t="shared" si="26"/>
        <v>99.967249487283851</v>
      </c>
      <c r="BP14" s="12">
        <f t="shared" si="26"/>
        <v>99.970524538555466</v>
      </c>
      <c r="BQ14" s="12">
        <f t="shared" ref="BQ14:CZ14" si="27">$D19-BQ7</f>
        <v>99.973472084699921</v>
      </c>
      <c r="BR14" s="13">
        <f t="shared" si="27"/>
        <v>99.976124876229932</v>
      </c>
      <c r="BS14" s="12">
        <f t="shared" si="27"/>
        <v>99.978512388606944</v>
      </c>
      <c r="BT14" s="13">
        <f t="shared" si="27"/>
        <v>99.98066114974624</v>
      </c>
      <c r="BU14" s="12">
        <f t="shared" si="27"/>
        <v>99.98259503477162</v>
      </c>
      <c r="BV14" s="13">
        <f t="shared" si="27"/>
        <v>99.984335531294462</v>
      </c>
      <c r="BW14" s="12">
        <f t="shared" si="27"/>
        <v>99.985901978165018</v>
      </c>
      <c r="BX14" s="13">
        <f t="shared" si="27"/>
        <v>99.987311780348506</v>
      </c>
      <c r="BY14" s="12">
        <f t="shared" si="27"/>
        <v>99.988580602313661</v>
      </c>
      <c r="BZ14" s="13">
        <f t="shared" si="27"/>
        <v>99.989722542082291</v>
      </c>
      <c r="CA14" s="12">
        <f t="shared" si="27"/>
        <v>99.990750287874064</v>
      </c>
      <c r="CB14" s="13">
        <f t="shared" si="27"/>
        <v>99.991675259086662</v>
      </c>
      <c r="CC14" s="12">
        <f t="shared" si="27"/>
        <v>99.992507733177987</v>
      </c>
      <c r="CD14" s="13">
        <f t="shared" si="27"/>
        <v>99.99325695986019</v>
      </c>
      <c r="CE14" s="12">
        <f t="shared" si="27"/>
        <v>99.993931263874174</v>
      </c>
      <c r="CF14" s="13">
        <f t="shared" si="27"/>
        <v>99.994538137486757</v>
      </c>
      <c r="CG14" s="12">
        <f t="shared" si="27"/>
        <v>99.995084323738084</v>
      </c>
      <c r="CH14" s="13">
        <f t="shared" si="27"/>
        <v>99.995575891364268</v>
      </c>
      <c r="CI14" s="12">
        <f t="shared" si="27"/>
        <v>99.996018302227839</v>
      </c>
      <c r="CJ14" s="13">
        <f t="shared" si="27"/>
        <v>99.996416472005066</v>
      </c>
      <c r="CK14" s="12">
        <f t="shared" si="27"/>
        <v>99.996774824804561</v>
      </c>
      <c r="CL14" s="13">
        <f t="shared" si="27"/>
        <v>99.997097342324096</v>
      </c>
      <c r="CM14" s="12">
        <f t="shared" si="27"/>
        <v>99.997387608091685</v>
      </c>
      <c r="CN14" s="12">
        <f t="shared" si="27"/>
        <v>99.99764884728252</v>
      </c>
      <c r="CO14" s="13">
        <f t="shared" si="27"/>
        <v>99.997883962554269</v>
      </c>
      <c r="CP14" s="12">
        <f t="shared" si="27"/>
        <v>99.998095566298844</v>
      </c>
      <c r="CQ14" s="13">
        <f t="shared" si="27"/>
        <v>99.998286009668959</v>
      </c>
      <c r="CR14" s="12">
        <f t="shared" si="27"/>
        <v>99.998457408702066</v>
      </c>
      <c r="CS14" s="13">
        <f t="shared" si="27"/>
        <v>99.998611667831852</v>
      </c>
      <c r="CT14" s="12">
        <f t="shared" si="27"/>
        <v>99.998750501048676</v>
      </c>
      <c r="CU14" s="13">
        <f t="shared" si="27"/>
        <v>99.9988754509438</v>
      </c>
      <c r="CV14" s="12">
        <f t="shared" si="27"/>
        <v>99.998987905849418</v>
      </c>
      <c r="CW14" s="13">
        <f t="shared" si="27"/>
        <v>99.999089115264482</v>
      </c>
      <c r="CX14" s="12">
        <f t="shared" si="27"/>
        <v>99.999180203738035</v>
      </c>
      <c r="CY14" s="13">
        <f t="shared" si="27"/>
        <v>99.999262183364223</v>
      </c>
    </row>
    <row r="15" spans="1:103">
      <c r="A15" s="8" t="s">
        <v>74</v>
      </c>
      <c r="B15" s="7" t="s">
        <v>59</v>
      </c>
      <c r="C15" s="4" t="s">
        <v>52</v>
      </c>
      <c r="D15" s="19">
        <f>((D17*$D24)/D14)/(2*$D25)</f>
        <v>0.5</v>
      </c>
      <c r="E15" s="26">
        <f>((E17*$D24)/E14)/(2*$D25)</f>
        <v>0.71370967742063385</v>
      </c>
      <c r="F15" s="26">
        <f t="shared" ref="F15:BQ15" si="28">((F17*$D24)/F14)/(2*$D25)</f>
        <v>0.59769053683497764</v>
      </c>
      <c r="G15" s="26">
        <f t="shared" si="28"/>
        <v>0.62569630981347213</v>
      </c>
      <c r="H15" s="26">
        <f t="shared" si="28"/>
        <v>0.59066549249435052</v>
      </c>
      <c r="I15" s="26">
        <f t="shared" si="28"/>
        <v>0.59077621845556871</v>
      </c>
      <c r="J15" s="26">
        <f t="shared" si="28"/>
        <v>0.57412542641057107</v>
      </c>
      <c r="K15" s="26">
        <f t="shared" si="28"/>
        <v>0.56945918508326809</v>
      </c>
      <c r="L15" s="26">
        <f t="shared" si="28"/>
        <v>0.55928584483724364</v>
      </c>
      <c r="M15" s="26">
        <f t="shared" si="28"/>
        <v>0.55430564953492867</v>
      </c>
      <c r="N15" s="26">
        <f t="shared" si="28"/>
        <v>0.54726855862977764</v>
      </c>
      <c r="O15" s="26">
        <f t="shared" si="28"/>
        <v>0.54290957655334071</v>
      </c>
      <c r="P15" s="26">
        <f t="shared" si="28"/>
        <v>0.53773242668355425</v>
      </c>
      <c r="Q15" s="26">
        <f t="shared" si="28"/>
        <v>0.53412021783959263</v>
      </c>
      <c r="R15" s="26">
        <f t="shared" si="28"/>
        <v>0.53018419599622113</v>
      </c>
      <c r="S15" s="26">
        <f t="shared" si="28"/>
        <v>0.52724737828852042</v>
      </c>
      <c r="T15" s="26">
        <f t="shared" si="28"/>
        <v>0.52419723257774209</v>
      </c>
      <c r="U15" s="26">
        <f t="shared" si="28"/>
        <v>0.52182629169560291</v>
      </c>
      <c r="V15" s="26">
        <f t="shared" si="28"/>
        <v>0.51943405789021146</v>
      </c>
      <c r="W15" s="26">
        <f t="shared" si="28"/>
        <v>0.51752450149298379</v>
      </c>
      <c r="X15" s="26">
        <f t="shared" si="28"/>
        <v>0.51563308642415651</v>
      </c>
      <c r="Y15" s="26">
        <f t="shared" si="28"/>
        <v>0.51409581657415693</v>
      </c>
      <c r="Z15" s="26">
        <f t="shared" si="28"/>
        <v>0.51259186670654489</v>
      </c>
      <c r="AA15" s="26">
        <f t="shared" si="28"/>
        <v>0.51135387195642956</v>
      </c>
      <c r="AB15" s="26">
        <f t="shared" si="28"/>
        <v>0.51015305595730187</v>
      </c>
      <c r="AC15" s="26">
        <f t="shared" si="28"/>
        <v>0.50915543116617001</v>
      </c>
      <c r="AD15" s="26">
        <f t="shared" si="28"/>
        <v>0.50819367593918008</v>
      </c>
      <c r="AE15" s="26">
        <f t="shared" si="28"/>
        <v>0.50738917518882654</v>
      </c>
      <c r="AF15" s="26">
        <f t="shared" si="28"/>
        <v>0.5066170656041874</v>
      </c>
      <c r="AG15" s="26">
        <f t="shared" si="28"/>
        <v>0.50596785709675163</v>
      </c>
      <c r="AH15" s="26">
        <f t="shared" si="28"/>
        <v>0.50534686291119635</v>
      </c>
      <c r="AI15" s="26">
        <f t="shared" si="28"/>
        <v>0.50482264656257347</v>
      </c>
      <c r="AJ15" s="26">
        <f t="shared" si="28"/>
        <v>0.50432247710837241</v>
      </c>
      <c r="AK15" s="26">
        <f t="shared" si="28"/>
        <v>0.50389896070766105</v>
      </c>
      <c r="AL15" s="26">
        <f t="shared" si="28"/>
        <v>0.50349565325014045</v>
      </c>
      <c r="AM15" s="26">
        <f t="shared" si="28"/>
        <v>0.50315333636553961</v>
      </c>
      <c r="AN15" s="26">
        <f t="shared" si="28"/>
        <v>0.50282784206393161</v>
      </c>
      <c r="AO15" s="26">
        <f t="shared" si="28"/>
        <v>0.50255105048502313</v>
      </c>
      <c r="AP15" s="26">
        <f t="shared" si="28"/>
        <v>0.50228816925058462</v>
      </c>
      <c r="AQ15" s="26">
        <f t="shared" si="28"/>
        <v>0.50206428898632094</v>
      </c>
      <c r="AR15" s="26">
        <f t="shared" si="28"/>
        <v>0.50185185558857215</v>
      </c>
      <c r="AS15" s="26">
        <f t="shared" si="28"/>
        <v>0.50167072447443328</v>
      </c>
      <c r="AT15" s="26">
        <f t="shared" si="28"/>
        <v>0.50149897952543576</v>
      </c>
      <c r="AU15" s="26">
        <f t="shared" si="28"/>
        <v>0.50135240304320583</v>
      </c>
      <c r="AV15" s="26">
        <f t="shared" si="28"/>
        <v>0.50121350243327534</v>
      </c>
      <c r="AW15" s="26">
        <f t="shared" si="28"/>
        <v>0.50109486751129373</v>
      </c>
      <c r="AX15" s="26">
        <f t="shared" si="28"/>
        <v>0.50098249702666786</v>
      </c>
      <c r="AY15" s="26">
        <f t="shared" si="28"/>
        <v>0.50088646330599629</v>
      </c>
      <c r="AZ15" s="26">
        <f t="shared" si="28"/>
        <v>0.50079553409759814</v>
      </c>
      <c r="BA15" s="26">
        <f t="shared" si="28"/>
        <v>0.50071778661844046</v>
      </c>
      <c r="BB15" s="26">
        <f t="shared" si="28"/>
        <v>0.50064419342002486</v>
      </c>
      <c r="BC15" s="26">
        <f t="shared" si="28"/>
        <v>0.50058124414824789</v>
      </c>
      <c r="BD15" s="26">
        <f t="shared" si="28"/>
        <v>0.50052167258039859</v>
      </c>
      <c r="BE15" s="26">
        <f t="shared" si="28"/>
        <v>0.50047070087782752</v>
      </c>
      <c r="BF15" s="26">
        <f t="shared" si="28"/>
        <v>0.50042247339805612</v>
      </c>
      <c r="BG15" s="26">
        <f t="shared" si="28"/>
        <v>0.50038119762291589</v>
      </c>
      <c r="BH15" s="26">
        <f t="shared" si="28"/>
        <v>0.50034215006348093</v>
      </c>
      <c r="BI15" s="26">
        <f t="shared" si="28"/>
        <v>0.50030872410954486</v>
      </c>
      <c r="BJ15" s="26">
        <f t="shared" si="28"/>
        <v>0.50027710652952895</v>
      </c>
      <c r="BK15" s="26">
        <f t="shared" si="28"/>
        <v>0.50025003638159293</v>
      </c>
      <c r="BL15" s="26">
        <f t="shared" si="28"/>
        <v>0.50022443331456623</v>
      </c>
      <c r="BM15" s="26">
        <f t="shared" si="28"/>
        <v>0.5002025096951318</v>
      </c>
      <c r="BN15" s="26">
        <f t="shared" si="28"/>
        <v>0.50018177591319368</v>
      </c>
      <c r="BO15" s="26">
        <f t="shared" si="28"/>
        <v>0.50016401988232495</v>
      </c>
      <c r="BP15" s="26">
        <f t="shared" si="28"/>
        <v>0.50014722860220018</v>
      </c>
      <c r="BQ15" s="26">
        <f t="shared" si="28"/>
        <v>0.50013284759615917</v>
      </c>
      <c r="BR15" s="26">
        <f t="shared" ref="BR15:CY15" si="29">((BR17*$D24)/BR14)/(2*$D25)</f>
        <v>0.50011924868113045</v>
      </c>
      <c r="BS15" s="26">
        <f t="shared" si="29"/>
        <v>0.50010760097128193</v>
      </c>
      <c r="BT15" s="26">
        <f t="shared" si="29"/>
        <v>0.50009658717610439</v>
      </c>
      <c r="BU15" s="26">
        <f t="shared" si="29"/>
        <v>0.50008715312508978</v>
      </c>
      <c r="BV15" s="26">
        <f t="shared" si="29"/>
        <v>0.50007823282068731</v>
      </c>
      <c r="BW15" s="26">
        <f t="shared" si="29"/>
        <v>0.50007059162915091</v>
      </c>
      <c r="BX15" s="26">
        <f t="shared" si="29"/>
        <v>0.50006336675303309</v>
      </c>
      <c r="BY15" s="26">
        <f t="shared" si="29"/>
        <v>0.50005717764367263</v>
      </c>
      <c r="BZ15" s="26">
        <f t="shared" si="29"/>
        <v>0.50005132586820511</v>
      </c>
      <c r="CA15" s="26">
        <f t="shared" si="29"/>
        <v>0.50004631285746737</v>
      </c>
      <c r="CB15" s="26">
        <f t="shared" si="29"/>
        <v>0.50004157316479914</v>
      </c>
      <c r="CC15" s="26">
        <f t="shared" si="29"/>
        <v>0.50003751273623731</v>
      </c>
      <c r="CD15" s="26">
        <f t="shared" si="29"/>
        <v>0.50003367374619934</v>
      </c>
      <c r="CE15" s="26">
        <f t="shared" si="29"/>
        <v>0.50003038487133089</v>
      </c>
      <c r="CF15" s="26">
        <f t="shared" si="29"/>
        <v>0.50002727539503511</v>
      </c>
      <c r="CG15" s="26">
        <f t="shared" si="29"/>
        <v>0.50002461145380961</v>
      </c>
      <c r="CH15" s="26">
        <f t="shared" si="29"/>
        <v>0.50002209284731047</v>
      </c>
      <c r="CI15" s="26">
        <f t="shared" si="29"/>
        <v>0.5000199350860306</v>
      </c>
      <c r="CJ15" s="26">
        <f t="shared" si="29"/>
        <v>0.50001789506023075</v>
      </c>
      <c r="CK15" s="26">
        <f t="shared" si="29"/>
        <v>0.50001614729400812</v>
      </c>
      <c r="CL15" s="26">
        <f t="shared" si="29"/>
        <v>0.50001449490293781</v>
      </c>
      <c r="CM15" s="26">
        <f t="shared" si="29"/>
        <v>0.50001307922569183</v>
      </c>
      <c r="CN15" s="26">
        <f t="shared" si="29"/>
        <v>0.50001174080849342</v>
      </c>
      <c r="CO15" s="26">
        <f t="shared" si="29"/>
        <v>0.5000105941187124</v>
      </c>
      <c r="CP15" s="26">
        <f t="shared" si="29"/>
        <v>0.50000951001362037</v>
      </c>
      <c r="CQ15" s="26">
        <f t="shared" si="29"/>
        <v>0.50000858120066394</v>
      </c>
      <c r="CR15" s="26">
        <f t="shared" si="29"/>
        <v>0.50000770308396236</v>
      </c>
      <c r="CS15" s="26">
        <f t="shared" si="29"/>
        <v>0.50000695074925094</v>
      </c>
      <c r="CT15" s="26">
        <f t="shared" si="29"/>
        <v>0.50000623948024892</v>
      </c>
      <c r="CU15" s="26">
        <f t="shared" si="29"/>
        <v>0.50000563009161492</v>
      </c>
      <c r="CV15" s="26">
        <f t="shared" si="29"/>
        <v>0.50000505396734896</v>
      </c>
      <c r="CW15" s="26">
        <f t="shared" si="29"/>
        <v>0.50000456036418395</v>
      </c>
      <c r="CX15" s="26">
        <f t="shared" si="29"/>
        <v>0.50000409370590726</v>
      </c>
      <c r="CY15" s="26">
        <f t="shared" si="29"/>
        <v>0.50000369388841226</v>
      </c>
    </row>
    <row r="16" spans="1:103">
      <c r="A16" s="8" t="s">
        <v>23</v>
      </c>
      <c r="C16" s="4"/>
      <c r="D16" s="26">
        <f>D7/D19</f>
        <v>0.25</v>
      </c>
      <c r="E16" s="26">
        <f>E7/$D19</f>
        <v>0.22500000000138878</v>
      </c>
      <c r="F16" s="26">
        <f>F7/$D19</f>
        <v>0.2025000000012499</v>
      </c>
      <c r="G16" s="26">
        <f t="shared" ref="G16:BR16" si="30">G7/$D19</f>
        <v>0.1822500000011249</v>
      </c>
      <c r="H16" s="26">
        <f t="shared" si="30"/>
        <v>0.16402500000101242</v>
      </c>
      <c r="I16" s="26">
        <f t="shared" si="30"/>
        <v>0.14762250000091118</v>
      </c>
      <c r="J16" s="26">
        <f t="shared" si="30"/>
        <v>0.13286025000082005</v>
      </c>
      <c r="K16" s="26">
        <f t="shared" si="30"/>
        <v>0.11957422500073805</v>
      </c>
      <c r="L16" s="26">
        <f t="shared" si="30"/>
        <v>0.10761680250066424</v>
      </c>
      <c r="M16" s="26">
        <f t="shared" si="30"/>
        <v>9.6855122250597822E-2</v>
      </c>
      <c r="N16" s="26">
        <f t="shared" si="30"/>
        <v>8.7169610025538039E-2</v>
      </c>
      <c r="O16" s="26">
        <f t="shared" si="30"/>
        <v>7.8452649022984225E-2</v>
      </c>
      <c r="P16" s="26">
        <f t="shared" si="30"/>
        <v>7.0607384120685804E-2</v>
      </c>
      <c r="Q16" s="26">
        <f t="shared" si="30"/>
        <v>6.3546645708617233E-2</v>
      </c>
      <c r="R16" s="26">
        <f t="shared" si="30"/>
        <v>5.7191981137755504E-2</v>
      </c>
      <c r="S16" s="26">
        <f t="shared" si="30"/>
        <v>5.1472783023979958E-2</v>
      </c>
      <c r="T16" s="26">
        <f t="shared" si="30"/>
        <v>4.6325504721581964E-2</v>
      </c>
      <c r="U16" s="26">
        <f t="shared" si="30"/>
        <v>4.1692954249423764E-2</v>
      </c>
      <c r="V16" s="26">
        <f t="shared" si="30"/>
        <v>3.7523658824481387E-2</v>
      </c>
      <c r="W16" s="26">
        <f t="shared" si="30"/>
        <v>3.3771292942033251E-2</v>
      </c>
      <c r="X16" s="26">
        <f t="shared" si="30"/>
        <v>3.0394163647829923E-2</v>
      </c>
      <c r="Y16" s="26">
        <f t="shared" si="30"/>
        <v>2.7354747283046928E-2</v>
      </c>
      <c r="Z16" s="26">
        <f t="shared" si="30"/>
        <v>2.4619272554742236E-2</v>
      </c>
      <c r="AA16" s="26">
        <f t="shared" si="30"/>
        <v>2.2157345299268015E-2</v>
      </c>
      <c r="AB16" s="26">
        <f t="shared" si="30"/>
        <v>1.9941610769341214E-2</v>
      </c>
      <c r="AC16" s="26">
        <f t="shared" si="30"/>
        <v>1.7947449692407091E-2</v>
      </c>
      <c r="AD16" s="26">
        <f t="shared" si="30"/>
        <v>1.6152704723166381E-2</v>
      </c>
      <c r="AE16" s="26">
        <f t="shared" si="30"/>
        <v>1.4537434250849744E-2</v>
      </c>
      <c r="AF16" s="26">
        <f t="shared" si="30"/>
        <v>1.3083690825764769E-2</v>
      </c>
      <c r="AG16" s="26">
        <f t="shared" si="30"/>
        <v>1.1775321743188292E-2</v>
      </c>
      <c r="AH16" s="26">
        <f t="shared" si="30"/>
        <v>1.0597789568869462E-2</v>
      </c>
      <c r="AI16" s="26">
        <f t="shared" si="30"/>
        <v>9.5380106119825163E-3</v>
      </c>
      <c r="AJ16" s="26">
        <f t="shared" si="30"/>
        <v>8.5842095507842643E-3</v>
      </c>
      <c r="AK16" s="26">
        <f t="shared" si="30"/>
        <v>7.7257885957058379E-3</v>
      </c>
      <c r="AL16" s="26">
        <f t="shared" si="30"/>
        <v>6.9532097361352544E-3</v>
      </c>
      <c r="AM16" s="26">
        <f t="shared" si="30"/>
        <v>6.2578887625217286E-3</v>
      </c>
      <c r="AN16" s="26">
        <f t="shared" si="30"/>
        <v>5.6320998862695558E-3</v>
      </c>
      <c r="AO16" s="26">
        <f t="shared" si="30"/>
        <v>5.0688898976426E-3</v>
      </c>
      <c r="AP16" s="26">
        <f t="shared" si="30"/>
        <v>4.5620009078783394E-3</v>
      </c>
      <c r="AQ16" s="26">
        <f t="shared" si="30"/>
        <v>4.1058008170905061E-3</v>
      </c>
      <c r="AR16" s="26">
        <f t="shared" si="30"/>
        <v>3.6952207353814553E-3</v>
      </c>
      <c r="AS16" s="26">
        <f t="shared" si="30"/>
        <v>3.32569866184331E-3</v>
      </c>
      <c r="AT16" s="26">
        <f t="shared" si="30"/>
        <v>2.9931287956589791E-3</v>
      </c>
      <c r="AU16" s="26">
        <f t="shared" si="30"/>
        <v>2.6938159160930812E-3</v>
      </c>
      <c r="AV16" s="26">
        <f t="shared" si="30"/>
        <v>2.4244343244837732E-3</v>
      </c>
      <c r="AW16" s="26">
        <f t="shared" si="30"/>
        <v>2.181990892035396E-3</v>
      </c>
      <c r="AX16" s="26">
        <f t="shared" si="30"/>
        <v>1.9637918028318564E-3</v>
      </c>
      <c r="AY16" s="26">
        <f t="shared" si="30"/>
        <v>1.7674126225486705E-3</v>
      </c>
      <c r="AZ16" s="26">
        <f t="shared" si="30"/>
        <v>1.5906713602938036E-3</v>
      </c>
      <c r="BA16" s="26">
        <f t="shared" si="30"/>
        <v>1.4316042242644234E-3</v>
      </c>
      <c r="BB16" s="26">
        <f t="shared" si="30"/>
        <v>1.288443801837981E-3</v>
      </c>
      <c r="BC16" s="26">
        <f t="shared" si="30"/>
        <v>1.1595994216541828E-3</v>
      </c>
      <c r="BD16" s="26">
        <f t="shared" si="30"/>
        <v>1.0436394794887645E-3</v>
      </c>
      <c r="BE16" s="26">
        <f t="shared" si="30"/>
        <v>9.3927553153988822E-4</v>
      </c>
      <c r="BF16" s="26">
        <f t="shared" si="30"/>
        <v>8.4534797838589941E-4</v>
      </c>
      <c r="BG16" s="26">
        <f t="shared" si="30"/>
        <v>7.6081318054730947E-4</v>
      </c>
      <c r="BH16" s="26">
        <f t="shared" si="30"/>
        <v>6.8473186249257861E-4</v>
      </c>
      <c r="BI16" s="26">
        <f t="shared" si="30"/>
        <v>6.1625867624332073E-4</v>
      </c>
      <c r="BJ16" s="26">
        <f t="shared" si="30"/>
        <v>5.5463280861898861E-4</v>
      </c>
      <c r="BK16" s="26">
        <f t="shared" si="30"/>
        <v>4.9916952775708981E-4</v>
      </c>
      <c r="BL16" s="26">
        <f t="shared" si="30"/>
        <v>4.4925257498138084E-4</v>
      </c>
      <c r="BM16" s="26">
        <f t="shared" si="30"/>
        <v>4.0432731748324277E-4</v>
      </c>
      <c r="BN16" s="26">
        <f t="shared" si="30"/>
        <v>3.6389458573491849E-4</v>
      </c>
      <c r="BO16" s="26">
        <f t="shared" si="30"/>
        <v>3.275051271614267E-4</v>
      </c>
      <c r="BP16" s="26">
        <f t="shared" si="30"/>
        <v>2.9475461444528403E-4</v>
      </c>
      <c r="BQ16" s="26">
        <f t="shared" si="30"/>
        <v>2.6527915300075561E-4</v>
      </c>
      <c r="BR16" s="26">
        <f t="shared" si="30"/>
        <v>2.3875123770068004E-4</v>
      </c>
      <c r="BS16" s="26">
        <f t="shared" ref="BS16:CZ16" si="31">BS7/$D19</f>
        <v>2.1487611393061206E-4</v>
      </c>
      <c r="BT16" s="26">
        <f t="shared" si="31"/>
        <v>1.9338850253755084E-4</v>
      </c>
      <c r="BU16" s="26">
        <f t="shared" si="31"/>
        <v>1.7404965228379578E-4</v>
      </c>
      <c r="BV16" s="26">
        <f t="shared" si="31"/>
        <v>1.5664468705541619E-4</v>
      </c>
      <c r="BW16" s="26">
        <f t="shared" si="31"/>
        <v>1.4098021834987455E-4</v>
      </c>
      <c r="BX16" s="26">
        <f t="shared" si="31"/>
        <v>1.2688219651488711E-4</v>
      </c>
      <c r="BY16" s="26">
        <f t="shared" si="31"/>
        <v>1.1419397686339841E-4</v>
      </c>
      <c r="BZ16" s="26">
        <f t="shared" si="31"/>
        <v>1.0277457917705856E-4</v>
      </c>
      <c r="CA16" s="26">
        <f t="shared" si="31"/>
        <v>9.2497121259352716E-5</v>
      </c>
      <c r="CB16" s="26">
        <f t="shared" si="31"/>
        <v>8.3247409133417437E-5</v>
      </c>
      <c r="CC16" s="26">
        <f t="shared" si="31"/>
        <v>7.4922668220075693E-5</v>
      </c>
      <c r="CD16" s="26">
        <f t="shared" si="31"/>
        <v>6.7430401398068114E-5</v>
      </c>
      <c r="CE16" s="26">
        <f t="shared" si="31"/>
        <v>6.0687361258261306E-5</v>
      </c>
      <c r="CF16" s="26">
        <f t="shared" si="31"/>
        <v>5.4618625132435174E-5</v>
      </c>
      <c r="CG16" s="26">
        <f t="shared" si="31"/>
        <v>4.9156762619191662E-5</v>
      </c>
      <c r="CH16" s="26">
        <f t="shared" si="31"/>
        <v>4.4241086357272487E-5</v>
      </c>
      <c r="CI16" s="26">
        <f t="shared" si="31"/>
        <v>3.9816977721545239E-5</v>
      </c>
      <c r="CJ16" s="26">
        <f t="shared" si="31"/>
        <v>3.5835279949390714E-5</v>
      </c>
      <c r="CK16" s="26">
        <f t="shared" si="31"/>
        <v>3.2251751954451641E-5</v>
      </c>
      <c r="CL16" s="26">
        <f t="shared" si="31"/>
        <v>2.902657675900648E-5</v>
      </c>
      <c r="CM16" s="26">
        <f t="shared" si="31"/>
        <v>2.6123919083105829E-5</v>
      </c>
      <c r="CN16" s="26">
        <f t="shared" si="31"/>
        <v>2.3511527174795244E-5</v>
      </c>
      <c r="CO16" s="26">
        <f t="shared" si="31"/>
        <v>2.1160374457315721E-5</v>
      </c>
      <c r="CP16" s="26">
        <f t="shared" si="31"/>
        <v>1.9044337011584149E-5</v>
      </c>
      <c r="CQ16" s="26">
        <f t="shared" si="31"/>
        <v>1.7139903310425734E-5</v>
      </c>
      <c r="CR16" s="26">
        <f t="shared" si="31"/>
        <v>1.542591297938316E-5</v>
      </c>
      <c r="CS16" s="26">
        <f t="shared" si="31"/>
        <v>1.3883321681444844E-5</v>
      </c>
      <c r="CT16" s="26">
        <f t="shared" si="31"/>
        <v>1.249498951330036E-5</v>
      </c>
      <c r="CU16" s="26">
        <f t="shared" si="31"/>
        <v>1.1245490561970323E-5</v>
      </c>
      <c r="CV16" s="26">
        <f t="shared" si="31"/>
        <v>1.012094150577329E-5</v>
      </c>
      <c r="CW16" s="26">
        <f t="shared" si="31"/>
        <v>9.1088473551959618E-6</v>
      </c>
      <c r="CX16" s="26">
        <f t="shared" si="31"/>
        <v>8.1979626196763661E-6</v>
      </c>
      <c r="CY16" s="26">
        <f t="shared" si="31"/>
        <v>7.37816635770873E-6</v>
      </c>
    </row>
    <row r="17" spans="1:103">
      <c r="A17" s="8" t="s">
        <v>53</v>
      </c>
      <c r="B17" s="7" t="s">
        <v>56</v>
      </c>
      <c r="C17" s="4" t="s">
        <v>35</v>
      </c>
      <c r="D17" s="19">
        <f>$D18-D3</f>
        <v>75</v>
      </c>
      <c r="E17" s="12">
        <f t="shared" ref="E17:BP17" si="32">$D18-E3</f>
        <v>110.625</v>
      </c>
      <c r="F17" s="13">
        <f t="shared" si="32"/>
        <v>95.331640625029507</v>
      </c>
      <c r="G17" s="13">
        <f t="shared" si="32"/>
        <v>102.3326314698526</v>
      </c>
      <c r="H17" s="13">
        <f t="shared" si="32"/>
        <v>98.756317017473336</v>
      </c>
      <c r="I17" s="13">
        <f t="shared" si="32"/>
        <v>100.71287122921464</v>
      </c>
      <c r="J17" s="13">
        <f t="shared" si="32"/>
        <v>99.569395745167043</v>
      </c>
      <c r="K17" s="13">
        <f t="shared" si="32"/>
        <v>100.2733088714769</v>
      </c>
      <c r="L17" s="13">
        <f t="shared" si="32"/>
        <v>99.819458106395373</v>
      </c>
      <c r="M17" s="13">
        <f t="shared" si="32"/>
        <v>100.12366161700523</v>
      </c>
      <c r="N17" s="13">
        <f t="shared" si="32"/>
        <v>99.912674358956323</v>
      </c>
      <c r="O17" s="13">
        <f t="shared" si="32"/>
        <v>100.06337641855689</v>
      </c>
      <c r="P17" s="13">
        <f t="shared" si="32"/>
        <v>99.952909335711993</v>
      </c>
      <c r="Q17" s="13">
        <f t="shared" si="32"/>
        <v>100.03573391814611</v>
      </c>
      <c r="R17" s="12">
        <f t="shared" si="32"/>
        <v>99.972382291853833</v>
      </c>
      <c r="S17" s="13">
        <f t="shared" si="32"/>
        <v>100.02169767718263</v>
      </c>
      <c r="T17" s="13">
        <f t="shared" si="32"/>
        <v>99.982706240984328</v>
      </c>
      <c r="U17" s="13">
        <f t="shared" si="32"/>
        <v>100.01396239795834</v>
      </c>
      <c r="V17" s="13">
        <f t="shared" si="32"/>
        <v>99.988598304024634</v>
      </c>
      <c r="W17" s="12">
        <f t="shared" si="32"/>
        <v>100.00940598967691</v>
      </c>
      <c r="X17" s="13">
        <f t="shared" si="32"/>
        <v>99.99217000262901</v>
      </c>
      <c r="Y17" s="12">
        <f t="shared" si="32"/>
        <v>100.00657108649985</v>
      </c>
      <c r="Z17" s="13">
        <f t="shared" si="32"/>
        <v>99.994445566150475</v>
      </c>
      <c r="AA17" s="12">
        <f t="shared" si="32"/>
        <v>100.00472552907465</v>
      </c>
      <c r="AB17" s="13">
        <f t="shared" si="32"/>
        <v>99.995956456522293</v>
      </c>
      <c r="AC17" s="12">
        <f t="shared" si="32"/>
        <v>100.00347793593986</v>
      </c>
      <c r="AD17" s="13">
        <f t="shared" si="32"/>
        <v>99.996994709910794</v>
      </c>
      <c r="AE17" s="12">
        <f t="shared" si="32"/>
        <v>100.00260768298521</v>
      </c>
      <c r="AF17" s="13">
        <f t="shared" si="32"/>
        <v>99.997728910153214</v>
      </c>
      <c r="AG17" s="12">
        <f t="shared" si="32"/>
        <v>100.00198455754517</v>
      </c>
      <c r="AH17" s="13">
        <f t="shared" si="32"/>
        <v>99.998260639755031</v>
      </c>
      <c r="AI17" s="12">
        <f t="shared" si="32"/>
        <v>100.00152856049812</v>
      </c>
      <c r="AJ17" s="13">
        <f t="shared" si="32"/>
        <v>99.998653456740698</v>
      </c>
      <c r="AK17" s="12">
        <f t="shared" si="32"/>
        <v>100.00118877272755</v>
      </c>
      <c r="AL17" s="13">
        <f t="shared" si="32"/>
        <v>99.998948474371957</v>
      </c>
      <c r="AM17" s="12">
        <f t="shared" si="32"/>
        <v>100.00093175121448</v>
      </c>
      <c r="AN17" s="13">
        <f t="shared" si="32"/>
        <v>99.999173086366042</v>
      </c>
      <c r="AO17" s="12">
        <f t="shared" si="32"/>
        <v>100.00073490843398</v>
      </c>
      <c r="AP17" s="13">
        <f t="shared" si="32"/>
        <v>99.999346033289385</v>
      </c>
      <c r="AQ17" s="12">
        <f t="shared" si="32"/>
        <v>100.00058260367378</v>
      </c>
      <c r="AR17" s="13">
        <f t="shared" si="32"/>
        <v>99.99948044114231</v>
      </c>
      <c r="AS17" s="12">
        <f t="shared" si="32"/>
        <v>100.00046376347254</v>
      </c>
      <c r="AT17" s="12">
        <f t="shared" si="32"/>
        <v>99.999585697764914</v>
      </c>
      <c r="AU17" s="13">
        <f t="shared" si="32"/>
        <v>100.00037039206332</v>
      </c>
      <c r="AV17" s="12">
        <f t="shared" si="32"/>
        <v>99.999668642816275</v>
      </c>
      <c r="AW17" s="13">
        <f t="shared" si="32"/>
        <v>100.00029661486769</v>
      </c>
      <c r="AX17" s="12">
        <f t="shared" si="32"/>
        <v>99.999734341128928</v>
      </c>
      <c r="AY17" s="13">
        <f t="shared" si="32"/>
        <v>100.00023804965711</v>
      </c>
      <c r="AZ17" s="12">
        <f t="shared" si="32"/>
        <v>99.99978659682921</v>
      </c>
      <c r="BA17" s="13">
        <f t="shared" si="32"/>
        <v>100.00019138399063</v>
      </c>
      <c r="BB17" s="12">
        <f t="shared" si="32"/>
        <v>99.999828302417328</v>
      </c>
      <c r="BC17" s="13">
        <f t="shared" si="32"/>
        <v>100.00015408540852</v>
      </c>
      <c r="BD17" s="12">
        <f t="shared" si="32"/>
        <v>99.999861680510776</v>
      </c>
      <c r="BE17" s="13">
        <f t="shared" si="32"/>
        <v>100.00012419884807</v>
      </c>
      <c r="BF17" s="12">
        <f t="shared" si="32"/>
        <v>99.999888454366044</v>
      </c>
      <c r="BG17" s="13">
        <f t="shared" si="32"/>
        <v>100.00010020249326</v>
      </c>
      <c r="BH17" s="12">
        <f t="shared" si="32"/>
        <v>99.999909970236871</v>
      </c>
      <c r="BI17" s="13">
        <f t="shared" si="32"/>
        <v>100.00008090350244</v>
      </c>
      <c r="BJ17" s="12">
        <f t="shared" si="32"/>
        <v>99.999927286569331</v>
      </c>
      <c r="BK17" s="13">
        <f t="shared" si="32"/>
        <v>100.00006536143438</v>
      </c>
      <c r="BL17" s="12">
        <f t="shared" si="32"/>
        <v>99.999941239966205</v>
      </c>
      <c r="BM17" s="13">
        <f t="shared" si="32"/>
        <v>100.00005283123768</v>
      </c>
      <c r="BN17" s="12">
        <f t="shared" si="32"/>
        <v>99.999952494611108</v>
      </c>
      <c r="BO17" s="13">
        <f t="shared" si="32"/>
        <v>100.00004272027836</v>
      </c>
      <c r="BP17" s="12">
        <f t="shared" si="32"/>
        <v>99.999961579733522</v>
      </c>
      <c r="BQ17" s="12">
        <f t="shared" ref="BQ17:CY17" si="33">$D18-BQ3</f>
        <v>100.00003455559221</v>
      </c>
      <c r="BR17" s="13">
        <f t="shared" si="33"/>
        <v>99.999968918301974</v>
      </c>
      <c r="BS17" s="12">
        <f t="shared" si="33"/>
        <v>100.00002795868761</v>
      </c>
      <c r="BT17" s="13">
        <f t="shared" si="33"/>
        <v>99.999974849197244</v>
      </c>
      <c r="BU17" s="12">
        <f t="shared" si="33"/>
        <v>100.00002262599536</v>
      </c>
      <c r="BV17" s="13">
        <f t="shared" si="33"/>
        <v>99.999979644480774</v>
      </c>
      <c r="BW17" s="12">
        <f t="shared" si="33"/>
        <v>100.00001831359054</v>
      </c>
      <c r="BX17" s="13">
        <f t="shared" si="33"/>
        <v>99.999983522932553</v>
      </c>
      <c r="BY17" s="12">
        <f t="shared" si="33"/>
        <v>100.00001482517968</v>
      </c>
      <c r="BZ17" s="13">
        <f t="shared" si="33"/>
        <v>99.999986660724403</v>
      </c>
      <c r="CA17" s="12">
        <f t="shared" si="33"/>
        <v>100.00001200260634</v>
      </c>
      <c r="CB17" s="13">
        <f t="shared" si="33"/>
        <v>99.999989199874847</v>
      </c>
      <c r="CC17" s="12">
        <f t="shared" si="33"/>
        <v>100.00000971831459</v>
      </c>
      <c r="CD17" s="13">
        <f t="shared" si="33"/>
        <v>99.99999125497321</v>
      </c>
      <c r="CE17" s="12">
        <f t="shared" si="33"/>
        <v>100.00000786934483</v>
      </c>
      <c r="CF17" s="13">
        <f t="shared" si="33"/>
        <v>99.999992918544862</v>
      </c>
      <c r="CG17" s="12">
        <f t="shared" si="33"/>
        <v>100.00000637253612</v>
      </c>
      <c r="CH17" s="13">
        <f t="shared" si="33"/>
        <v>99.999994265344043</v>
      </c>
      <c r="CI17" s="12">
        <f t="shared" si="33"/>
        <v>100.00000516068299</v>
      </c>
      <c r="CJ17" s="13">
        <f t="shared" si="33"/>
        <v>99.999995355796315</v>
      </c>
      <c r="CK17" s="12">
        <f t="shared" si="33"/>
        <v>100.00000417945049</v>
      </c>
      <c r="CL17" s="13">
        <f t="shared" si="33"/>
        <v>99.999996238764169</v>
      </c>
      <c r="CM17" s="12">
        <f t="shared" si="33"/>
        <v>100.00000338489392</v>
      </c>
      <c r="CN17" s="12">
        <f t="shared" si="33"/>
        <v>99.999996953772339</v>
      </c>
      <c r="CO17" s="13">
        <f t="shared" si="33"/>
        <v>100.00000274146166</v>
      </c>
      <c r="CP17" s="12">
        <f t="shared" si="33"/>
        <v>99.999997532800535</v>
      </c>
      <c r="CQ17" s="13">
        <f t="shared" si="33"/>
        <v>100.00000222038555</v>
      </c>
      <c r="CR17" s="12">
        <f t="shared" si="33"/>
        <v>99.999998001729125</v>
      </c>
      <c r="CS17" s="13">
        <f t="shared" si="33"/>
        <v>100.00000179838214</v>
      </c>
      <c r="CT17" s="12">
        <f t="shared" si="33"/>
        <v>99.999998381506003</v>
      </c>
      <c r="CU17" s="13">
        <f t="shared" si="33"/>
        <v>100.00000145660415</v>
      </c>
      <c r="CV17" s="12">
        <f t="shared" si="33"/>
        <v>99.999998689089026</v>
      </c>
      <c r="CW17" s="13">
        <f t="shared" si="33"/>
        <v>100.00000117979334</v>
      </c>
      <c r="CX17" s="12">
        <f t="shared" si="33"/>
        <v>99.999998938207483</v>
      </c>
      <c r="CY17" s="13">
        <f t="shared" si="33"/>
        <v>100.00000095559585</v>
      </c>
    </row>
    <row r="18" spans="1:103">
      <c r="A18" s="8" t="s">
        <v>46</v>
      </c>
      <c r="B18" s="7" t="s">
        <v>42</v>
      </c>
      <c r="C18" s="32" t="s">
        <v>6</v>
      </c>
      <c r="D18" s="33">
        <v>100</v>
      </c>
    </row>
    <row r="19" spans="1:103">
      <c r="A19" s="8" t="s">
        <v>46</v>
      </c>
      <c r="B19" s="7" t="s">
        <v>62</v>
      </c>
      <c r="C19" s="32" t="s">
        <v>16</v>
      </c>
      <c r="D19" s="33">
        <v>100</v>
      </c>
    </row>
    <row r="20" spans="1:103">
      <c r="A20" s="8" t="s">
        <v>46</v>
      </c>
      <c r="B20" s="7" t="s">
        <v>61</v>
      </c>
      <c r="C20" s="4" t="s">
        <v>50</v>
      </c>
      <c r="D20" s="14">
        <v>0.1</v>
      </c>
    </row>
    <row r="21" spans="1:103">
      <c r="A21" s="8" t="s">
        <v>46</v>
      </c>
      <c r="B21" s="7" t="s">
        <v>60</v>
      </c>
      <c r="C21" s="4" t="s">
        <v>17</v>
      </c>
      <c r="D21" s="14">
        <v>0.01</v>
      </c>
    </row>
    <row r="22" spans="1:103">
      <c r="A22" s="8" t="s">
        <v>46</v>
      </c>
      <c r="B22" s="7" t="s">
        <v>58</v>
      </c>
      <c r="C22" s="4" t="s">
        <v>44</v>
      </c>
      <c r="D22" s="20">
        <v>0.1</v>
      </c>
    </row>
    <row r="23" spans="1:103">
      <c r="A23" s="8" t="s">
        <v>46</v>
      </c>
      <c r="B23" s="7" t="s">
        <v>57</v>
      </c>
      <c r="C23" s="16" t="s">
        <v>45</v>
      </c>
      <c r="D23" s="20">
        <v>0.02</v>
      </c>
    </row>
    <row r="24" spans="1:103">
      <c r="A24" s="8" t="s">
        <v>46</v>
      </c>
      <c r="B24" s="7" t="s">
        <v>55</v>
      </c>
      <c r="C24" s="4" t="s">
        <v>34</v>
      </c>
      <c r="D24" s="20">
        <v>1</v>
      </c>
    </row>
    <row r="25" spans="1:103">
      <c r="A25" s="8" t="s">
        <v>46</v>
      </c>
      <c r="B25" s="7" t="s">
        <v>54</v>
      </c>
      <c r="C25" s="4" t="s">
        <v>51</v>
      </c>
      <c r="D25" s="20">
        <v>1</v>
      </c>
    </row>
    <row r="26" spans="1:103">
      <c r="C26" s="4"/>
    </row>
    <row r="56" spans="1:1" customFormat="1">
      <c r="A56" s="3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Forest</vt:lpstr>
      <vt:lpstr>Migration</vt:lpstr>
      <vt:lpstr>Threshold</vt:lpstr>
      <vt:lpstr>coupled</vt:lpstr>
      <vt:lpstr>coupled (2)</vt:lpstr>
    </vt:vector>
  </TitlesOfParts>
  <Company>/srcSU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Garry Peterson</dc:creator>
  <cp:lastModifiedBy>Daniel Ospina-Medina</cp:lastModifiedBy>
  <dcterms:created xsi:type="dcterms:W3CDTF">2016-04-25T20:09:43Z</dcterms:created>
  <dcterms:modified xsi:type="dcterms:W3CDTF">2017-03-07T16:03:10Z</dcterms:modified>
</cp:coreProperties>
</file>