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84" windowWidth="10392" windowHeight="5856" activeTab="1"/>
  </bookViews>
  <sheets>
    <sheet name="templates" sheetId="1" r:id="rId1"/>
    <sheet name="holder" sheetId="2" r:id="rId2"/>
  </sheets>
  <calcPr calcId="145621"/>
</workbook>
</file>

<file path=xl/calcChain.xml><?xml version="1.0" encoding="utf-8"?>
<calcChain xmlns="http://schemas.openxmlformats.org/spreadsheetml/2006/main">
  <c r="C50" i="2" l="1"/>
  <c r="C49" i="2"/>
  <c r="C46" i="2"/>
  <c r="B46" i="2"/>
  <c r="O49" i="2"/>
  <c r="Q49" i="2"/>
  <c r="E40" i="2"/>
  <c r="E38" i="2"/>
  <c r="E34" i="2"/>
  <c r="E32" i="2"/>
  <c r="E30" i="2"/>
  <c r="O40" i="2"/>
  <c r="Q38" i="2"/>
  <c r="B23" i="2"/>
  <c r="S36" i="2"/>
  <c r="K40" i="2"/>
  <c r="K38" i="2"/>
  <c r="K36" i="2"/>
  <c r="C9" i="2"/>
  <c r="T32" i="2" s="1"/>
  <c r="V32" i="2" s="1"/>
  <c r="E36" i="2" l="1"/>
  <c r="B24" i="2" s="1"/>
  <c r="C10" i="2"/>
  <c r="T34" i="2" s="1"/>
  <c r="D42" i="1"/>
  <c r="C42" i="1"/>
  <c r="D41" i="1"/>
  <c r="C41" i="1"/>
  <c r="D37" i="1"/>
  <c r="C37" i="1"/>
  <c r="D36" i="1"/>
  <c r="C36" i="1"/>
  <c r="D35" i="1"/>
  <c r="C35" i="1"/>
  <c r="F11" i="1"/>
  <c r="E11" i="1" s="1"/>
  <c r="C11" i="1" s="1"/>
  <c r="E30" i="1"/>
  <c r="E29" i="1"/>
  <c r="E28" i="1"/>
  <c r="E25" i="1"/>
  <c r="E24" i="1"/>
  <c r="D24" i="1" s="1"/>
  <c r="E23" i="1"/>
  <c r="C23" i="1" s="1"/>
  <c r="D23" i="1"/>
  <c r="F17" i="1"/>
  <c r="E17" i="1" s="1"/>
  <c r="C17" i="1" s="1"/>
  <c r="F16" i="1"/>
  <c r="E16" i="1" s="1"/>
  <c r="C16" i="1" s="1"/>
  <c r="F15" i="1"/>
  <c r="E15" i="1" s="1"/>
  <c r="C15" i="1" s="1"/>
  <c r="F12" i="1"/>
  <c r="E12" i="1" s="1"/>
  <c r="C12" i="1" s="1"/>
  <c r="F10" i="1"/>
  <c r="E10" i="1" s="1"/>
  <c r="C10" i="1" s="1"/>
  <c r="C3" i="1"/>
  <c r="C4" i="1" s="1"/>
  <c r="C5" i="1" s="1"/>
  <c r="C6" i="1" s="1"/>
  <c r="C11" i="2" l="1"/>
  <c r="K34" i="2" s="1"/>
  <c r="D25" i="1"/>
  <c r="C25" i="1"/>
  <c r="D28" i="1"/>
  <c r="C28" i="1"/>
  <c r="C24" i="1"/>
  <c r="C29" i="1"/>
  <c r="D29" i="1"/>
  <c r="D30" i="1"/>
  <c r="C30" i="1"/>
  <c r="D17" i="1"/>
  <c r="D16" i="1"/>
  <c r="D15" i="1"/>
  <c r="D12" i="1"/>
  <c r="D11" i="1"/>
  <c r="D10" i="1"/>
  <c r="C13" i="2" l="1"/>
  <c r="K30" i="2" s="1"/>
  <c r="C12" i="2"/>
  <c r="K32" i="2" s="1"/>
</calcChain>
</file>

<file path=xl/comments1.xml><?xml version="1.0" encoding="utf-8"?>
<comments xmlns="http://schemas.openxmlformats.org/spreadsheetml/2006/main">
  <authors>
    <author>Daniel Smith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Daniel Smith:</t>
        </r>
        <r>
          <rPr>
            <sz val="9"/>
            <color indexed="81"/>
            <rFont val="Tahoma"/>
            <family val="2"/>
          </rPr>
          <t xml:space="preserve">
outer chord length for curves</t>
        </r>
      </text>
    </comment>
  </commentList>
</comments>
</file>

<file path=xl/sharedStrings.xml><?xml version="1.0" encoding="utf-8"?>
<sst xmlns="http://schemas.openxmlformats.org/spreadsheetml/2006/main" count="100" uniqueCount="65">
  <si>
    <t>Template</t>
  </si>
  <si>
    <t>1fwd</t>
  </si>
  <si>
    <t>2fwd</t>
  </si>
  <si>
    <t>3fwd</t>
  </si>
  <si>
    <t>Mean Length</t>
  </si>
  <si>
    <t>4fwd</t>
  </si>
  <si>
    <t>5fwd</t>
  </si>
  <si>
    <t>Mean Width</t>
  </si>
  <si>
    <t>1 turn</t>
  </si>
  <si>
    <t>2 turn</t>
  </si>
  <si>
    <t>3 turn</t>
  </si>
  <si>
    <t>Mean Inner Radius</t>
  </si>
  <si>
    <t>1 bank</t>
  </si>
  <si>
    <t>2 bank</t>
  </si>
  <si>
    <t>3 bank</t>
  </si>
  <si>
    <t>Mean outer radius</t>
  </si>
  <si>
    <t>Mean outer chord length</t>
  </si>
  <si>
    <t>my cardboard</t>
  </si>
  <si>
    <t>my acrylic</t>
  </si>
  <si>
    <t>Measured outer chord lengths</t>
  </si>
  <si>
    <t>michael acrylic (too small, exclude)</t>
  </si>
  <si>
    <t>Mean mid radius</t>
  </si>
  <si>
    <t>ryde cardboard 1</t>
  </si>
  <si>
    <t>ryde cardboard 2</t>
  </si>
  <si>
    <t>curled paw</t>
  </si>
  <si>
    <t>CP Inner Radius</t>
  </si>
  <si>
    <t>CP mid r</t>
  </si>
  <si>
    <t>CP outer r</t>
  </si>
  <si>
    <t>inner</t>
  </si>
  <si>
    <t>mid</t>
  </si>
  <si>
    <t>outer</t>
  </si>
  <si>
    <t>set r as whole circle then set angle</t>
  </si>
  <si>
    <t>should have same origin for correct alignment?</t>
  </si>
  <si>
    <t>180-&gt;225</t>
  </si>
  <si>
    <t>CP Width</t>
  </si>
  <si>
    <t>Mean Measurements</t>
  </si>
  <si>
    <t>CP measurements only</t>
  </si>
  <si>
    <t>CP outer chord length</t>
  </si>
  <si>
    <t>Final measurements</t>
  </si>
  <si>
    <t>Not all layers will have all templates - lower layers will have solid parts to hold up shorter templates</t>
  </si>
  <si>
    <t>The bottom will, of course, be fully solid</t>
  </si>
  <si>
    <t>The lid will be built similarly.</t>
  </si>
  <si>
    <t>Figure 1 to the right describes rough template locations</t>
  </si>
  <si>
    <t>2s</t>
  </si>
  <si>
    <t>1s (vertical)</t>
  </si>
  <si>
    <t>3s</t>
  </si>
  <si>
    <t>4s</t>
  </si>
  <si>
    <t>5s</t>
  </si>
  <si>
    <t>1h</t>
  </si>
  <si>
    <t>2h</t>
  </si>
  <si>
    <t>3h</t>
  </si>
  <si>
    <t>Template Length</t>
  </si>
  <si>
    <t>Slot Length</t>
  </si>
  <si>
    <t>1b</t>
  </si>
  <si>
    <t>2b</t>
  </si>
  <si>
    <t>3b</t>
  </si>
  <si>
    <t>Slot Width</t>
  </si>
  <si>
    <t>All gaps should be &gt;=3mm</t>
  </si>
  <si>
    <t>Swap the 5s to the innermost row</t>
  </si>
  <si>
    <t>widest row</t>
  </si>
  <si>
    <t>Base length</t>
  </si>
  <si>
    <t>Base Width</t>
  </si>
  <si>
    <t>Top layer (all cuts)</t>
  </si>
  <si>
    <t>Bottom layer (no cuts)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</si>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</sst>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0</xdr:row>
      <xdr:rowOff>0</xdr:rowOff>
    </xdr:from>
    <xdr:to>
      <xdr:col>33</xdr:col>
      <xdr:colOff>404914</xdr:colOff>
      <xdr:row>25</xdr:row>
      <xdr:rowOff>99465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0700" y="0"/>
          <a:ext cx="12162574" cy="4671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B32" sqref="B32"/>
    </sheetView>
  </sheetViews>
  <sheetFormatPr defaultRowHeight="14.4" x14ac:dyDescent="0.3"/>
  <cols>
    <col min="2" max="2" width="13.109375" customWidth="1"/>
    <col min="3" max="4" width="16.5546875" customWidth="1"/>
    <col min="5" max="5" width="15.77734375" customWidth="1"/>
    <col min="6" max="6" width="21.88671875" customWidth="1"/>
    <col min="7" max="8" width="12" customWidth="1"/>
    <col min="9" max="9" width="18.5546875" customWidth="1"/>
  </cols>
  <sheetData>
    <row r="1" spans="1:16" x14ac:dyDescent="0.3">
      <c r="A1" s="1" t="s">
        <v>0</v>
      </c>
      <c r="B1" s="1" t="s">
        <v>7</v>
      </c>
      <c r="C1" s="1" t="s">
        <v>4</v>
      </c>
      <c r="D1" s="1"/>
    </row>
    <row r="2" spans="1:16" x14ac:dyDescent="0.3">
      <c r="A2" t="s">
        <v>1</v>
      </c>
      <c r="B2">
        <v>20</v>
      </c>
      <c r="C2">
        <v>40</v>
      </c>
    </row>
    <row r="3" spans="1:16" x14ac:dyDescent="0.3">
      <c r="A3" t="s">
        <v>2</v>
      </c>
      <c r="B3">
        <v>20</v>
      </c>
      <c r="C3" s="2">
        <f>C2+40</f>
        <v>80</v>
      </c>
      <c r="D3" s="2"/>
    </row>
    <row r="4" spans="1:16" x14ac:dyDescent="0.3">
      <c r="A4" t="s">
        <v>3</v>
      </c>
      <c r="B4">
        <v>20</v>
      </c>
      <c r="C4" s="2">
        <f>C3+40</f>
        <v>120</v>
      </c>
      <c r="D4" s="2"/>
    </row>
    <row r="5" spans="1:16" x14ac:dyDescent="0.3">
      <c r="A5" t="s">
        <v>5</v>
      </c>
      <c r="B5">
        <v>20</v>
      </c>
      <c r="C5" s="2">
        <f>C4+40</f>
        <v>160</v>
      </c>
      <c r="D5" s="2"/>
    </row>
    <row r="6" spans="1:16" x14ac:dyDescent="0.3">
      <c r="A6" t="s">
        <v>6</v>
      </c>
      <c r="B6">
        <v>20</v>
      </c>
      <c r="C6" s="2">
        <f>C5+40</f>
        <v>200</v>
      </c>
      <c r="D6" s="2"/>
    </row>
    <row r="7" spans="1:16" x14ac:dyDescent="0.3">
      <c r="C7" s="2"/>
    </row>
    <row r="8" spans="1:16" x14ac:dyDescent="0.3">
      <c r="A8" s="4" t="s">
        <v>35</v>
      </c>
      <c r="C8" s="2"/>
      <c r="I8" s="1" t="s">
        <v>19</v>
      </c>
    </row>
    <row r="9" spans="1:16" x14ac:dyDescent="0.3">
      <c r="A9" s="1" t="s">
        <v>0</v>
      </c>
      <c r="B9" s="1" t="s">
        <v>7</v>
      </c>
      <c r="C9" s="1" t="s">
        <v>11</v>
      </c>
      <c r="D9" s="1" t="s">
        <v>21</v>
      </c>
      <c r="E9" s="1" t="s">
        <v>15</v>
      </c>
      <c r="F9" s="1" t="s">
        <v>16</v>
      </c>
      <c r="G9" s="2"/>
      <c r="H9" s="2"/>
      <c r="I9" s="2" t="s">
        <v>17</v>
      </c>
      <c r="J9" s="2" t="s">
        <v>18</v>
      </c>
      <c r="K9" s="2" t="s">
        <v>24</v>
      </c>
      <c r="L9" s="2" t="s">
        <v>22</v>
      </c>
      <c r="M9" s="2" t="s">
        <v>23</v>
      </c>
      <c r="O9" s="3"/>
      <c r="P9" t="s">
        <v>20</v>
      </c>
    </row>
    <row r="10" spans="1:16" x14ac:dyDescent="0.3">
      <c r="A10" t="s">
        <v>12</v>
      </c>
      <c r="B10">
        <v>20</v>
      </c>
      <c r="C10">
        <f>E10-B10</f>
        <v>72.306060342586235</v>
      </c>
      <c r="D10">
        <f>E10-B10/2</f>
        <v>82.306060342586235</v>
      </c>
      <c r="E10">
        <f>F10/(2*SIN(45*PI()/180/2))</f>
        <v>92.306060342586235</v>
      </c>
      <c r="F10">
        <f>AVERAGE(I10:N10)</f>
        <v>70.647999999999996</v>
      </c>
      <c r="I10">
        <v>70.84</v>
      </c>
      <c r="J10">
        <v>70.959999999999994</v>
      </c>
      <c r="K10">
        <v>70.44</v>
      </c>
      <c r="L10">
        <v>70.540000000000006</v>
      </c>
      <c r="M10">
        <v>70.459999999999994</v>
      </c>
      <c r="O10" s="3"/>
      <c r="P10">
        <v>69.94</v>
      </c>
    </row>
    <row r="11" spans="1:16" x14ac:dyDescent="0.3">
      <c r="A11" t="s">
        <v>13</v>
      </c>
      <c r="B11">
        <v>20</v>
      </c>
      <c r="C11">
        <f t="shared" ref="C11:C12" si="0">E11-B11</f>
        <v>121.74640293350836</v>
      </c>
      <c r="D11">
        <f>E11-B11/2</f>
        <v>131.74640293350836</v>
      </c>
      <c r="E11">
        <f>F11/(2*SIN(45*PI()/180/2))</f>
        <v>141.74640293350836</v>
      </c>
      <c r="F11">
        <f t="shared" ref="F11:F12" si="1">AVERAGE(I11:N11)</f>
        <v>108.48800000000001</v>
      </c>
      <c r="I11">
        <v>108.6</v>
      </c>
      <c r="J11">
        <v>109</v>
      </c>
      <c r="K11">
        <v>107.92</v>
      </c>
      <c r="L11">
        <v>108.42</v>
      </c>
      <c r="M11">
        <v>108.5</v>
      </c>
      <c r="O11" s="3"/>
      <c r="P11">
        <v>108.12</v>
      </c>
    </row>
    <row r="12" spans="1:16" x14ac:dyDescent="0.3">
      <c r="A12" t="s">
        <v>14</v>
      </c>
      <c r="B12">
        <v>20</v>
      </c>
      <c r="C12">
        <f t="shared" si="0"/>
        <v>171.24946054674453</v>
      </c>
      <c r="D12">
        <f>E12-B12/2</f>
        <v>181.24946054674453</v>
      </c>
      <c r="E12">
        <f>F12/(2*SIN(45*PI()/180/2))</f>
        <v>191.24946054674453</v>
      </c>
      <c r="F12">
        <f t="shared" si="1"/>
        <v>146.37600000000003</v>
      </c>
      <c r="I12">
        <v>146.36000000000001</v>
      </c>
      <c r="J12">
        <v>146.78</v>
      </c>
      <c r="K12">
        <v>146.30000000000001</v>
      </c>
      <c r="L12">
        <v>146.26</v>
      </c>
      <c r="M12">
        <v>146.18</v>
      </c>
      <c r="O12" s="3"/>
      <c r="P12">
        <v>146.5</v>
      </c>
    </row>
    <row r="13" spans="1:16" x14ac:dyDescent="0.3">
      <c r="O13" s="3"/>
    </row>
    <row r="14" spans="1:16" x14ac:dyDescent="0.3">
      <c r="A14" s="1" t="s">
        <v>0</v>
      </c>
      <c r="B14" s="1" t="s">
        <v>7</v>
      </c>
      <c r="C14" s="1" t="s">
        <v>11</v>
      </c>
      <c r="D14" s="1" t="s">
        <v>21</v>
      </c>
      <c r="E14" s="1" t="s">
        <v>15</v>
      </c>
      <c r="F14" s="1" t="s">
        <v>16</v>
      </c>
      <c r="O14" s="3"/>
    </row>
    <row r="15" spans="1:16" x14ac:dyDescent="0.3">
      <c r="A15" t="s">
        <v>8</v>
      </c>
      <c r="B15">
        <v>20</v>
      </c>
      <c r="C15">
        <f>E15-B15</f>
        <v>25.449995467546529</v>
      </c>
      <c r="D15">
        <f>E15-B15/2</f>
        <v>35.449995467546529</v>
      </c>
      <c r="E15">
        <f>F15/(2*SIN(90*PI()/180/2))</f>
        <v>45.449995467546529</v>
      </c>
      <c r="F15">
        <f>AVERAGE(I15:N15)</f>
        <v>64.275999999999996</v>
      </c>
      <c r="I15">
        <v>64.28</v>
      </c>
      <c r="J15">
        <v>64.540000000000006</v>
      </c>
      <c r="K15">
        <v>64</v>
      </c>
      <c r="L15">
        <v>64.319999999999993</v>
      </c>
      <c r="M15">
        <v>64.239999999999995</v>
      </c>
      <c r="O15" s="3"/>
      <c r="P15">
        <v>62.58</v>
      </c>
    </row>
    <row r="16" spans="1:16" x14ac:dyDescent="0.3">
      <c r="A16" t="s">
        <v>9</v>
      </c>
      <c r="B16">
        <v>20</v>
      </c>
      <c r="C16">
        <f t="shared" ref="C16:C17" si="2">E16-B16</f>
        <v>52.263484610140409</v>
      </c>
      <c r="D16">
        <f>E16-B16/2</f>
        <v>62.263484610140409</v>
      </c>
      <c r="E16">
        <f>F16/(2*SIN(90*PI()/180/2))</f>
        <v>72.263484610140409</v>
      </c>
      <c r="F16">
        <f t="shared" ref="F16:F17" si="3">AVERAGE(I16:N16)</f>
        <v>102.196</v>
      </c>
      <c r="I16">
        <v>102</v>
      </c>
      <c r="J16">
        <v>102.78</v>
      </c>
      <c r="K16">
        <v>101.5</v>
      </c>
      <c r="L16">
        <v>102.4</v>
      </c>
      <c r="M16">
        <v>102.3</v>
      </c>
      <c r="O16" s="3"/>
      <c r="P16">
        <v>101.54</v>
      </c>
    </row>
    <row r="17" spans="1:16" x14ac:dyDescent="0.3">
      <c r="A17" t="s">
        <v>10</v>
      </c>
      <c r="B17">
        <v>20</v>
      </c>
      <c r="C17">
        <f t="shared" si="2"/>
        <v>79.241022525969584</v>
      </c>
      <c r="D17">
        <f>E17-B17/2</f>
        <v>89.241022525969584</v>
      </c>
      <c r="E17">
        <f>F17/(2*SIN(90*PI()/180/2))</f>
        <v>99.241022525969584</v>
      </c>
      <c r="F17">
        <f t="shared" si="3"/>
        <v>140.34800000000001</v>
      </c>
      <c r="I17">
        <v>140.1</v>
      </c>
      <c r="J17">
        <v>140.74</v>
      </c>
      <c r="K17">
        <v>140</v>
      </c>
      <c r="L17">
        <v>140.5</v>
      </c>
      <c r="M17">
        <v>140.4</v>
      </c>
      <c r="O17" s="3"/>
      <c r="P17">
        <v>140.6</v>
      </c>
    </row>
    <row r="21" spans="1:16" x14ac:dyDescent="0.3">
      <c r="A21" s="4" t="s">
        <v>36</v>
      </c>
      <c r="I21" s="1"/>
    </row>
    <row r="22" spans="1:16" x14ac:dyDescent="0.3">
      <c r="A22" s="1" t="s">
        <v>0</v>
      </c>
      <c r="B22" s="1" t="s">
        <v>34</v>
      </c>
      <c r="C22" s="1" t="s">
        <v>25</v>
      </c>
      <c r="D22" s="1" t="s">
        <v>26</v>
      </c>
      <c r="E22" s="1" t="s">
        <v>27</v>
      </c>
      <c r="F22" s="1" t="s">
        <v>37</v>
      </c>
      <c r="G22" s="2"/>
      <c r="H22" s="2"/>
      <c r="I22" s="2"/>
      <c r="J22" s="2"/>
      <c r="K22" s="2"/>
      <c r="L22" s="2"/>
      <c r="M22" s="2"/>
      <c r="O22" s="3"/>
    </row>
    <row r="23" spans="1:16" x14ac:dyDescent="0.3">
      <c r="A23" t="s">
        <v>12</v>
      </c>
      <c r="B23">
        <v>20</v>
      </c>
      <c r="C23">
        <f>E23-B23</f>
        <v>72.034295245891954</v>
      </c>
      <c r="D23">
        <f>E23-B23/2</f>
        <v>82.034295245891954</v>
      </c>
      <c r="E23">
        <f>F23/(2*SIN(45*PI()/180/2))</f>
        <v>92.034295245891954</v>
      </c>
      <c r="F23">
        <v>70.44</v>
      </c>
      <c r="O23" s="3"/>
    </row>
    <row r="24" spans="1:16" x14ac:dyDescent="0.3">
      <c r="A24" t="s">
        <v>13</v>
      </c>
      <c r="B24">
        <v>20</v>
      </c>
      <c r="C24">
        <f t="shared" ref="C24:C25" si="4">E24-B24</f>
        <v>121.00427516945857</v>
      </c>
      <c r="D24">
        <f>E24-B24/2</f>
        <v>131.00427516945857</v>
      </c>
      <c r="E24">
        <f>F24/(2*SIN(45*PI()/180/2))</f>
        <v>141.00427516945857</v>
      </c>
      <c r="F24">
        <v>107.92</v>
      </c>
      <c r="O24" s="3"/>
    </row>
    <row r="25" spans="1:16" x14ac:dyDescent="0.3">
      <c r="A25" t="s">
        <v>14</v>
      </c>
      <c r="B25">
        <v>20</v>
      </c>
      <c r="C25">
        <f t="shared" si="4"/>
        <v>171.1501617614139</v>
      </c>
      <c r="D25">
        <f>E25-B25/2</f>
        <v>181.1501617614139</v>
      </c>
      <c r="E25">
        <f>F25/(2*SIN(45*PI()/180/2))</f>
        <v>191.1501617614139</v>
      </c>
      <c r="F25">
        <v>146.30000000000001</v>
      </c>
      <c r="O25" s="3"/>
    </row>
    <row r="26" spans="1:16" x14ac:dyDescent="0.3">
      <c r="O26" s="3"/>
    </row>
    <row r="27" spans="1:16" x14ac:dyDescent="0.3">
      <c r="A27" s="1" t="s">
        <v>0</v>
      </c>
      <c r="B27" s="1" t="s">
        <v>34</v>
      </c>
      <c r="C27" s="1" t="s">
        <v>25</v>
      </c>
      <c r="D27" s="1" t="s">
        <v>26</v>
      </c>
      <c r="E27" s="1" t="s">
        <v>27</v>
      </c>
      <c r="F27" s="1" t="s">
        <v>37</v>
      </c>
      <c r="O27" s="3"/>
    </row>
    <row r="28" spans="1:16" x14ac:dyDescent="0.3">
      <c r="A28" t="s">
        <v>8</v>
      </c>
      <c r="B28">
        <v>20</v>
      </c>
      <c r="C28">
        <f>E28-B28</f>
        <v>25.254833995939045</v>
      </c>
      <c r="D28">
        <f>E28-B28/2</f>
        <v>35.254833995939045</v>
      </c>
      <c r="E28">
        <f>F28/(2*SIN(90*PI()/180/2))</f>
        <v>45.254833995939045</v>
      </c>
      <c r="F28">
        <v>64</v>
      </c>
      <c r="O28" s="3"/>
    </row>
    <row r="29" spans="1:16" x14ac:dyDescent="0.3">
      <c r="A29" t="s">
        <v>9</v>
      </c>
      <c r="B29">
        <v>20</v>
      </c>
      <c r="C29">
        <f t="shared" ref="C29:C30" si="5">E29-B29</f>
        <v>51.771338290434585</v>
      </c>
      <c r="D29">
        <f>E29-B29/2</f>
        <v>61.771338290434585</v>
      </c>
      <c r="E29">
        <f>F29/(2*SIN(90*PI()/180/2))</f>
        <v>71.771338290434585</v>
      </c>
      <c r="F29">
        <v>101.5</v>
      </c>
      <c r="O29" s="3"/>
    </row>
    <row r="30" spans="1:16" x14ac:dyDescent="0.3">
      <c r="A30" t="s">
        <v>10</v>
      </c>
      <c r="B30">
        <v>20</v>
      </c>
      <c r="C30">
        <f t="shared" si="5"/>
        <v>78.994949366116657</v>
      </c>
      <c r="D30">
        <f>E30-B30/2</f>
        <v>88.994949366116657</v>
      </c>
      <c r="E30">
        <f>F30/(2*SIN(90*PI()/180/2))</f>
        <v>98.994949366116657</v>
      </c>
      <c r="F30">
        <v>140</v>
      </c>
      <c r="O30" s="3"/>
    </row>
    <row r="33" spans="1:8" x14ac:dyDescent="0.3">
      <c r="A33" s="4" t="s">
        <v>38</v>
      </c>
    </row>
    <row r="34" spans="1:8" x14ac:dyDescent="0.3">
      <c r="A34" s="1" t="s">
        <v>0</v>
      </c>
      <c r="B34" s="1" t="s">
        <v>7</v>
      </c>
      <c r="C34" s="1" t="s">
        <v>28</v>
      </c>
      <c r="D34" s="1" t="s">
        <v>29</v>
      </c>
      <c r="E34" s="1" t="s">
        <v>30</v>
      </c>
      <c r="F34" s="2"/>
      <c r="H34" t="s">
        <v>31</v>
      </c>
    </row>
    <row r="35" spans="1:8" x14ac:dyDescent="0.3">
      <c r="A35" t="s">
        <v>12</v>
      </c>
      <c r="B35">
        <v>20</v>
      </c>
      <c r="C35">
        <f>E35-B35</f>
        <v>72</v>
      </c>
      <c r="D35">
        <f>E35-B35/2</f>
        <v>82</v>
      </c>
      <c r="E35">
        <v>92</v>
      </c>
      <c r="H35" t="s">
        <v>32</v>
      </c>
    </row>
    <row r="36" spans="1:8" x14ac:dyDescent="0.3">
      <c r="A36" t="s">
        <v>13</v>
      </c>
      <c r="B36">
        <v>20</v>
      </c>
      <c r="C36">
        <f t="shared" ref="C36:C37" si="6">E36-B36</f>
        <v>121</v>
      </c>
      <c r="D36">
        <f>E36-B36/2</f>
        <v>131</v>
      </c>
      <c r="E36">
        <v>141</v>
      </c>
      <c r="H36" t="s">
        <v>33</v>
      </c>
    </row>
    <row r="37" spans="1:8" x14ac:dyDescent="0.3">
      <c r="A37" t="s">
        <v>14</v>
      </c>
      <c r="B37">
        <v>20</v>
      </c>
      <c r="C37">
        <f t="shared" si="6"/>
        <v>171</v>
      </c>
      <c r="D37">
        <f>E37-B37/2</f>
        <v>181</v>
      </c>
      <c r="E37">
        <v>191</v>
      </c>
    </row>
    <row r="39" spans="1:8" x14ac:dyDescent="0.3">
      <c r="A39" s="1" t="s">
        <v>0</v>
      </c>
      <c r="B39" s="1" t="s">
        <v>7</v>
      </c>
      <c r="C39" s="1" t="s">
        <v>28</v>
      </c>
      <c r="D39" s="1" t="s">
        <v>29</v>
      </c>
      <c r="E39" s="1" t="s">
        <v>30</v>
      </c>
    </row>
    <row r="40" spans="1:8" x14ac:dyDescent="0.3">
      <c r="A40" t="s">
        <v>8</v>
      </c>
      <c r="B40">
        <v>20</v>
      </c>
      <c r="C40">
        <v>25.5</v>
      </c>
      <c r="D40">
        <v>35.5</v>
      </c>
      <c r="E40">
        <v>45.5</v>
      </c>
    </row>
    <row r="41" spans="1:8" x14ac:dyDescent="0.3">
      <c r="A41" t="s">
        <v>9</v>
      </c>
      <c r="B41">
        <v>20</v>
      </c>
      <c r="C41">
        <f t="shared" ref="C41:C42" si="7">E41-B41</f>
        <v>52</v>
      </c>
      <c r="D41">
        <f>E41-B41/2</f>
        <v>62</v>
      </c>
      <c r="E41">
        <v>72</v>
      </c>
    </row>
    <row r="42" spans="1:8" x14ac:dyDescent="0.3">
      <c r="A42" t="s">
        <v>10</v>
      </c>
      <c r="B42">
        <v>20</v>
      </c>
      <c r="C42">
        <f t="shared" si="7"/>
        <v>79</v>
      </c>
      <c r="D42">
        <f>E42-B42/2</f>
        <v>89</v>
      </c>
      <c r="E42">
        <v>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abSelected="1" topLeftCell="A22" workbookViewId="0">
      <selection activeCell="C51" sqref="C51"/>
    </sheetView>
  </sheetViews>
  <sheetFormatPr defaultRowHeight="14.4" x14ac:dyDescent="0.3"/>
  <cols>
    <col min="1" max="1" width="10.5546875" customWidth="1"/>
    <col min="10" max="10" width="2.109375" customWidth="1"/>
    <col min="14" max="14" width="6.109375" customWidth="1"/>
    <col min="16" max="16" width="6.109375" customWidth="1"/>
    <col min="17" max="17" width="6.77734375" customWidth="1"/>
    <col min="18" max="18" width="2.21875" customWidth="1"/>
    <col min="19" max="19" width="3.109375" customWidth="1"/>
    <col min="21" max="21" width="2.21875" customWidth="1"/>
    <col min="23" max="23" width="2.21875" customWidth="1"/>
  </cols>
  <sheetData>
    <row r="1" spans="1:4" x14ac:dyDescent="0.3">
      <c r="A1" t="s">
        <v>42</v>
      </c>
    </row>
    <row r="2" spans="1:4" x14ac:dyDescent="0.3">
      <c r="A2" t="s">
        <v>39</v>
      </c>
    </row>
    <row r="3" spans="1:4" x14ac:dyDescent="0.3">
      <c r="A3" t="s">
        <v>40</v>
      </c>
    </row>
    <row r="4" spans="1:4" x14ac:dyDescent="0.3">
      <c r="A4" t="s">
        <v>41</v>
      </c>
    </row>
    <row r="5" spans="1:4" x14ac:dyDescent="0.3">
      <c r="A5" t="s">
        <v>58</v>
      </c>
    </row>
    <row r="8" spans="1:4" x14ac:dyDescent="0.3">
      <c r="A8" s="1" t="s">
        <v>0</v>
      </c>
      <c r="B8" s="1" t="s">
        <v>51</v>
      </c>
      <c r="C8" s="1" t="s">
        <v>52</v>
      </c>
      <c r="D8" s="1" t="s">
        <v>56</v>
      </c>
    </row>
    <row r="9" spans="1:4" x14ac:dyDescent="0.3">
      <c r="A9" t="s">
        <v>44</v>
      </c>
      <c r="B9">
        <v>20</v>
      </c>
      <c r="C9">
        <f>B9+3</f>
        <v>23</v>
      </c>
      <c r="D9">
        <v>4</v>
      </c>
    </row>
    <row r="10" spans="1:4" x14ac:dyDescent="0.3">
      <c r="A10" t="s">
        <v>43</v>
      </c>
      <c r="B10" s="2">
        <v>80</v>
      </c>
      <c r="C10">
        <f t="shared" ref="C10:C19" si="0">B10+3</f>
        <v>83</v>
      </c>
      <c r="D10">
        <v>4</v>
      </c>
    </row>
    <row r="11" spans="1:4" x14ac:dyDescent="0.3">
      <c r="A11" t="s">
        <v>45</v>
      </c>
      <c r="B11" s="2">
        <v>120</v>
      </c>
      <c r="C11">
        <f t="shared" si="0"/>
        <v>123</v>
      </c>
      <c r="D11">
        <v>4</v>
      </c>
    </row>
    <row r="12" spans="1:4" x14ac:dyDescent="0.3">
      <c r="A12" t="s">
        <v>46</v>
      </c>
      <c r="B12" s="2">
        <v>160</v>
      </c>
      <c r="C12">
        <f t="shared" si="0"/>
        <v>163</v>
      </c>
      <c r="D12">
        <v>4</v>
      </c>
    </row>
    <row r="13" spans="1:4" x14ac:dyDescent="0.3">
      <c r="A13" t="s">
        <v>47</v>
      </c>
      <c r="B13" s="2">
        <v>200</v>
      </c>
      <c r="C13">
        <f t="shared" si="0"/>
        <v>203</v>
      </c>
      <c r="D13">
        <v>4</v>
      </c>
    </row>
    <row r="14" spans="1:4" x14ac:dyDescent="0.3">
      <c r="A14" t="s">
        <v>53</v>
      </c>
      <c r="B14">
        <v>70.647999999999996</v>
      </c>
      <c r="C14">
        <v>74</v>
      </c>
      <c r="D14">
        <v>4</v>
      </c>
    </row>
    <row r="15" spans="1:4" x14ac:dyDescent="0.3">
      <c r="A15" t="s">
        <v>54</v>
      </c>
      <c r="B15">
        <v>108.48800000000001</v>
      </c>
      <c r="C15">
        <v>112</v>
      </c>
      <c r="D15">
        <v>4</v>
      </c>
    </row>
    <row r="16" spans="1:4" x14ac:dyDescent="0.3">
      <c r="A16" t="s">
        <v>55</v>
      </c>
      <c r="B16">
        <v>146.37600000000003</v>
      </c>
      <c r="C16">
        <v>150</v>
      </c>
      <c r="D16">
        <v>4</v>
      </c>
    </row>
    <row r="17" spans="1:23" x14ac:dyDescent="0.3">
      <c r="A17" t="s">
        <v>48</v>
      </c>
      <c r="B17">
        <v>64.275999999999996</v>
      </c>
      <c r="C17">
        <v>68</v>
      </c>
      <c r="D17">
        <v>4</v>
      </c>
    </row>
    <row r="18" spans="1:23" x14ac:dyDescent="0.3">
      <c r="A18" t="s">
        <v>49</v>
      </c>
      <c r="B18">
        <v>102.196</v>
      </c>
      <c r="C18">
        <v>106</v>
      </c>
      <c r="D18">
        <v>4</v>
      </c>
    </row>
    <row r="19" spans="1:23" x14ac:dyDescent="0.3">
      <c r="A19" t="s">
        <v>50</v>
      </c>
      <c r="B19">
        <v>140.34800000000001</v>
      </c>
      <c r="C19">
        <v>144</v>
      </c>
      <c r="D19">
        <v>4</v>
      </c>
    </row>
    <row r="21" spans="1:23" x14ac:dyDescent="0.3">
      <c r="A21" t="s">
        <v>57</v>
      </c>
    </row>
    <row r="23" spans="1:23" x14ac:dyDescent="0.3">
      <c r="A23" t="s">
        <v>60</v>
      </c>
      <c r="B23">
        <f>7*3+6*4</f>
        <v>45</v>
      </c>
    </row>
    <row r="24" spans="1:23" x14ac:dyDescent="0.3">
      <c r="A24" t="s">
        <v>61</v>
      </c>
      <c r="B24">
        <f>E36</f>
        <v>228</v>
      </c>
    </row>
    <row r="28" spans="1:23" ht="15" thickBot="1" x14ac:dyDescent="0.35">
      <c r="J28" t="s">
        <v>62</v>
      </c>
    </row>
    <row r="29" spans="1:23" ht="12" customHeight="1" x14ac:dyDescent="0.3"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</row>
    <row r="30" spans="1:23" x14ac:dyDescent="0.3">
      <c r="E30">
        <f>SUM(J30:W30)</f>
        <v>209</v>
      </c>
      <c r="J30" s="8">
        <v>3</v>
      </c>
      <c r="K30" s="14">
        <f>C13</f>
        <v>203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0">
        <v>3</v>
      </c>
    </row>
    <row r="31" spans="1:23" ht="12" customHeight="1" x14ac:dyDescent="0.3">
      <c r="J31" s="8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</row>
    <row r="32" spans="1:23" x14ac:dyDescent="0.3">
      <c r="E32">
        <f>SUM(J32:W32)</f>
        <v>215</v>
      </c>
      <c r="J32" s="8">
        <v>3</v>
      </c>
      <c r="K32" s="14">
        <f>C12</f>
        <v>163</v>
      </c>
      <c r="L32" s="14"/>
      <c r="M32" s="14"/>
      <c r="N32" s="14"/>
      <c r="O32" s="14"/>
      <c r="P32" s="14"/>
      <c r="Q32" s="14"/>
      <c r="R32" s="14"/>
      <c r="S32" s="9"/>
      <c r="T32" s="14">
        <f>C9</f>
        <v>23</v>
      </c>
      <c r="U32" s="9"/>
      <c r="V32" s="14">
        <f>T32</f>
        <v>23</v>
      </c>
      <c r="W32" s="10">
        <v>3</v>
      </c>
    </row>
    <row r="33" spans="2:23" ht="12" customHeight="1" x14ac:dyDescent="0.3"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</row>
    <row r="34" spans="2:23" x14ac:dyDescent="0.3">
      <c r="E34">
        <f>SUM(J34:W34)</f>
        <v>212</v>
      </c>
      <c r="J34" s="8">
        <v>3</v>
      </c>
      <c r="K34" s="14">
        <f>C11</f>
        <v>123</v>
      </c>
      <c r="L34" s="14"/>
      <c r="M34" s="14"/>
      <c r="N34" s="14"/>
      <c r="O34" s="14"/>
      <c r="P34" s="14"/>
      <c r="Q34" s="9"/>
      <c r="R34" s="14"/>
      <c r="S34" s="14"/>
      <c r="T34" s="14">
        <f>C10</f>
        <v>83</v>
      </c>
      <c r="U34" s="14"/>
      <c r="V34" s="14"/>
      <c r="W34" s="10">
        <v>3</v>
      </c>
    </row>
    <row r="35" spans="2:23" ht="12" customHeight="1" x14ac:dyDescent="0.3">
      <c r="J35" s="8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</row>
    <row r="36" spans="2:23" x14ac:dyDescent="0.3">
      <c r="C36" t="s">
        <v>59</v>
      </c>
      <c r="E36">
        <f>SUM(J36:W36)</f>
        <v>228</v>
      </c>
      <c r="J36" s="8">
        <v>3</v>
      </c>
      <c r="K36" s="14">
        <f>C16</f>
        <v>150</v>
      </c>
      <c r="L36" s="14"/>
      <c r="M36" s="14"/>
      <c r="N36" s="14"/>
      <c r="O36" s="14"/>
      <c r="P36" s="14"/>
      <c r="Q36" s="14"/>
      <c r="R36" s="9">
        <v>4</v>
      </c>
      <c r="S36" s="14">
        <f>C17</f>
        <v>68</v>
      </c>
      <c r="T36" s="14"/>
      <c r="U36" s="14"/>
      <c r="V36" s="14"/>
      <c r="W36" s="10">
        <v>3</v>
      </c>
    </row>
    <row r="37" spans="2:23" ht="12" customHeight="1" x14ac:dyDescent="0.3">
      <c r="J37" s="8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</row>
    <row r="38" spans="2:23" x14ac:dyDescent="0.3">
      <c r="E38">
        <f>SUM(J38:W38)</f>
        <v>224</v>
      </c>
      <c r="J38" s="8">
        <v>3</v>
      </c>
      <c r="K38" s="14">
        <f>C15</f>
        <v>112</v>
      </c>
      <c r="L38" s="14"/>
      <c r="M38" s="14"/>
      <c r="N38" s="14"/>
      <c r="O38" s="14"/>
      <c r="P38" s="9"/>
      <c r="Q38" s="14">
        <f>C18</f>
        <v>106</v>
      </c>
      <c r="R38" s="14"/>
      <c r="S38" s="14"/>
      <c r="T38" s="14"/>
      <c r="U38" s="14"/>
      <c r="V38" s="14"/>
      <c r="W38" s="10">
        <v>3</v>
      </c>
    </row>
    <row r="39" spans="2:23" ht="12" customHeight="1" x14ac:dyDescent="0.3">
      <c r="J39" s="8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</row>
    <row r="40" spans="2:23" ht="13.8" customHeight="1" x14ac:dyDescent="0.3">
      <c r="E40">
        <f>SUM(J40:W40)</f>
        <v>224</v>
      </c>
      <c r="J40" s="8">
        <v>3</v>
      </c>
      <c r="K40" s="14">
        <f>C14</f>
        <v>74</v>
      </c>
      <c r="L40" s="14"/>
      <c r="M40" s="14"/>
      <c r="N40" s="9"/>
      <c r="O40" s="14">
        <f>C19</f>
        <v>144</v>
      </c>
      <c r="P40" s="14"/>
      <c r="Q40" s="14"/>
      <c r="R40" s="14"/>
      <c r="S40" s="14"/>
      <c r="T40" s="14"/>
      <c r="U40" s="14"/>
      <c r="V40" s="14"/>
      <c r="W40" s="10">
        <v>3</v>
      </c>
    </row>
    <row r="41" spans="2:23" ht="12" customHeight="1" thickBot="1" x14ac:dyDescent="0.35"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3"/>
    </row>
    <row r="43" spans="2:23" ht="15" thickBot="1" x14ac:dyDescent="0.35">
      <c r="J43" t="s">
        <v>63</v>
      </c>
    </row>
    <row r="44" spans="2:23" x14ac:dyDescent="0.3"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</row>
    <row r="45" spans="2:23" x14ac:dyDescent="0.3">
      <c r="J45" s="8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</row>
    <row r="46" spans="2:23" x14ac:dyDescent="0.3">
      <c r="B46">
        <f>228-203</f>
        <v>25</v>
      </c>
      <c r="C46">
        <f>B46/2</f>
        <v>12.5</v>
      </c>
      <c r="J46" s="8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</row>
    <row r="47" spans="2:23" x14ac:dyDescent="0.3">
      <c r="J47" s="8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</row>
    <row r="48" spans="2:23" x14ac:dyDescent="0.3">
      <c r="J48" s="8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</row>
    <row r="49" spans="3:23" x14ac:dyDescent="0.3">
      <c r="C49">
        <f>228-163-3-3-23-23</f>
        <v>13</v>
      </c>
      <c r="J49" s="8"/>
      <c r="K49" s="9"/>
      <c r="L49" s="9"/>
      <c r="M49" s="9"/>
      <c r="N49" s="9"/>
      <c r="O49" s="9">
        <f>B24</f>
        <v>228</v>
      </c>
      <c r="P49" s="9" t="s">
        <v>64</v>
      </c>
      <c r="Q49" s="9">
        <f>B23</f>
        <v>45</v>
      </c>
      <c r="R49" s="9"/>
      <c r="S49" s="9"/>
      <c r="T49" s="9"/>
      <c r="U49" s="9"/>
      <c r="V49" s="9"/>
      <c r="W49" s="10"/>
    </row>
    <row r="50" spans="3:23" x14ac:dyDescent="0.3">
      <c r="C50">
        <f>C49/2</f>
        <v>6.5</v>
      </c>
      <c r="J50" s="8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</row>
    <row r="51" spans="3:23" x14ac:dyDescent="0.3">
      <c r="J51" s="8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</row>
    <row r="52" spans="3:23" x14ac:dyDescent="0.3">
      <c r="J52" s="8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</row>
    <row r="53" spans="3:23" x14ac:dyDescent="0.3">
      <c r="J53" s="8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</row>
    <row r="54" spans="3:23" x14ac:dyDescent="0.3">
      <c r="J54" s="8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</row>
    <row r="55" spans="3:23" x14ac:dyDescent="0.3">
      <c r="J55" s="8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</row>
    <row r="56" spans="3:23" ht="15" thickBot="1" x14ac:dyDescent="0.35"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3"/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templates</vt:lpstr>
      <vt:lpstr>holder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Smith</dc:creator>
  <cp:lastModifiedBy>Daniel Smith</cp:lastModifiedBy>
  <dcterms:created xsi:type="dcterms:W3CDTF">2018-06-16T07:11:24Z</dcterms:created>
  <dcterms:modified xsi:type="dcterms:W3CDTF">2019-07-27T11:18:26Z</dcterms:modified>
</cp:coreProperties>
</file>