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Documentos\(Proyecto)_Estudio_PKPD\VANCOMICINA\02_BASE\"/>
    </mc:Choice>
  </mc:AlternateContent>
  <bookViews>
    <workbookView xWindow="0" yWindow="0" windowWidth="20490" windowHeight="7605" activeTab="1"/>
  </bookViews>
  <sheets>
    <sheet name="modelos_base" sheetId="1" r:id="rId1"/>
    <sheet name="M1" sheetId="2" r:id="rId2"/>
    <sheet name="M2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2" l="1"/>
  <c r="J18" i="2"/>
  <c r="G19" i="5"/>
  <c r="G23" i="5"/>
  <c r="G22" i="5"/>
  <c r="G18" i="5"/>
  <c r="H11" i="5"/>
  <c r="H12" i="5"/>
  <c r="N12" i="5" s="1"/>
  <c r="H10" i="5"/>
  <c r="N10" i="5" s="1"/>
  <c r="L12" i="5"/>
  <c r="N11" i="5"/>
  <c r="L11" i="5"/>
  <c r="M11" i="5" s="1"/>
  <c r="L10" i="5"/>
  <c r="M12" i="5" l="1"/>
  <c r="M10" i="5"/>
  <c r="J17" i="2"/>
  <c r="J21" i="2"/>
  <c r="Q10" i="2"/>
  <c r="Q11" i="2"/>
  <c r="Q9" i="2"/>
  <c r="P10" i="2"/>
  <c r="P11" i="2"/>
  <c r="P9" i="2"/>
  <c r="O10" i="2"/>
  <c r="O11" i="2"/>
  <c r="O9" i="2"/>
  <c r="Q29" i="2" l="1"/>
  <c r="Q30" i="2"/>
  <c r="Q32" i="2"/>
  <c r="Q33" i="2"/>
  <c r="Q34" i="2"/>
  <c r="Q28" i="2"/>
  <c r="P32" i="2"/>
  <c r="P34" i="2"/>
  <c r="O30" i="2"/>
  <c r="P30" i="2" s="1"/>
  <c r="O33" i="2"/>
  <c r="P33" i="2" s="1"/>
  <c r="O34" i="2"/>
  <c r="O32" i="2"/>
  <c r="O29" i="2"/>
  <c r="P29" i="2" s="1"/>
  <c r="O28" i="2"/>
  <c r="P28" i="2" s="1"/>
</calcChain>
</file>

<file path=xl/sharedStrings.xml><?xml version="1.0" encoding="utf-8"?>
<sst xmlns="http://schemas.openxmlformats.org/spreadsheetml/2006/main" count="510" uniqueCount="129">
  <si>
    <t>Project Name</t>
  </si>
  <si>
    <t>m1cptm_nobs0</t>
  </si>
  <si>
    <t>m1cptm_nobs1</t>
  </si>
  <si>
    <t>m1cptm_nobs2</t>
  </si>
  <si>
    <t>m2cptm_nobs0</t>
  </si>
  <si>
    <t>m2cptm_nobs1</t>
  </si>
  <si>
    <t>m2cptm_nobs2</t>
  </si>
  <si>
    <t>m3cptm_nobs0</t>
  </si>
  <si>
    <t>m3cptm_nobs1</t>
  </si>
  <si>
    <t>m3cptm_nobs2</t>
  </si>
  <si>
    <t>Rating</t>
  </si>
  <si>
    <t>Comments</t>
  </si>
  <si>
    <t>Modelo de 1CPTM con observaciones del metodo microbiologico</t>
  </si>
  <si>
    <t>Modelo de 1CPTM con observaciones del metodo de quimioluminiscencia</t>
  </si>
  <si>
    <t>Modelo de 1CPTM con observaciones del metodo de quimioluminiscencia y microbiologico</t>
  </si>
  <si>
    <t>Modelo de 2CPTM con observaciones del metodo microbiologico</t>
  </si>
  <si>
    <t>Modelo de 2CPTM con observaciones del metodo de quimioluminiscencia</t>
  </si>
  <si>
    <t>Modelo de 2CPTM con observaciones del metodo de quimioluminiscencia y microbiologico</t>
  </si>
  <si>
    <t>Modelo de 3CPTM con observaciones del metodo microbiologico</t>
  </si>
  <si>
    <t>Modelo de 3CPTM con observaciones del metodo de quimioluminiscencia</t>
  </si>
  <si>
    <t>Modelo de 3CPTM con observaciones del metodo de quimioluminiscencia y microbiologico</t>
  </si>
  <si>
    <t>SAEM</t>
  </si>
  <si>
    <t>Likelihood results</t>
  </si>
  <si>
    <t>-2*LL (Linearization)</t>
  </si>
  <si>
    <t>BICc (Linearization)</t>
  </si>
  <si>
    <t>-2*LL (Importance sampling)</t>
  </si>
  <si>
    <t>BICc (Importance sampling)</t>
  </si>
  <si>
    <t>Fisher tasks</t>
  </si>
  <si>
    <t>Linearization</t>
  </si>
  <si>
    <t>Stochastic approximation</t>
  </si>
  <si>
    <t>Fixed effects</t>
  </si>
  <si>
    <t>S.A.</t>
  </si>
  <si>
    <t>V_pop</t>
  </si>
  <si>
    <t>Cl_pop</t>
  </si>
  <si>
    <t>f_pop</t>
  </si>
  <si>
    <t>V1_pop</t>
  </si>
  <si>
    <t>Q_pop</t>
  </si>
  <si>
    <t>V2_pop</t>
  </si>
  <si>
    <t>Q2_pop</t>
  </si>
  <si>
    <t>Q3_pop</t>
  </si>
  <si>
    <t>V3_pop</t>
  </si>
  <si>
    <t>Standard deviation</t>
  </si>
  <si>
    <t>omega_Cl</t>
  </si>
  <si>
    <t>omega_V</t>
  </si>
  <si>
    <t>omega_f</t>
  </si>
  <si>
    <t>omega_Q</t>
  </si>
  <si>
    <t>omega_V1</t>
  </si>
  <si>
    <t>omega_V2</t>
  </si>
  <si>
    <t>omega_Q2</t>
  </si>
  <si>
    <t>omega_Q3</t>
  </si>
  <si>
    <t>omega_V3</t>
  </si>
  <si>
    <t>Residual error parameters</t>
  </si>
  <si>
    <t>a</t>
  </si>
  <si>
    <t>a1</t>
  </si>
  <si>
    <t>a2</t>
  </si>
  <si>
    <t>Settings</t>
  </si>
  <si>
    <t>Minimum number of iterations (exploratoryinterval)</t>
  </si>
  <si>
    <t>Maximum number of iterations (exploratoryautostop)</t>
  </si>
  <si>
    <t>Maximum number of iterations (smoothingautostop)</t>
  </si>
  <si>
    <t>simulatedannealingiterations</t>
  </si>
  <si>
    <t>Minimum number of iterations (smoothinginterval)</t>
  </si>
  <si>
    <t>Decreasing rate (variance of the residual errors)</t>
  </si>
  <si>
    <t>Decreasing rate (variance of the individual parameters)</t>
  </si>
  <si>
    <t>Number of iterations</t>
  </si>
  <si>
    <t>Figures</t>
  </si>
  <si>
    <t>PNG</t>
  </si>
  <si>
    <t>condmeanresults__0_0.png</t>
  </si>
  <si>
    <t>covariancemodeldiagnosis__0_0.png</t>
  </si>
  <si>
    <t>fisher__0_0.png</t>
  </si>
  <si>
    <t>indfits_y1_0_0.png</t>
  </si>
  <si>
    <t>indfits_y1_0_1.png</t>
  </si>
  <si>
    <t>likelihoodcontribution__0_0.png</t>
  </si>
  <si>
    <t>likelihoodresults__0_0.png</t>
  </si>
  <si>
    <t>npc_y1_0_0.png</t>
  </si>
  <si>
    <t>obspred_y1_0_0.png</t>
  </si>
  <si>
    <t>outputplot_y1_0_0.png</t>
  </si>
  <si>
    <t>parameterdistribution__0_0.png</t>
  </si>
  <si>
    <t>predictiondistribution_y1_0_0.png</t>
  </si>
  <si>
    <t>randomeffects__0_0.png</t>
  </si>
  <si>
    <t>residualsdistribution_y1_0_0.png</t>
  </si>
  <si>
    <t>residualsscatter_y1_0_0.png</t>
  </si>
  <si>
    <t>saemresults__0_0.png</t>
  </si>
  <si>
    <t>vpc_y1_0_0.png</t>
  </si>
  <si>
    <t>indfits_y2_0_0.png</t>
  </si>
  <si>
    <t>indfits_y2_0_1.png</t>
  </si>
  <si>
    <t>npc_y2_0_0.png</t>
  </si>
  <si>
    <t>obspred_y2_0_0.png</t>
  </si>
  <si>
    <t>outputplot_y2_0_0.png</t>
  </si>
  <si>
    <t>predictiondistribution_y2_0_0.png</t>
  </si>
  <si>
    <t>residualsdistribution_y2_0_0.png</t>
  </si>
  <si>
    <t>residualsscatter_y2_0_0.png</t>
  </si>
  <si>
    <t>vpc_y2_0_0.png</t>
  </si>
  <si>
    <t>saemresults__0_1.png</t>
  </si>
  <si>
    <t>condmeanresults__0_1.png</t>
  </si>
  <si>
    <t>Modelo</t>
  </si>
  <si>
    <t>1CPTM</t>
  </si>
  <si>
    <t>2CPTM</t>
  </si>
  <si>
    <t>3CPTM</t>
  </si>
  <si>
    <t>$\mathrm{-2LL}$</t>
  </si>
  <si>
    <t>$\mathrm{BICc}$</t>
  </si>
  <si>
    <t>$\mathbf{\dim{\theta_{R}}}$</t>
  </si>
  <si>
    <t>$\mathbf{\dim{\theta_{F}}}$</t>
  </si>
  <si>
    <t>$\mathrm{AIC}$</t>
  </si>
  <si>
    <t>$\mathrm{AICc}$</t>
  </si>
  <si>
    <t>$\mathrm{BIC}$</t>
  </si>
  <si>
    <t>N</t>
  </si>
  <si>
    <t>n</t>
  </si>
  <si>
    <t xml:space="preserve"> 1CPTM </t>
  </si>
  <si>
    <t xml:space="preserve"> 2CPTM </t>
  </si>
  <si>
    <t xml:space="preserve"> 3CPTM </t>
  </si>
  <si>
    <t xml:space="preserve"> </t>
  </si>
  <si>
    <t>Normal</t>
  </si>
  <si>
    <t>Logarítmo</t>
  </si>
  <si>
    <t>Select for reference</t>
  </si>
  <si>
    <t>nbexploratoryiterations</t>
  </si>
  <si>
    <t>nbsmoothingiterations</t>
  </si>
  <si>
    <t>Maximum number of iterations</t>
  </si>
  <si>
    <t>Minimum number of iterations (miniterations)</t>
  </si>
  <si>
    <t>Prueba de Chi Cuadrado</t>
  </si>
  <si>
    <t xml:space="preserve"> - Comparativo 1CPTM vs 2CPTM</t>
  </si>
  <si>
    <t>LRT</t>
  </si>
  <si>
    <t>p</t>
  </si>
  <si>
    <t xml:space="preserve"> - Comparativo 2CPTM vs 3CPTM</t>
  </si>
  <si>
    <t>M1CPTM_nobs_2</t>
  </si>
  <si>
    <t>M2CPTM_nobs_2</t>
  </si>
  <si>
    <t>M3CPTM_nobs_2</t>
  </si>
  <si>
    <t>Modelo de 1CPTM con observaciones del metodo de quimioluminiscencia y microbiologico.</t>
  </si>
  <si>
    <t>Modelo de 2CPTM con observaciones del metodo de quimioluminiscencia y microbiologico.</t>
  </si>
  <si>
    <t>Modelo de 3CPTM con observaciones del metodo de quimioluminiscencia y microbiologico.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</si>
</sst>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3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sz val="10"/>
      <color theme="1"/>
      <name val="Calibri"/>
      <family val="2"/>
      <scheme val="minor"/>
    </font>
    <font>
      <b/>
      <sz val="9"/>
      <color rgb="FFFF912C"/>
      <name val="Font Awesome 5 Pro"/>
    </font>
    <font>
      <b/>
      <sz val="9"/>
      <color rgb="FFCCCCCC"/>
      <name val="Font Awesome 5 Pro"/>
    </font>
    <font>
      <sz val="9"/>
      <color rgb="FF333333"/>
      <name val="Courier New"/>
      <family val="3"/>
    </font>
    <font>
      <b/>
      <sz val="9"/>
      <color rgb="FF333333"/>
      <name val="Arial"/>
      <family val="2"/>
    </font>
    <font>
      <sz val="9"/>
      <color rgb="FF59B75C"/>
      <name val="Arial"/>
      <family val="2"/>
    </font>
    <font>
      <sz val="9"/>
      <color rgb="FFFF0000"/>
      <name val="Courier New"/>
      <family val="3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rgb="FF222222"/>
      <name val="Courier New"/>
      <family val="3"/>
    </font>
    <font>
      <b/>
      <sz val="9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FFFF"/>
      <name val="Calibri"/>
      <family val="2"/>
      <scheme val="minor"/>
    </font>
    <font>
      <sz val="9"/>
      <color rgb="FF222222"/>
      <name val="Calibri"/>
      <family val="2"/>
      <scheme val="minor"/>
    </font>
    <font>
      <b/>
      <sz val="9"/>
      <color rgb="FFCCCCCC"/>
      <name val="Font Awesome 5 Pro"/>
    </font>
    <font>
      <sz val="9"/>
      <color rgb="FF59B75C"/>
      <name val="Calibri"/>
      <family val="2"/>
      <scheme val="minor"/>
    </font>
    <font>
      <sz val="9"/>
      <color rgb="FFFFFFFF"/>
      <name val="Segoe UI"/>
      <family val="2"/>
    </font>
    <font>
      <sz val="9"/>
      <color rgb="FF222222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555555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/>
      <right style="medium">
        <color rgb="FFDDDDDD"/>
      </right>
      <top style="medium">
        <color rgb="FFDDDDDD"/>
      </top>
      <bottom style="thick">
        <color rgb="FFDDDDDD"/>
      </bottom>
      <diagonal/>
    </border>
    <border>
      <left/>
      <right/>
      <top style="medium">
        <color rgb="FFDDDDDD"/>
      </top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 style="medium">
        <color rgb="FFDEE2E6"/>
      </right>
      <top/>
      <bottom/>
      <diagonal/>
    </border>
    <border>
      <left style="medium">
        <color rgb="FFDEE2E6"/>
      </left>
      <right style="medium">
        <color rgb="FFDEE2E6"/>
      </right>
      <top/>
      <bottom/>
      <diagonal/>
    </border>
    <border>
      <left style="medium">
        <color rgb="FFDEE2E6"/>
      </left>
      <right/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1" fillId="2" borderId="7" xfId="0" applyFont="1" applyFill="1" applyBorder="1" applyAlignment="1">
      <alignment horizontal="center" vertical="top" wrapText="1"/>
    </xf>
    <xf numFmtId="0" fontId="0" fillId="0" borderId="10" xfId="0" applyBorder="1"/>
    <xf numFmtId="0" fontId="0" fillId="0" borderId="11" xfId="0" applyBorder="1"/>
    <xf numFmtId="0" fontId="3" fillId="0" borderId="0" xfId="0" applyFont="1"/>
    <xf numFmtId="0" fontId="5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vertical="top" wrapText="1"/>
    </xf>
    <xf numFmtId="0" fontId="7" fillId="5" borderId="2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6" fillId="4" borderId="1" xfId="0" applyFont="1" applyFill="1" applyBorder="1" applyAlignment="1">
      <alignment horizontal="right" vertical="top" wrapText="1"/>
    </xf>
    <xf numFmtId="0" fontId="6" fillId="4" borderId="2" xfId="0" applyFont="1" applyFill="1" applyBorder="1" applyAlignment="1">
      <alignment horizontal="righ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2" xfId="0" applyFont="1" applyBorder="1" applyAlignment="1">
      <alignment horizontal="right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10" fontId="6" fillId="4" borderId="0" xfId="0" applyNumberFormat="1" applyFont="1" applyFill="1" applyAlignment="1">
      <alignment horizontal="right" vertical="center" wrapText="1"/>
    </xf>
    <xf numFmtId="0" fontId="6" fillId="4" borderId="1" xfId="0" applyFont="1" applyFill="1" applyBorder="1" applyAlignment="1">
      <alignment horizontal="right" vertical="center" wrapText="1"/>
    </xf>
    <xf numFmtId="10" fontId="6" fillId="4" borderId="3" xfId="0" applyNumberFormat="1" applyFont="1" applyFill="1" applyBorder="1" applyAlignment="1">
      <alignment horizontal="right" vertical="center" wrapText="1"/>
    </xf>
    <xf numFmtId="10" fontId="6" fillId="0" borderId="0" xfId="0" applyNumberFormat="1" applyFont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10" fontId="6" fillId="0" borderId="3" xfId="0" applyNumberFormat="1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4" borderId="2" xfId="0" applyFont="1" applyFill="1" applyBorder="1" applyAlignment="1">
      <alignment horizontal="right" vertical="center" wrapText="1"/>
    </xf>
    <xf numFmtId="9" fontId="6" fillId="4" borderId="3" xfId="0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0" fillId="0" borderId="3" xfId="0" applyBorder="1" applyAlignment="1">
      <alignment vertical="top" wrapText="1"/>
    </xf>
    <xf numFmtId="0" fontId="2" fillId="0" borderId="2" xfId="0" applyFont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7" fillId="5" borderId="7" xfId="0" applyFont="1" applyFill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2" fillId="0" borderId="11" xfId="0" applyFont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center" vertical="center" wrapText="1"/>
    </xf>
    <xf numFmtId="10" fontId="6" fillId="4" borderId="3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10" fontId="6" fillId="4" borderId="0" xfId="0" applyNumberFormat="1" applyFont="1" applyFill="1" applyAlignment="1">
      <alignment horizontal="center"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10" fontId="9" fillId="0" borderId="3" xfId="0" applyNumberFormat="1" applyFont="1" applyBorder="1" applyAlignment="1">
      <alignment horizontal="right" vertical="center" wrapText="1"/>
    </xf>
    <xf numFmtId="10" fontId="9" fillId="4" borderId="3" xfId="0" applyNumberFormat="1" applyFont="1" applyFill="1" applyBorder="1" applyAlignment="1">
      <alignment horizontal="right" vertical="center" wrapText="1"/>
    </xf>
    <xf numFmtId="10" fontId="9" fillId="4" borderId="0" xfId="0" applyNumberFormat="1" applyFont="1" applyFill="1" applyAlignment="1">
      <alignment horizontal="right" vertical="center" wrapText="1"/>
    </xf>
    <xf numFmtId="10" fontId="9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0" fontId="6" fillId="4" borderId="7" xfId="0" applyFont="1" applyFill="1" applyBorder="1" applyAlignment="1">
      <alignment horizontal="right" vertical="top" wrapText="1"/>
    </xf>
    <xf numFmtId="0" fontId="6" fillId="4" borderId="9" xfId="0" applyFont="1" applyFill="1" applyBorder="1" applyAlignment="1">
      <alignment horizontal="righ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6" fillId="0" borderId="7" xfId="0" applyFont="1" applyBorder="1" applyAlignment="1">
      <alignment horizontal="right" vertical="top" wrapText="1"/>
    </xf>
    <xf numFmtId="0" fontId="6" fillId="0" borderId="9" xfId="0" applyFont="1" applyBorder="1" applyAlignment="1">
      <alignment horizontal="right" vertical="top" wrapText="1"/>
    </xf>
    <xf numFmtId="0" fontId="6" fillId="0" borderId="9" xfId="0" applyFont="1" applyBorder="1" applyAlignment="1">
      <alignment horizontal="right" vertical="center" wrapText="1"/>
    </xf>
    <xf numFmtId="0" fontId="6" fillId="4" borderId="7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8" fillId="4" borderId="7" xfId="0" applyFont="1" applyFill="1" applyBorder="1" applyAlignment="1">
      <alignment horizontal="center" vertical="top" wrapText="1"/>
    </xf>
    <xf numFmtId="0" fontId="8" fillId="4" borderId="8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right" vertical="top" wrapText="1"/>
    </xf>
    <xf numFmtId="10" fontId="6" fillId="0" borderId="1" xfId="0" applyNumberFormat="1" applyFont="1" applyBorder="1" applyAlignment="1">
      <alignment horizontal="center" vertical="center" wrapText="1"/>
    </xf>
    <xf numFmtId="10" fontId="6" fillId="4" borderId="7" xfId="0" applyNumberFormat="1" applyFont="1" applyFill="1" applyBorder="1" applyAlignment="1">
      <alignment horizontal="center" vertical="top" wrapText="1"/>
    </xf>
    <xf numFmtId="10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right" vertical="center" wrapText="1"/>
    </xf>
    <xf numFmtId="10" fontId="6" fillId="0" borderId="1" xfId="0" applyNumberFormat="1" applyFont="1" applyBorder="1" applyAlignment="1">
      <alignment horizontal="right" vertical="center" wrapText="1"/>
    </xf>
    <xf numFmtId="10" fontId="6" fillId="0" borderId="7" xfId="0" applyNumberFormat="1" applyFont="1" applyBorder="1" applyAlignment="1">
      <alignment horizontal="right" vertical="top" wrapText="1"/>
    </xf>
    <xf numFmtId="10" fontId="6" fillId="4" borderId="7" xfId="0" applyNumberFormat="1" applyFont="1" applyFill="1" applyBorder="1" applyAlignment="1">
      <alignment horizontal="right" vertical="top" wrapText="1"/>
    </xf>
    <xf numFmtId="10" fontId="6" fillId="0" borderId="7" xfId="0" applyNumberFormat="1" applyFont="1" applyBorder="1" applyAlignment="1">
      <alignment horizontal="right" vertical="center" wrapText="1"/>
    </xf>
    <xf numFmtId="10" fontId="6" fillId="4" borderId="9" xfId="0" applyNumberFormat="1" applyFont="1" applyFill="1" applyBorder="1" applyAlignment="1">
      <alignment horizontal="right" vertical="top" wrapText="1"/>
    </xf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11" fontId="3" fillId="0" borderId="0" xfId="0" applyNumberFormat="1" applyFont="1" applyAlignment="1">
      <alignment horizontal="center"/>
    </xf>
    <xf numFmtId="0" fontId="13" fillId="0" borderId="0" xfId="0" applyFont="1"/>
    <xf numFmtId="0" fontId="6" fillId="4" borderId="7" xfId="0" applyFont="1" applyFill="1" applyBorder="1" applyAlignment="1">
      <alignment horizontal="right" vertical="top" wrapText="1"/>
    </xf>
    <xf numFmtId="0" fontId="6" fillId="4" borderId="9" xfId="0" applyFont="1" applyFill="1" applyBorder="1" applyAlignment="1">
      <alignment horizontal="righ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6" fillId="0" borderId="7" xfId="0" applyFont="1" applyBorder="1" applyAlignment="1">
      <alignment horizontal="right" vertical="top" wrapText="1"/>
    </xf>
    <xf numFmtId="0" fontId="6" fillId="0" borderId="9" xfId="0" applyFont="1" applyBorder="1" applyAlignment="1">
      <alignment horizontal="right" vertical="top" wrapText="1"/>
    </xf>
    <xf numFmtId="0" fontId="6" fillId="4" borderId="12" xfId="0" applyFont="1" applyFill="1" applyBorder="1" applyAlignment="1">
      <alignment horizontal="right" vertical="top" wrapText="1"/>
    </xf>
    <xf numFmtId="0" fontId="6" fillId="4" borderId="13" xfId="0" applyFont="1" applyFill="1" applyBorder="1" applyAlignment="1">
      <alignment horizontal="right" vertical="top" wrapText="1"/>
    </xf>
    <xf numFmtId="0" fontId="6" fillId="4" borderId="12" xfId="0" applyFont="1" applyFill="1" applyBorder="1" applyAlignment="1">
      <alignment horizontal="right" vertical="center" wrapText="1"/>
    </xf>
    <xf numFmtId="0" fontId="6" fillId="4" borderId="13" xfId="0" applyFont="1" applyFill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12" xfId="0" applyFont="1" applyBorder="1" applyAlignment="1">
      <alignment horizontal="right" vertical="top" wrapText="1"/>
    </xf>
    <xf numFmtId="0" fontId="6" fillId="0" borderId="13" xfId="0" applyFont="1" applyBorder="1" applyAlignment="1">
      <alignment horizontal="right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4" borderId="12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8" fillId="4" borderId="7" xfId="0" applyFont="1" applyFill="1" applyBorder="1" applyAlignment="1">
      <alignment horizontal="center" vertical="top" wrapText="1"/>
    </xf>
    <xf numFmtId="0" fontId="8" fillId="4" borderId="9" xfId="0" applyFont="1" applyFill="1" applyBorder="1" applyAlignment="1">
      <alignment horizontal="center" vertical="top" wrapText="1"/>
    </xf>
    <xf numFmtId="0" fontId="8" fillId="4" borderId="12" xfId="0" applyFont="1" applyFill="1" applyBorder="1" applyAlignment="1">
      <alignment horizontal="center" vertical="top" wrapText="1"/>
    </xf>
    <xf numFmtId="0" fontId="8" fillId="4" borderId="13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14" fillId="0" borderId="14" xfId="0" applyFont="1" applyBorder="1" applyAlignment="1">
      <alignment horizontal="right" vertical="center" wrapText="1"/>
    </xf>
    <xf numFmtId="0" fontId="14" fillId="0" borderId="0" xfId="0" applyFont="1" applyAlignment="1">
      <alignment horizontal="right" vertical="center" wrapText="1"/>
    </xf>
    <xf numFmtId="10" fontId="14" fillId="0" borderId="0" xfId="0" applyNumberFormat="1" applyFont="1" applyAlignment="1">
      <alignment horizontal="right" vertical="center" wrapText="1"/>
    </xf>
    <xf numFmtId="10" fontId="14" fillId="0" borderId="14" xfId="0" applyNumberFormat="1" applyFont="1" applyBorder="1" applyAlignment="1">
      <alignment horizontal="right" vertical="center" wrapText="1"/>
    </xf>
    <xf numFmtId="0" fontId="14" fillId="0" borderId="15" xfId="0" applyFont="1" applyBorder="1" applyAlignment="1">
      <alignment horizontal="right" vertical="center" wrapText="1"/>
    </xf>
    <xf numFmtId="0" fontId="14" fillId="0" borderId="16" xfId="0" applyFont="1" applyBorder="1" applyAlignment="1">
      <alignment horizontal="right" vertical="center" wrapText="1"/>
    </xf>
    <xf numFmtId="0" fontId="15" fillId="3" borderId="14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6" fillId="0" borderId="0" xfId="0" applyFont="1"/>
    <xf numFmtId="0" fontId="17" fillId="6" borderId="14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14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21" fillId="6" borderId="14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S95"/>
  <sheetViews>
    <sheetView zoomScale="85" zoomScaleNormal="85"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A24" sqref="A24:A25"/>
    </sheetView>
  </sheetViews>
  <sheetFormatPr baseColWidth="10" defaultRowHeight="12.75"/>
  <cols>
    <col min="1" max="1" width="25" style="7" customWidth="1"/>
    <col min="2" max="10" width="17" style="7" customWidth="1"/>
    <col min="11" max="11" width="11.5703125" style="7" bestFit="1" customWidth="1"/>
    <col min="12" max="16384" width="11.42578125" style="7"/>
  </cols>
  <sheetData>
    <row r="1" spans="1:19" ht="15.75" thickBot="1">
      <c r="A1" s="43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5" t="s">
        <v>9</v>
      </c>
      <c r="K1" s="2"/>
      <c r="L1" s="2"/>
      <c r="M1" s="2"/>
      <c r="N1" s="2"/>
      <c r="O1" s="2"/>
      <c r="P1" s="2"/>
      <c r="Q1" s="2"/>
      <c r="R1" s="2"/>
      <c r="S1" s="3"/>
    </row>
    <row r="2" spans="1:19" ht="16.5" thickTop="1" thickBot="1">
      <c r="A2" s="4" t="s">
        <v>10</v>
      </c>
      <c r="B2" s="8"/>
      <c r="C2" s="8"/>
      <c r="D2" s="8"/>
      <c r="E2" s="8"/>
      <c r="F2" s="9"/>
      <c r="G2" s="8"/>
      <c r="H2" s="9"/>
      <c r="I2" s="8"/>
      <c r="J2" s="10"/>
      <c r="K2"/>
      <c r="L2"/>
      <c r="M2"/>
      <c r="N2"/>
      <c r="O2"/>
      <c r="P2"/>
      <c r="Q2"/>
      <c r="R2"/>
      <c r="S2" s="1"/>
    </row>
    <row r="3" spans="1:19" ht="60.75" thickBot="1">
      <c r="A3" s="4" t="s">
        <v>11</v>
      </c>
      <c r="B3" s="11" t="s">
        <v>12</v>
      </c>
      <c r="C3" s="11" t="s">
        <v>13</v>
      </c>
      <c r="D3" s="11" t="s">
        <v>14</v>
      </c>
      <c r="E3" s="11" t="s">
        <v>15</v>
      </c>
      <c r="F3" s="11" t="s">
        <v>16</v>
      </c>
      <c r="G3" s="11" t="s">
        <v>17</v>
      </c>
      <c r="H3" s="11" t="s">
        <v>18</v>
      </c>
      <c r="I3" s="11" t="s">
        <v>19</v>
      </c>
      <c r="J3" s="12" t="s">
        <v>20</v>
      </c>
      <c r="K3"/>
      <c r="L3"/>
      <c r="M3"/>
      <c r="N3"/>
      <c r="O3"/>
      <c r="P3"/>
      <c r="Q3"/>
      <c r="R3"/>
      <c r="S3" s="1"/>
    </row>
    <row r="4" spans="1:19" ht="15.75" thickBot="1">
      <c r="A4" s="4" t="s">
        <v>21</v>
      </c>
      <c r="B4" s="13"/>
      <c r="C4" s="13"/>
      <c r="D4" s="13"/>
      <c r="E4" s="13"/>
      <c r="F4" s="13"/>
      <c r="G4" s="13"/>
      <c r="H4" s="13"/>
      <c r="I4" s="13"/>
      <c r="J4" s="14"/>
      <c r="K4"/>
      <c r="L4"/>
      <c r="M4"/>
      <c r="N4"/>
      <c r="O4"/>
      <c r="P4"/>
      <c r="Q4"/>
      <c r="R4"/>
      <c r="S4" s="1"/>
    </row>
    <row r="5" spans="1:19" ht="15.75" thickBot="1">
      <c r="A5" s="46" t="s">
        <v>22</v>
      </c>
      <c r="B5" s="15"/>
      <c r="C5" s="15"/>
      <c r="D5" s="15"/>
      <c r="E5" s="15"/>
      <c r="F5" s="15"/>
      <c r="G5" s="15"/>
      <c r="H5" s="15"/>
      <c r="I5" s="15"/>
      <c r="J5" s="16"/>
      <c r="K5"/>
      <c r="L5"/>
      <c r="M5"/>
      <c r="N5"/>
      <c r="O5"/>
      <c r="P5"/>
      <c r="Q5"/>
      <c r="R5"/>
      <c r="S5" s="1"/>
    </row>
    <row r="6" spans="1:19" ht="15.75" thickBot="1">
      <c r="A6" s="4" t="s">
        <v>23</v>
      </c>
      <c r="B6" s="118"/>
      <c r="C6" s="118"/>
      <c r="D6" s="118"/>
      <c r="E6" s="118"/>
      <c r="F6" s="118"/>
      <c r="G6" s="118"/>
      <c r="H6" s="118"/>
      <c r="I6" s="118"/>
      <c r="J6" s="120"/>
      <c r="K6"/>
      <c r="L6"/>
      <c r="M6"/>
      <c r="N6"/>
      <c r="O6"/>
      <c r="P6"/>
      <c r="Q6"/>
      <c r="R6"/>
      <c r="S6" s="1"/>
    </row>
    <row r="7" spans="1:19" ht="13.5" thickBot="1">
      <c r="A7" s="4" t="s">
        <v>24</v>
      </c>
      <c r="B7" s="119"/>
      <c r="C7" s="119"/>
      <c r="D7" s="119"/>
      <c r="E7" s="119"/>
      <c r="F7" s="119"/>
      <c r="G7" s="119"/>
      <c r="H7" s="119"/>
      <c r="I7" s="119"/>
      <c r="J7" s="121"/>
      <c r="K7" s="17"/>
      <c r="L7" s="17"/>
      <c r="M7" s="17"/>
      <c r="N7" s="17"/>
      <c r="O7" s="17"/>
      <c r="P7" s="17"/>
      <c r="Q7" s="17"/>
      <c r="R7" s="17"/>
      <c r="S7" s="17"/>
    </row>
    <row r="8" spans="1:19" ht="15.75" thickBot="1">
      <c r="A8" s="4" t="s">
        <v>25</v>
      </c>
      <c r="B8" s="19">
        <v>491.01</v>
      </c>
      <c r="C8" s="19">
        <v>551.05999999999995</v>
      </c>
      <c r="D8" s="19">
        <v>1090.76</v>
      </c>
      <c r="E8" s="19">
        <v>450.41</v>
      </c>
      <c r="F8" s="19">
        <v>480.93</v>
      </c>
      <c r="G8" s="19">
        <v>983.43</v>
      </c>
      <c r="H8" s="19">
        <v>382.91</v>
      </c>
      <c r="I8" s="19">
        <v>480.32</v>
      </c>
      <c r="J8" s="20">
        <v>951.79</v>
      </c>
      <c r="K8"/>
      <c r="L8"/>
      <c r="M8"/>
      <c r="N8"/>
      <c r="O8"/>
      <c r="P8"/>
      <c r="Q8"/>
      <c r="R8"/>
      <c r="S8" s="1"/>
    </row>
    <row r="9" spans="1:19" ht="15.75" thickBot="1">
      <c r="A9" s="4" t="s">
        <v>26</v>
      </c>
      <c r="B9" s="21">
        <v>509.98</v>
      </c>
      <c r="C9" s="21">
        <v>570.03</v>
      </c>
      <c r="D9" s="21">
        <v>1124.96</v>
      </c>
      <c r="E9" s="21">
        <v>483.79</v>
      </c>
      <c r="F9" s="21">
        <v>514.30999999999995</v>
      </c>
      <c r="G9" s="21">
        <v>1033.43</v>
      </c>
      <c r="H9" s="21">
        <v>430.69</v>
      </c>
      <c r="I9" s="21">
        <v>528.1</v>
      </c>
      <c r="J9" s="22">
        <v>1017.58</v>
      </c>
      <c r="K9"/>
      <c r="L9"/>
      <c r="M9"/>
      <c r="N9"/>
      <c r="O9"/>
      <c r="P9"/>
      <c r="Q9"/>
      <c r="R9"/>
      <c r="S9" s="1"/>
    </row>
    <row r="10" spans="1:19" ht="15.75" thickBot="1">
      <c r="A10" s="46" t="s">
        <v>27</v>
      </c>
      <c r="B10" s="15"/>
      <c r="C10" s="15"/>
      <c r="D10" s="15"/>
      <c r="E10" s="15"/>
      <c r="F10" s="15"/>
      <c r="G10" s="15"/>
      <c r="H10" s="15"/>
      <c r="I10" s="15"/>
      <c r="J10" s="16"/>
      <c r="K10"/>
      <c r="L10"/>
      <c r="M10"/>
      <c r="N10"/>
      <c r="O10"/>
      <c r="P10"/>
      <c r="Q10"/>
      <c r="R10"/>
      <c r="S10" s="1"/>
    </row>
    <row r="11" spans="1:19" ht="15.75" thickBot="1">
      <c r="A11" s="4" t="s">
        <v>28</v>
      </c>
      <c r="B11" s="23"/>
      <c r="C11" s="23"/>
      <c r="D11" s="23"/>
      <c r="E11" s="23"/>
      <c r="F11" s="23"/>
      <c r="G11" s="23"/>
      <c r="H11" s="23"/>
      <c r="I11" s="23"/>
      <c r="J11" s="24"/>
      <c r="K11"/>
      <c r="L11"/>
      <c r="M11"/>
      <c r="N11"/>
      <c r="O11"/>
      <c r="P11"/>
      <c r="Q11"/>
      <c r="R11"/>
      <c r="S11" s="1"/>
    </row>
    <row r="12" spans="1:19" ht="15.75" thickBot="1">
      <c r="A12" s="4" t="s">
        <v>29</v>
      </c>
      <c r="B12" s="25"/>
      <c r="C12" s="25"/>
      <c r="D12" s="25"/>
      <c r="E12" s="25"/>
      <c r="F12" s="25"/>
      <c r="G12" s="25"/>
      <c r="H12" s="25"/>
      <c r="I12" s="25"/>
      <c r="J12" s="26"/>
      <c r="K12"/>
      <c r="L12"/>
      <c r="M12"/>
      <c r="N12"/>
      <c r="O12"/>
      <c r="P12"/>
      <c r="Q12"/>
      <c r="R12"/>
      <c r="S12" s="1"/>
    </row>
    <row r="13" spans="1:19" ht="15.75" thickBot="1">
      <c r="A13" s="46" t="s">
        <v>30</v>
      </c>
      <c r="B13" s="27" t="s">
        <v>31</v>
      </c>
      <c r="C13" s="27" t="s">
        <v>31</v>
      </c>
      <c r="D13" s="27" t="s">
        <v>31</v>
      </c>
      <c r="E13" s="27" t="s">
        <v>31</v>
      </c>
      <c r="F13" s="27" t="s">
        <v>31</v>
      </c>
      <c r="G13" s="27" t="s">
        <v>31</v>
      </c>
      <c r="H13" s="27" t="s">
        <v>31</v>
      </c>
      <c r="I13" s="27" t="s">
        <v>31</v>
      </c>
      <c r="J13" s="28" t="s">
        <v>31</v>
      </c>
      <c r="K13"/>
      <c r="L13"/>
      <c r="M13"/>
      <c r="N13"/>
      <c r="O13"/>
      <c r="P13"/>
      <c r="Q13"/>
      <c r="R13"/>
      <c r="S13" s="1"/>
    </row>
    <row r="14" spans="1:19" ht="15">
      <c r="A14" s="97" t="s">
        <v>32</v>
      </c>
      <c r="B14" s="49">
        <v>60.49</v>
      </c>
      <c r="C14" s="49">
        <v>52.08</v>
      </c>
      <c r="D14" s="49">
        <v>54.62</v>
      </c>
      <c r="E14" s="110"/>
      <c r="F14" s="110"/>
      <c r="G14" s="110"/>
      <c r="H14" s="110"/>
      <c r="I14" s="110"/>
      <c r="J14" s="116"/>
      <c r="K14"/>
      <c r="L14"/>
      <c r="M14"/>
      <c r="N14"/>
      <c r="O14"/>
      <c r="P14"/>
      <c r="Q14"/>
      <c r="R14"/>
      <c r="S14" s="1"/>
    </row>
    <row r="15" spans="1:19" ht="15.75" thickBot="1">
      <c r="A15" s="99"/>
      <c r="B15" s="50">
        <v>2.5199999999999998E-7</v>
      </c>
      <c r="C15" s="50">
        <v>6.1699999999999998E-2</v>
      </c>
      <c r="D15" s="50">
        <v>5.5500000000000001E-2</v>
      </c>
      <c r="E15" s="111"/>
      <c r="F15" s="111"/>
      <c r="G15" s="111"/>
      <c r="H15" s="111"/>
      <c r="I15" s="111"/>
      <c r="J15" s="117"/>
      <c r="K15"/>
      <c r="L15"/>
      <c r="M15"/>
      <c r="N15"/>
      <c r="O15"/>
      <c r="P15"/>
      <c r="Q15"/>
      <c r="R15"/>
      <c r="S15" s="1"/>
    </row>
    <row r="16" spans="1:19" ht="15">
      <c r="A16" s="97" t="s">
        <v>33</v>
      </c>
      <c r="B16" s="51">
        <v>11</v>
      </c>
      <c r="C16" s="51">
        <v>10.35</v>
      </c>
      <c r="D16" s="51">
        <v>10.119999999999999</v>
      </c>
      <c r="E16" s="51">
        <v>10.77</v>
      </c>
      <c r="F16" s="51">
        <v>10.19</v>
      </c>
      <c r="G16" s="51">
        <v>9.94</v>
      </c>
      <c r="H16" s="51">
        <v>10.59</v>
      </c>
      <c r="I16" s="51">
        <v>10.24</v>
      </c>
      <c r="J16" s="52">
        <v>10.1</v>
      </c>
      <c r="K16"/>
      <c r="L16"/>
      <c r="M16"/>
      <c r="N16"/>
      <c r="O16"/>
      <c r="P16"/>
      <c r="Q16"/>
      <c r="R16"/>
      <c r="S16" s="1"/>
    </row>
    <row r="17" spans="1:19" ht="15.75" thickBot="1">
      <c r="A17" s="99"/>
      <c r="B17" s="53">
        <v>6.7699999999999996E-2</v>
      </c>
      <c r="C17" s="53">
        <v>7.2800000000000004E-2</v>
      </c>
      <c r="D17" s="53">
        <v>7.0199999999999999E-2</v>
      </c>
      <c r="E17" s="53">
        <v>0.1142</v>
      </c>
      <c r="F17" s="53">
        <v>7.5499999999999998E-2</v>
      </c>
      <c r="G17" s="53">
        <v>7.9600000000000004E-2</v>
      </c>
      <c r="H17" s="53">
        <v>0.1124</v>
      </c>
      <c r="I17" s="53">
        <v>7.4099999999999999E-2</v>
      </c>
      <c r="J17" s="54">
        <v>7.9000000000000001E-2</v>
      </c>
      <c r="K17"/>
      <c r="L17"/>
      <c r="M17"/>
      <c r="N17"/>
      <c r="O17"/>
      <c r="P17"/>
      <c r="Q17"/>
      <c r="R17"/>
      <c r="S17" s="1"/>
    </row>
    <row r="18" spans="1:19" ht="15">
      <c r="A18" s="97" t="s">
        <v>34</v>
      </c>
      <c r="B18" s="110"/>
      <c r="C18" s="110"/>
      <c r="D18" s="49">
        <v>0.90800000000000003</v>
      </c>
      <c r="E18" s="110"/>
      <c r="F18" s="110"/>
      <c r="G18" s="49">
        <v>0.91100000000000003</v>
      </c>
      <c r="H18" s="110"/>
      <c r="I18" s="110"/>
      <c r="J18" s="55">
        <v>0.91200000000000003</v>
      </c>
      <c r="K18"/>
      <c r="L18"/>
      <c r="M18"/>
      <c r="N18"/>
      <c r="O18"/>
      <c r="P18"/>
      <c r="Q18"/>
      <c r="R18"/>
      <c r="S18" s="1"/>
    </row>
    <row r="19" spans="1:19" ht="15.75" thickBot="1">
      <c r="A19" s="99"/>
      <c r="B19" s="111"/>
      <c r="C19" s="111"/>
      <c r="D19" s="50">
        <v>5.8299999999999998E-2</v>
      </c>
      <c r="E19" s="111"/>
      <c r="F19" s="111"/>
      <c r="G19" s="50">
        <v>5.96E-2</v>
      </c>
      <c r="H19" s="111"/>
      <c r="I19" s="111"/>
      <c r="J19" s="56">
        <v>5.9499999999999997E-2</v>
      </c>
      <c r="K19"/>
      <c r="L19"/>
      <c r="M19"/>
      <c r="N19"/>
      <c r="O19"/>
      <c r="P19"/>
      <c r="Q19"/>
      <c r="R19"/>
      <c r="S19" s="1"/>
    </row>
    <row r="20" spans="1:19" ht="15">
      <c r="A20" s="97" t="s">
        <v>35</v>
      </c>
      <c r="B20" s="114"/>
      <c r="C20" s="114"/>
      <c r="D20" s="114"/>
      <c r="E20" s="51">
        <v>53.69</v>
      </c>
      <c r="F20" s="51">
        <v>43.28</v>
      </c>
      <c r="G20" s="51">
        <v>46.36</v>
      </c>
      <c r="H20" s="51">
        <v>55.35</v>
      </c>
      <c r="I20" s="51">
        <v>42.95</v>
      </c>
      <c r="J20" s="52">
        <v>43.61</v>
      </c>
      <c r="K20"/>
      <c r="L20"/>
      <c r="M20"/>
      <c r="N20"/>
      <c r="O20"/>
      <c r="P20"/>
      <c r="Q20"/>
      <c r="R20"/>
      <c r="S20" s="1"/>
    </row>
    <row r="21" spans="1:19" ht="15.75" thickBot="1">
      <c r="A21" s="99"/>
      <c r="B21" s="115"/>
      <c r="C21" s="115"/>
      <c r="D21" s="115"/>
      <c r="E21" s="53">
        <v>3.3099999999999999E-7</v>
      </c>
      <c r="F21" s="53">
        <v>7.6399999999999996E-2</v>
      </c>
      <c r="G21" s="53">
        <v>6.88E-2</v>
      </c>
      <c r="H21" s="53">
        <v>1.18E-7</v>
      </c>
      <c r="I21" s="53">
        <v>8.9099999999999999E-2</v>
      </c>
      <c r="J21" s="54">
        <v>7.8299999999999995E-2</v>
      </c>
      <c r="K21"/>
      <c r="L21"/>
      <c r="M21"/>
      <c r="N21"/>
      <c r="O21"/>
      <c r="P21"/>
      <c r="Q21"/>
      <c r="R21"/>
      <c r="S21" s="1"/>
    </row>
    <row r="22" spans="1:19" ht="15">
      <c r="A22" s="97" t="s">
        <v>36</v>
      </c>
      <c r="B22" s="110"/>
      <c r="C22" s="110"/>
      <c r="D22" s="110"/>
      <c r="E22" s="49">
        <v>15.97</v>
      </c>
      <c r="F22" s="49">
        <v>15.69</v>
      </c>
      <c r="G22" s="49">
        <v>14.14</v>
      </c>
      <c r="H22" s="110"/>
      <c r="I22" s="110"/>
      <c r="J22" s="116"/>
      <c r="K22"/>
      <c r="L22"/>
      <c r="M22"/>
      <c r="N22"/>
      <c r="O22"/>
      <c r="P22"/>
      <c r="Q22"/>
      <c r="R22"/>
      <c r="S22" s="1"/>
    </row>
    <row r="23" spans="1:19" ht="15.75" thickBot="1">
      <c r="A23" s="99"/>
      <c r="B23" s="111"/>
      <c r="C23" s="111"/>
      <c r="D23" s="111"/>
      <c r="E23" s="50">
        <v>1.1600000000000001E-7</v>
      </c>
      <c r="F23" s="50">
        <v>3.03E-7</v>
      </c>
      <c r="G23" s="50">
        <v>5.6700000000000003E-7</v>
      </c>
      <c r="H23" s="111"/>
      <c r="I23" s="111"/>
      <c r="J23" s="117"/>
      <c r="K23"/>
      <c r="L23"/>
      <c r="M23"/>
      <c r="N23"/>
      <c r="O23"/>
      <c r="P23"/>
      <c r="Q23"/>
      <c r="R23"/>
      <c r="S23" s="1"/>
    </row>
    <row r="24" spans="1:19" ht="15">
      <c r="A24" s="97" t="s">
        <v>37</v>
      </c>
      <c r="B24" s="114"/>
      <c r="C24" s="114"/>
      <c r="D24" s="114"/>
      <c r="E24" s="51">
        <v>44.1</v>
      </c>
      <c r="F24" s="51">
        <v>35.950000000000003</v>
      </c>
      <c r="G24" s="51">
        <v>42.59</v>
      </c>
      <c r="H24" s="51">
        <v>50.1</v>
      </c>
      <c r="I24" s="51">
        <v>56.38</v>
      </c>
      <c r="J24" s="52">
        <v>36.46</v>
      </c>
      <c r="K24"/>
      <c r="L24"/>
      <c r="M24"/>
      <c r="N24"/>
      <c r="O24"/>
      <c r="P24"/>
      <c r="Q24"/>
      <c r="R24"/>
      <c r="S24" s="1"/>
    </row>
    <row r="25" spans="1:19" ht="15.75" thickBot="1">
      <c r="A25" s="99"/>
      <c r="B25" s="115"/>
      <c r="C25" s="115"/>
      <c r="D25" s="115"/>
      <c r="E25" s="57">
        <v>1.2684</v>
      </c>
      <c r="F25" s="53">
        <v>0.37619999999999998</v>
      </c>
      <c r="G25" s="53">
        <v>0.40789999999999998</v>
      </c>
      <c r="H25" s="57">
        <v>0.90559999999999996</v>
      </c>
      <c r="I25" s="53">
        <v>1.0700000000000001E-7</v>
      </c>
      <c r="J25" s="54">
        <v>0.371</v>
      </c>
      <c r="K25"/>
      <c r="L25"/>
      <c r="M25"/>
      <c r="N25"/>
      <c r="O25"/>
      <c r="P25"/>
      <c r="Q25"/>
      <c r="R25"/>
      <c r="S25" s="1"/>
    </row>
    <row r="26" spans="1:19" ht="15">
      <c r="A26" s="97" t="s">
        <v>38</v>
      </c>
      <c r="B26" s="110"/>
      <c r="C26" s="110"/>
      <c r="D26" s="110"/>
      <c r="E26" s="110"/>
      <c r="F26" s="110"/>
      <c r="G26" s="110"/>
      <c r="H26" s="112">
        <v>12.78</v>
      </c>
      <c r="I26" s="49">
        <v>10.91</v>
      </c>
      <c r="J26" s="55">
        <v>15.71</v>
      </c>
      <c r="K26"/>
      <c r="L26"/>
      <c r="M26"/>
      <c r="N26"/>
      <c r="O26"/>
      <c r="P26"/>
      <c r="Q26"/>
      <c r="R26"/>
      <c r="S26" s="1"/>
    </row>
    <row r="27" spans="1:19" ht="15.75" thickBot="1">
      <c r="A27" s="99"/>
      <c r="B27" s="111"/>
      <c r="C27" s="111"/>
      <c r="D27" s="111"/>
      <c r="E27" s="111"/>
      <c r="F27" s="111"/>
      <c r="G27" s="111"/>
      <c r="H27" s="113"/>
      <c r="I27" s="50">
        <v>0.33610000000000001</v>
      </c>
      <c r="J27" s="56">
        <v>1.2499999999999999E-7</v>
      </c>
      <c r="K27"/>
      <c r="L27"/>
      <c r="M27"/>
      <c r="N27"/>
      <c r="O27"/>
      <c r="P27"/>
      <c r="Q27"/>
      <c r="R27"/>
      <c r="S27" s="1"/>
    </row>
    <row r="28" spans="1:19" ht="15">
      <c r="A28" s="97" t="s">
        <v>39</v>
      </c>
      <c r="B28" s="114"/>
      <c r="C28" s="114"/>
      <c r="D28" s="114"/>
      <c r="E28" s="114"/>
      <c r="F28" s="114"/>
      <c r="G28" s="114"/>
      <c r="H28" s="51">
        <v>0.29799999999999999</v>
      </c>
      <c r="I28" s="51">
        <v>0.42299999999999999</v>
      </c>
      <c r="J28" s="52">
        <v>3.65</v>
      </c>
      <c r="K28"/>
      <c r="L28"/>
      <c r="M28"/>
      <c r="N28"/>
      <c r="O28"/>
      <c r="P28"/>
      <c r="Q28"/>
      <c r="R28"/>
      <c r="S28" s="1"/>
    </row>
    <row r="29" spans="1:19" ht="15.75" thickBot="1">
      <c r="A29" s="99"/>
      <c r="B29" s="115"/>
      <c r="C29" s="115"/>
      <c r="D29" s="115"/>
      <c r="E29" s="115"/>
      <c r="F29" s="115"/>
      <c r="G29" s="115"/>
      <c r="H29" s="53">
        <v>2.2399999999999999E-8</v>
      </c>
      <c r="I29" s="53">
        <v>7.5499999999999994E-8</v>
      </c>
      <c r="J29" s="54">
        <v>1.4100000000000001E-7</v>
      </c>
      <c r="K29"/>
      <c r="L29"/>
      <c r="M29"/>
      <c r="N29"/>
      <c r="O29"/>
      <c r="P29"/>
      <c r="Q29"/>
      <c r="R29"/>
      <c r="S29" s="1"/>
    </row>
    <row r="30" spans="1:19" ht="15">
      <c r="A30" s="97" t="s">
        <v>40</v>
      </c>
      <c r="B30" s="110"/>
      <c r="C30" s="110"/>
      <c r="D30" s="110"/>
      <c r="E30" s="110"/>
      <c r="F30" s="110"/>
      <c r="G30" s="110"/>
      <c r="H30" s="49">
        <v>0.52600000000000002</v>
      </c>
      <c r="I30" s="49">
        <v>1.1499999999999999</v>
      </c>
      <c r="J30" s="55">
        <v>1.75</v>
      </c>
      <c r="K30"/>
      <c r="L30"/>
      <c r="M30"/>
      <c r="N30"/>
      <c r="O30"/>
      <c r="P30"/>
      <c r="Q30"/>
      <c r="R30"/>
      <c r="S30" s="1"/>
    </row>
    <row r="31" spans="1:19" ht="15.75" thickBot="1">
      <c r="A31" s="99"/>
      <c r="B31" s="111"/>
      <c r="C31" s="111"/>
      <c r="D31" s="111"/>
      <c r="E31" s="111"/>
      <c r="F31" s="111"/>
      <c r="G31" s="111"/>
      <c r="H31" s="50">
        <v>9.83E-8</v>
      </c>
      <c r="I31" s="50">
        <v>8.6299999999999999E-8</v>
      </c>
      <c r="J31" s="56">
        <v>1.01E-7</v>
      </c>
      <c r="K31"/>
      <c r="L31"/>
      <c r="M31"/>
      <c r="N31"/>
      <c r="O31"/>
      <c r="P31"/>
      <c r="Q31"/>
      <c r="R31"/>
      <c r="S31" s="1"/>
    </row>
    <row r="32" spans="1:19" ht="15.75" thickBot="1">
      <c r="A32" s="46" t="s">
        <v>41</v>
      </c>
      <c r="B32" s="27" t="s">
        <v>31</v>
      </c>
      <c r="C32" s="27" t="s">
        <v>31</v>
      </c>
      <c r="D32" s="27" t="s">
        <v>31</v>
      </c>
      <c r="E32" s="27" t="s">
        <v>31</v>
      </c>
      <c r="F32" s="27" t="s">
        <v>31</v>
      </c>
      <c r="G32" s="27" t="s">
        <v>31</v>
      </c>
      <c r="H32" s="27" t="s">
        <v>31</v>
      </c>
      <c r="I32" s="27" t="s">
        <v>31</v>
      </c>
      <c r="J32" s="28" t="s">
        <v>31</v>
      </c>
      <c r="K32"/>
      <c r="L32"/>
      <c r="M32"/>
      <c r="N32"/>
      <c r="O32"/>
      <c r="P32"/>
      <c r="Q32"/>
      <c r="R32"/>
      <c r="S32" s="1"/>
    </row>
    <row r="33" spans="1:19" ht="15">
      <c r="A33" s="97" t="s">
        <v>42</v>
      </c>
      <c r="B33" s="30">
        <v>0.23799999999999999</v>
      </c>
      <c r="C33" s="30">
        <v>0.25800000000000001</v>
      </c>
      <c r="D33" s="30">
        <v>0.25</v>
      </c>
      <c r="E33" s="30">
        <v>0.252</v>
      </c>
      <c r="F33" s="30">
        <v>0.26900000000000002</v>
      </c>
      <c r="G33" s="30">
        <v>0.26800000000000002</v>
      </c>
      <c r="H33" s="30">
        <v>0.248</v>
      </c>
      <c r="I33" s="30">
        <v>0.26700000000000002</v>
      </c>
      <c r="J33" s="36">
        <v>0.26800000000000002</v>
      </c>
      <c r="K33"/>
      <c r="L33"/>
      <c r="M33"/>
      <c r="N33"/>
      <c r="O33"/>
      <c r="P33"/>
      <c r="Q33"/>
      <c r="R33"/>
      <c r="S33" s="1"/>
    </row>
    <row r="34" spans="1:19" ht="15.75" thickBot="1">
      <c r="A34" s="99"/>
      <c r="B34" s="31">
        <v>0.21129999999999999</v>
      </c>
      <c r="C34" s="31">
        <v>0.2041</v>
      </c>
      <c r="D34" s="31">
        <v>0.20530000000000001</v>
      </c>
      <c r="E34" s="31">
        <v>0.21709999999999999</v>
      </c>
      <c r="F34" s="31">
        <v>0.20169999999999999</v>
      </c>
      <c r="G34" s="37">
        <v>0.22</v>
      </c>
      <c r="H34" s="31">
        <v>0.23480000000000001</v>
      </c>
      <c r="I34" s="31">
        <v>0.1933</v>
      </c>
      <c r="J34" s="29">
        <v>0.20130000000000001</v>
      </c>
      <c r="K34"/>
      <c r="L34"/>
      <c r="M34"/>
      <c r="N34"/>
      <c r="O34"/>
      <c r="P34"/>
      <c r="Q34"/>
      <c r="R34"/>
      <c r="S34" s="1"/>
    </row>
    <row r="35" spans="1:19" ht="15">
      <c r="A35" s="97" t="s">
        <v>43</v>
      </c>
      <c r="B35" s="33">
        <v>5.5099999999999997E-8</v>
      </c>
      <c r="C35" s="33">
        <v>0.17899999999999999</v>
      </c>
      <c r="D35" s="33">
        <v>0.16500000000000001</v>
      </c>
      <c r="E35" s="100"/>
      <c r="F35" s="100"/>
      <c r="G35" s="100"/>
      <c r="H35" s="100"/>
      <c r="I35" s="100"/>
      <c r="J35" s="108"/>
      <c r="K35"/>
      <c r="L35"/>
      <c r="M35"/>
      <c r="N35"/>
      <c r="O35"/>
      <c r="P35"/>
      <c r="Q35"/>
      <c r="R35"/>
      <c r="S35" s="1"/>
    </row>
    <row r="36" spans="1:19" ht="15.75" thickBot="1">
      <c r="A36" s="99"/>
      <c r="B36" s="58">
        <v>0.75949999999999995</v>
      </c>
      <c r="C36" s="34">
        <v>0.33729999999999999</v>
      </c>
      <c r="D36" s="34">
        <v>0.32319999999999999</v>
      </c>
      <c r="E36" s="101"/>
      <c r="F36" s="101"/>
      <c r="G36" s="101"/>
      <c r="H36" s="101"/>
      <c r="I36" s="101"/>
      <c r="J36" s="109"/>
      <c r="K36"/>
      <c r="L36"/>
      <c r="M36"/>
      <c r="N36"/>
      <c r="O36"/>
      <c r="P36"/>
      <c r="Q36"/>
      <c r="R36"/>
      <c r="S36" s="1"/>
    </row>
    <row r="37" spans="1:19" ht="15">
      <c r="A37" s="97" t="s">
        <v>44</v>
      </c>
      <c r="B37" s="95"/>
      <c r="C37" s="95"/>
      <c r="D37" s="30">
        <v>0.192</v>
      </c>
      <c r="E37" s="95"/>
      <c r="F37" s="95"/>
      <c r="G37" s="30">
        <v>0.21</v>
      </c>
      <c r="H37" s="95"/>
      <c r="I37" s="95"/>
      <c r="J37" s="36">
        <v>0.21</v>
      </c>
      <c r="K37"/>
      <c r="L37"/>
      <c r="M37"/>
      <c r="N37"/>
      <c r="O37"/>
      <c r="P37"/>
      <c r="Q37"/>
      <c r="R37"/>
      <c r="S37" s="1"/>
    </row>
    <row r="38" spans="1:19" ht="15.75" thickBot="1">
      <c r="A38" s="99"/>
      <c r="B38" s="96"/>
      <c r="C38" s="96"/>
      <c r="D38" s="31">
        <v>0.2281</v>
      </c>
      <c r="E38" s="96"/>
      <c r="F38" s="96"/>
      <c r="G38" s="31">
        <v>0.20580000000000001</v>
      </c>
      <c r="H38" s="96"/>
      <c r="I38" s="96"/>
      <c r="J38" s="29">
        <v>0.20169999999999999</v>
      </c>
      <c r="K38"/>
      <c r="L38"/>
      <c r="M38"/>
      <c r="N38"/>
      <c r="O38"/>
      <c r="P38"/>
      <c r="Q38"/>
      <c r="R38"/>
      <c r="S38" s="1"/>
    </row>
    <row r="39" spans="1:19" ht="15">
      <c r="A39" s="97" t="s">
        <v>45</v>
      </c>
      <c r="B39" s="100"/>
      <c r="C39" s="100"/>
      <c r="D39" s="100"/>
      <c r="E39" s="33">
        <v>3.4200000000000002E-8</v>
      </c>
      <c r="F39" s="33">
        <v>1.2800000000000001E-7</v>
      </c>
      <c r="G39" s="33">
        <v>5.4900000000000002E-8</v>
      </c>
      <c r="H39" s="100"/>
      <c r="I39" s="100"/>
      <c r="J39" s="108"/>
      <c r="K39"/>
      <c r="L39"/>
      <c r="M39"/>
      <c r="N39"/>
      <c r="O39"/>
      <c r="P39"/>
      <c r="Q39"/>
      <c r="R39"/>
      <c r="S39" s="1"/>
    </row>
    <row r="40" spans="1:19" ht="15.75" thickBot="1">
      <c r="A40" s="99"/>
      <c r="B40" s="101"/>
      <c r="C40" s="101"/>
      <c r="D40" s="101"/>
      <c r="E40" s="58">
        <v>1.5450999999999999</v>
      </c>
      <c r="F40" s="58">
        <v>0.73319999999999996</v>
      </c>
      <c r="G40" s="58">
        <v>0.97760000000000002</v>
      </c>
      <c r="H40" s="101"/>
      <c r="I40" s="101"/>
      <c r="J40" s="109"/>
      <c r="K40"/>
      <c r="L40"/>
      <c r="M40"/>
      <c r="N40"/>
      <c r="O40"/>
      <c r="P40"/>
      <c r="Q40"/>
      <c r="R40"/>
      <c r="S40" s="1"/>
    </row>
    <row r="41" spans="1:19" ht="15">
      <c r="A41" s="97" t="s">
        <v>46</v>
      </c>
      <c r="B41" s="95"/>
      <c r="C41" s="95"/>
      <c r="D41" s="95"/>
      <c r="E41" s="30">
        <v>5.39E-8</v>
      </c>
      <c r="F41" s="30">
        <v>0.253</v>
      </c>
      <c r="G41" s="30">
        <v>0.216</v>
      </c>
      <c r="H41" s="30">
        <v>4.3399999999999998E-8</v>
      </c>
      <c r="I41" s="30">
        <v>0.19400000000000001</v>
      </c>
      <c r="J41" s="36">
        <v>0.23100000000000001</v>
      </c>
      <c r="K41"/>
      <c r="L41"/>
      <c r="M41"/>
      <c r="N41"/>
      <c r="O41"/>
      <c r="P41"/>
      <c r="Q41"/>
      <c r="R41"/>
      <c r="S41" s="1"/>
    </row>
    <row r="42" spans="1:19" ht="15.75" thickBot="1">
      <c r="A42" s="99"/>
      <c r="B42" s="96"/>
      <c r="C42" s="96"/>
      <c r="D42" s="96"/>
      <c r="E42" s="59">
        <v>1.1594</v>
      </c>
      <c r="F42" s="31">
        <v>0.22439999999999999</v>
      </c>
      <c r="G42" s="31">
        <v>0.2843</v>
      </c>
      <c r="H42" s="59">
        <v>0.94220000000000004</v>
      </c>
      <c r="I42" s="31">
        <v>0.32129999999999997</v>
      </c>
      <c r="J42" s="29">
        <v>0.25929999999999997</v>
      </c>
      <c r="K42"/>
      <c r="L42"/>
      <c r="M42"/>
      <c r="N42"/>
      <c r="O42"/>
      <c r="P42"/>
      <c r="Q42"/>
      <c r="R42"/>
      <c r="S42" s="1"/>
    </row>
    <row r="43" spans="1:19" ht="15">
      <c r="A43" s="97" t="s">
        <v>47</v>
      </c>
      <c r="B43" s="100"/>
      <c r="C43" s="100"/>
      <c r="D43" s="100"/>
      <c r="E43" s="33">
        <v>0.99299999999999999</v>
      </c>
      <c r="F43" s="33">
        <v>0.97099999999999997</v>
      </c>
      <c r="G43" s="33">
        <v>1.05</v>
      </c>
      <c r="H43" s="33">
        <v>1.1399999999999999</v>
      </c>
      <c r="I43" s="106">
        <v>2.0100000000000001E-8</v>
      </c>
      <c r="J43" s="35">
        <v>0.88300000000000001</v>
      </c>
      <c r="K43"/>
      <c r="L43"/>
      <c r="M43"/>
      <c r="N43"/>
      <c r="O43"/>
      <c r="P43"/>
      <c r="Q43"/>
      <c r="R43"/>
      <c r="S43" s="1"/>
    </row>
    <row r="44" spans="1:19" ht="15.75" thickBot="1">
      <c r="A44" s="99"/>
      <c r="B44" s="101"/>
      <c r="C44" s="101"/>
      <c r="D44" s="101"/>
      <c r="E44" s="58">
        <v>1.0032000000000001</v>
      </c>
      <c r="F44" s="34">
        <v>0.41839999999999999</v>
      </c>
      <c r="G44" s="34">
        <v>0.36849999999999999</v>
      </c>
      <c r="H44" s="58">
        <v>0.66069999999999995</v>
      </c>
      <c r="I44" s="107"/>
      <c r="J44" s="32">
        <v>0.58809999999999996</v>
      </c>
      <c r="K44"/>
      <c r="L44"/>
      <c r="M44"/>
      <c r="N44"/>
      <c r="O44"/>
      <c r="P44"/>
      <c r="Q44"/>
      <c r="R44"/>
      <c r="S44" s="1"/>
    </row>
    <row r="45" spans="1:19" ht="15">
      <c r="A45" s="97" t="s">
        <v>48</v>
      </c>
      <c r="B45" s="95"/>
      <c r="C45" s="95"/>
      <c r="D45" s="95"/>
      <c r="E45" s="95"/>
      <c r="F45" s="95"/>
      <c r="G45" s="95"/>
      <c r="H45" s="30">
        <v>2.6799999999999998E-8</v>
      </c>
      <c r="I45" s="30">
        <v>1.04</v>
      </c>
      <c r="J45" s="104">
        <v>3.77E-8</v>
      </c>
      <c r="K45"/>
      <c r="L45"/>
      <c r="M45"/>
      <c r="N45"/>
      <c r="O45"/>
      <c r="P45"/>
      <c r="Q45"/>
      <c r="R45"/>
      <c r="S45" s="1"/>
    </row>
    <row r="46" spans="1:19" ht="15.75" thickBot="1">
      <c r="A46" s="99"/>
      <c r="B46" s="96"/>
      <c r="C46" s="96"/>
      <c r="D46" s="96"/>
      <c r="E46" s="96"/>
      <c r="F46" s="96"/>
      <c r="G46" s="96"/>
      <c r="H46" s="59">
        <v>1.5006999999999999</v>
      </c>
      <c r="I46" s="31">
        <v>0.33750000000000002</v>
      </c>
      <c r="J46" s="105"/>
      <c r="K46"/>
      <c r="L46"/>
      <c r="M46"/>
      <c r="N46"/>
      <c r="O46"/>
      <c r="P46"/>
      <c r="Q46"/>
      <c r="R46"/>
      <c r="S46" s="1"/>
    </row>
    <row r="47" spans="1:19" ht="15">
      <c r="A47" s="97" t="s">
        <v>49</v>
      </c>
      <c r="B47" s="100"/>
      <c r="C47" s="100"/>
      <c r="D47" s="100"/>
      <c r="E47" s="100"/>
      <c r="F47" s="100"/>
      <c r="G47" s="100"/>
      <c r="H47" s="33">
        <v>1.6400000000000001E-8</v>
      </c>
      <c r="I47" s="33">
        <v>3.4499999999999998E-8</v>
      </c>
      <c r="J47" s="35">
        <v>3.7100000000000001E-8</v>
      </c>
      <c r="K47"/>
      <c r="L47"/>
      <c r="M47"/>
      <c r="N47"/>
      <c r="O47"/>
      <c r="P47"/>
      <c r="Q47"/>
      <c r="R47"/>
      <c r="S47" s="1"/>
    </row>
    <row r="48" spans="1:19" ht="15.75" thickBot="1">
      <c r="A48" s="99"/>
      <c r="B48" s="101"/>
      <c r="C48" s="101"/>
      <c r="D48" s="101"/>
      <c r="E48" s="101"/>
      <c r="F48" s="101"/>
      <c r="G48" s="101"/>
      <c r="H48" s="58">
        <v>1.6798</v>
      </c>
      <c r="I48" s="58">
        <v>2.2536</v>
      </c>
      <c r="J48" s="61">
        <v>0.69159999999999999</v>
      </c>
      <c r="K48"/>
      <c r="L48"/>
      <c r="M48"/>
      <c r="N48"/>
      <c r="O48"/>
      <c r="P48"/>
      <c r="Q48"/>
      <c r="R48"/>
      <c r="S48" s="1"/>
    </row>
    <row r="49" spans="1:19" ht="15">
      <c r="A49" s="97" t="s">
        <v>50</v>
      </c>
      <c r="B49" s="95"/>
      <c r="C49" s="95"/>
      <c r="D49" s="95"/>
      <c r="E49" s="95"/>
      <c r="F49" s="95"/>
      <c r="G49" s="95"/>
      <c r="H49" s="30">
        <v>5.39E-8</v>
      </c>
      <c r="I49" s="30">
        <v>4.3200000000000003E-8</v>
      </c>
      <c r="J49" s="36">
        <v>4.8100000000000001E-8</v>
      </c>
      <c r="K49"/>
      <c r="L49"/>
      <c r="M49"/>
      <c r="N49"/>
      <c r="O49"/>
      <c r="P49"/>
      <c r="Q49"/>
      <c r="R49"/>
      <c r="S49" s="1"/>
    </row>
    <row r="50" spans="1:19" ht="15.75" thickBot="1">
      <c r="A50" s="99"/>
      <c r="B50" s="96"/>
      <c r="C50" s="96"/>
      <c r="D50" s="96"/>
      <c r="E50" s="96"/>
      <c r="F50" s="96"/>
      <c r="G50" s="96"/>
      <c r="H50" s="59">
        <v>1.1082000000000001</v>
      </c>
      <c r="I50" s="59">
        <v>1.0998000000000001</v>
      </c>
      <c r="J50" s="60">
        <v>1.5687</v>
      </c>
      <c r="K50"/>
      <c r="L50"/>
      <c r="M50"/>
      <c r="N50"/>
      <c r="O50"/>
      <c r="P50"/>
      <c r="Q50"/>
      <c r="R50"/>
      <c r="S50" s="1"/>
    </row>
    <row r="51" spans="1:19" ht="15.75" thickBot="1">
      <c r="A51" s="46" t="s">
        <v>51</v>
      </c>
      <c r="B51" s="27" t="s">
        <v>31</v>
      </c>
      <c r="C51" s="27" t="s">
        <v>31</v>
      </c>
      <c r="D51" s="27" t="s">
        <v>31</v>
      </c>
      <c r="E51" s="27" t="s">
        <v>31</v>
      </c>
      <c r="F51" s="27" t="s">
        <v>31</v>
      </c>
      <c r="G51" s="27" t="s">
        <v>31</v>
      </c>
      <c r="H51" s="27" t="s">
        <v>31</v>
      </c>
      <c r="I51" s="27" t="s">
        <v>31</v>
      </c>
      <c r="J51" s="28" t="s">
        <v>31</v>
      </c>
      <c r="K51"/>
      <c r="L51"/>
      <c r="M51"/>
      <c r="N51"/>
      <c r="O51"/>
      <c r="P51"/>
      <c r="Q51"/>
      <c r="R51"/>
      <c r="S51" s="1"/>
    </row>
    <row r="52" spans="1:19" ht="15">
      <c r="A52" s="97" t="s">
        <v>52</v>
      </c>
      <c r="B52" s="30">
        <v>3.11</v>
      </c>
      <c r="C52" s="30">
        <v>3.34</v>
      </c>
      <c r="D52" s="95"/>
      <c r="E52" s="30">
        <v>2.2799999999999998</v>
      </c>
      <c r="F52" s="30">
        <v>1.79</v>
      </c>
      <c r="G52" s="95"/>
      <c r="H52" s="30">
        <v>2.3199999999999998</v>
      </c>
      <c r="I52" s="30">
        <v>1.78</v>
      </c>
      <c r="J52" s="102"/>
      <c r="K52"/>
      <c r="L52"/>
      <c r="M52"/>
      <c r="N52"/>
      <c r="O52"/>
      <c r="P52"/>
      <c r="Q52"/>
      <c r="R52"/>
      <c r="S52" s="1"/>
    </row>
    <row r="53" spans="1:19" ht="15.75" thickBot="1">
      <c r="A53" s="99"/>
      <c r="B53" s="31">
        <v>7.7700000000000005E-2</v>
      </c>
      <c r="C53" s="31">
        <v>8.48E-2</v>
      </c>
      <c r="D53" s="96"/>
      <c r="E53" s="31">
        <v>8.48E-2</v>
      </c>
      <c r="F53" s="31">
        <v>9.3899999999999997E-2</v>
      </c>
      <c r="G53" s="96"/>
      <c r="H53" s="31">
        <v>8.7400000000000005E-2</v>
      </c>
      <c r="I53" s="31">
        <v>0.106</v>
      </c>
      <c r="J53" s="103"/>
      <c r="K53"/>
      <c r="L53"/>
      <c r="M53"/>
      <c r="N53"/>
      <c r="O53"/>
      <c r="P53"/>
      <c r="Q53"/>
      <c r="R53"/>
      <c r="S53" s="1"/>
    </row>
    <row r="54" spans="1:19" ht="15">
      <c r="A54" s="97" t="s">
        <v>53</v>
      </c>
      <c r="B54" s="100"/>
      <c r="C54" s="100"/>
      <c r="D54" s="33">
        <v>3.44</v>
      </c>
      <c r="E54" s="100"/>
      <c r="F54" s="100"/>
      <c r="G54" s="33">
        <v>1.97</v>
      </c>
      <c r="H54" s="100"/>
      <c r="I54" s="100"/>
      <c r="J54" s="35">
        <v>1.96</v>
      </c>
      <c r="K54"/>
      <c r="L54"/>
      <c r="M54"/>
      <c r="N54"/>
      <c r="O54"/>
      <c r="P54"/>
      <c r="Q54"/>
      <c r="R54"/>
      <c r="S54" s="1"/>
    </row>
    <row r="55" spans="1:19" ht="15.75" thickBot="1">
      <c r="A55" s="99"/>
      <c r="B55" s="101"/>
      <c r="C55" s="101"/>
      <c r="D55" s="34">
        <v>8.4699999999999998E-2</v>
      </c>
      <c r="E55" s="101"/>
      <c r="F55" s="101"/>
      <c r="G55" s="34">
        <v>0.1033</v>
      </c>
      <c r="H55" s="101"/>
      <c r="I55" s="101"/>
      <c r="J55" s="32">
        <v>0.1085</v>
      </c>
      <c r="K55"/>
      <c r="L55"/>
      <c r="M55"/>
      <c r="N55"/>
      <c r="O55"/>
      <c r="P55"/>
      <c r="Q55"/>
      <c r="R55"/>
      <c r="S55" s="1"/>
    </row>
    <row r="56" spans="1:19" ht="15">
      <c r="A56" s="97" t="s">
        <v>54</v>
      </c>
      <c r="B56" s="95"/>
      <c r="C56" s="95"/>
      <c r="D56" s="30">
        <v>3.26</v>
      </c>
      <c r="E56" s="95"/>
      <c r="F56" s="95"/>
      <c r="G56" s="30">
        <v>2.48</v>
      </c>
      <c r="H56" s="95"/>
      <c r="I56" s="95"/>
      <c r="J56" s="36">
        <v>2.5</v>
      </c>
      <c r="K56"/>
      <c r="L56"/>
      <c r="M56"/>
      <c r="N56"/>
      <c r="O56"/>
      <c r="P56"/>
      <c r="Q56"/>
      <c r="R56"/>
      <c r="S56" s="1"/>
    </row>
    <row r="57" spans="1:19" ht="15.75" thickBot="1">
      <c r="A57" s="99"/>
      <c r="B57" s="96"/>
      <c r="C57" s="96"/>
      <c r="D57" s="31">
        <v>8.3199999999999996E-2</v>
      </c>
      <c r="E57" s="96"/>
      <c r="F57" s="96"/>
      <c r="G57" s="31">
        <v>8.9399999999999993E-2</v>
      </c>
      <c r="H57" s="96"/>
      <c r="I57" s="96"/>
      <c r="J57" s="29">
        <v>9.2999999999999999E-2</v>
      </c>
      <c r="K57"/>
      <c r="L57"/>
      <c r="M57"/>
      <c r="N57"/>
      <c r="O57"/>
      <c r="P57"/>
      <c r="Q57"/>
      <c r="R57"/>
      <c r="S57" s="1"/>
    </row>
    <row r="58" spans="1:19" ht="15.75" thickBot="1">
      <c r="A58" s="46" t="s">
        <v>55</v>
      </c>
      <c r="B58" s="15"/>
      <c r="C58" s="15"/>
      <c r="D58" s="15"/>
      <c r="E58" s="15"/>
      <c r="F58" s="15"/>
      <c r="G58" s="15"/>
      <c r="H58" s="15"/>
      <c r="I58" s="15"/>
      <c r="J58" s="16"/>
      <c r="K58"/>
      <c r="L58"/>
      <c r="M58"/>
      <c r="N58"/>
      <c r="O58"/>
      <c r="P58"/>
      <c r="Q58"/>
      <c r="R58"/>
      <c r="S58" s="1"/>
    </row>
    <row r="59" spans="1:19" ht="36.75" thickBot="1">
      <c r="A59" s="4" t="s">
        <v>56</v>
      </c>
      <c r="B59" s="19">
        <v>1000</v>
      </c>
      <c r="C59" s="19">
        <v>1000</v>
      </c>
      <c r="D59" s="19">
        <v>3000</v>
      </c>
      <c r="E59" s="19">
        <v>1000</v>
      </c>
      <c r="F59" s="19">
        <v>1000</v>
      </c>
      <c r="G59" s="19">
        <v>1000</v>
      </c>
      <c r="H59" s="19">
        <v>1000</v>
      </c>
      <c r="I59" s="19">
        <v>1000</v>
      </c>
      <c r="J59" s="20">
        <v>1000</v>
      </c>
      <c r="K59"/>
      <c r="L59"/>
      <c r="M59"/>
      <c r="N59"/>
      <c r="O59"/>
      <c r="P59"/>
      <c r="Q59"/>
      <c r="R59"/>
      <c r="S59" s="1"/>
    </row>
    <row r="60" spans="1:19" ht="36.75" thickBot="1">
      <c r="A60" s="4" t="s">
        <v>57</v>
      </c>
      <c r="B60" s="21">
        <v>2000</v>
      </c>
      <c r="C60" s="21">
        <v>2000</v>
      </c>
      <c r="D60" s="21">
        <v>5000</v>
      </c>
      <c r="E60" s="21">
        <v>5000</v>
      </c>
      <c r="F60" s="21">
        <v>5000</v>
      </c>
      <c r="G60" s="21">
        <v>5000</v>
      </c>
      <c r="H60" s="21">
        <v>5000</v>
      </c>
      <c r="I60" s="21">
        <v>5000</v>
      </c>
      <c r="J60" s="22">
        <v>5000</v>
      </c>
      <c r="K60"/>
      <c r="L60"/>
      <c r="M60"/>
      <c r="N60"/>
      <c r="O60"/>
      <c r="P60"/>
      <c r="Q60"/>
      <c r="R60"/>
      <c r="S60" s="1"/>
    </row>
    <row r="61" spans="1:19" ht="36.75" thickBot="1">
      <c r="A61" s="4" t="s">
        <v>58</v>
      </c>
      <c r="B61" s="19">
        <v>2000</v>
      </c>
      <c r="C61" s="19">
        <v>2000</v>
      </c>
      <c r="D61" s="19">
        <v>5000</v>
      </c>
      <c r="E61" s="19">
        <v>2000</v>
      </c>
      <c r="F61" s="19">
        <v>2000</v>
      </c>
      <c r="G61" s="19">
        <v>2000</v>
      </c>
      <c r="H61" s="19">
        <v>5000</v>
      </c>
      <c r="I61" s="19">
        <v>5000</v>
      </c>
      <c r="J61" s="20">
        <v>5000</v>
      </c>
      <c r="K61"/>
      <c r="L61"/>
      <c r="M61"/>
      <c r="N61"/>
      <c r="O61"/>
      <c r="P61"/>
      <c r="Q61"/>
      <c r="R61"/>
      <c r="S61" s="1"/>
    </row>
    <row r="62" spans="1:19" ht="15.75" thickBot="1">
      <c r="A62" s="4" t="s">
        <v>59</v>
      </c>
      <c r="B62" s="21">
        <v>2000</v>
      </c>
      <c r="C62" s="21">
        <v>2000</v>
      </c>
      <c r="D62" s="21">
        <v>2000</v>
      </c>
      <c r="E62" s="21">
        <v>2000</v>
      </c>
      <c r="F62" s="21">
        <v>2000</v>
      </c>
      <c r="G62" s="21">
        <v>2000</v>
      </c>
      <c r="H62" s="21">
        <v>2000</v>
      </c>
      <c r="I62" s="21">
        <v>2000</v>
      </c>
      <c r="J62" s="22">
        <v>2000</v>
      </c>
      <c r="K62"/>
      <c r="L62"/>
      <c r="M62"/>
      <c r="N62"/>
      <c r="O62"/>
      <c r="P62"/>
      <c r="Q62"/>
      <c r="R62"/>
      <c r="S62" s="1"/>
    </row>
    <row r="63" spans="1:19" ht="36.75" thickBot="1">
      <c r="A63" s="4" t="s">
        <v>60</v>
      </c>
      <c r="B63" s="19">
        <v>1000</v>
      </c>
      <c r="C63" s="19">
        <v>1000</v>
      </c>
      <c r="D63" s="19">
        <v>3000</v>
      </c>
      <c r="E63" s="19">
        <v>1000</v>
      </c>
      <c r="F63" s="19">
        <v>1000</v>
      </c>
      <c r="G63" s="19">
        <v>1000</v>
      </c>
      <c r="H63" s="19">
        <v>1000</v>
      </c>
      <c r="I63" s="19">
        <v>1000</v>
      </c>
      <c r="J63" s="20">
        <v>1000</v>
      </c>
      <c r="K63"/>
      <c r="L63"/>
      <c r="M63"/>
      <c r="N63"/>
      <c r="O63"/>
      <c r="P63"/>
      <c r="Q63"/>
      <c r="R63"/>
      <c r="S63" s="1"/>
    </row>
    <row r="64" spans="1:19" ht="24.75" thickBot="1">
      <c r="A64" s="4" t="s">
        <v>61</v>
      </c>
      <c r="B64" s="21">
        <v>0.8</v>
      </c>
      <c r="C64" s="21">
        <v>0.8</v>
      </c>
      <c r="D64" s="21">
        <v>0.7</v>
      </c>
      <c r="E64" s="21">
        <v>0.8</v>
      </c>
      <c r="F64" s="21">
        <v>0.8</v>
      </c>
      <c r="G64" s="21">
        <v>0.8</v>
      </c>
      <c r="H64" s="21">
        <v>0.8</v>
      </c>
      <c r="I64" s="21">
        <v>0.8</v>
      </c>
      <c r="J64" s="22">
        <v>0.8</v>
      </c>
      <c r="K64"/>
      <c r="L64"/>
      <c r="M64"/>
      <c r="N64"/>
      <c r="O64"/>
      <c r="P64"/>
      <c r="Q64"/>
      <c r="R64"/>
      <c r="S64" s="1"/>
    </row>
    <row r="65" spans="1:19" ht="24.75" thickBot="1">
      <c r="A65" s="4" t="s">
        <v>62</v>
      </c>
      <c r="B65" s="19">
        <v>0.8</v>
      </c>
      <c r="C65" s="19">
        <v>0.8</v>
      </c>
      <c r="D65" s="19">
        <v>0.7</v>
      </c>
      <c r="E65" s="19">
        <v>0.8</v>
      </c>
      <c r="F65" s="19">
        <v>0.8</v>
      </c>
      <c r="G65" s="19">
        <v>0.8</v>
      </c>
      <c r="H65" s="19">
        <v>0.8</v>
      </c>
      <c r="I65" s="19">
        <v>0.8</v>
      </c>
      <c r="J65" s="20">
        <v>0.8</v>
      </c>
      <c r="K65"/>
      <c r="L65"/>
      <c r="M65"/>
      <c r="N65"/>
      <c r="O65"/>
      <c r="P65"/>
      <c r="Q65"/>
      <c r="R65"/>
      <c r="S65" s="1"/>
    </row>
    <row r="66" spans="1:19" ht="15.75" thickBot="1">
      <c r="A66" s="4" t="s">
        <v>63</v>
      </c>
      <c r="B66" s="17"/>
      <c r="C66" s="17"/>
      <c r="D66" s="21">
        <v>100</v>
      </c>
      <c r="E66" s="17"/>
      <c r="F66" s="17"/>
      <c r="G66" s="17"/>
      <c r="H66" s="17"/>
      <c r="I66" s="17"/>
      <c r="J66" s="18"/>
      <c r="K66"/>
      <c r="L66"/>
      <c r="M66"/>
      <c r="N66"/>
      <c r="O66"/>
      <c r="P66"/>
      <c r="Q66"/>
      <c r="R66"/>
      <c r="S66" s="1"/>
    </row>
    <row r="67" spans="1:19" ht="15.75" thickBot="1">
      <c r="A67" s="46" t="s">
        <v>64</v>
      </c>
      <c r="B67" s="15"/>
      <c r="C67" s="15"/>
      <c r="D67" s="15"/>
      <c r="E67" s="15"/>
      <c r="F67" s="15"/>
      <c r="G67" s="15"/>
      <c r="H67" s="15"/>
      <c r="I67" s="15"/>
      <c r="J67" s="16"/>
      <c r="K67"/>
      <c r="L67"/>
      <c r="M67"/>
      <c r="N67"/>
      <c r="O67"/>
      <c r="P67"/>
      <c r="Q67"/>
      <c r="R67"/>
      <c r="S67" s="1"/>
    </row>
    <row r="68" spans="1:19" ht="24">
      <c r="A68" s="97" t="s">
        <v>65</v>
      </c>
      <c r="B68" s="39" t="s">
        <v>66</v>
      </c>
      <c r="C68" s="39" t="s">
        <v>66</v>
      </c>
      <c r="D68" s="39" t="s">
        <v>66</v>
      </c>
      <c r="E68" s="39" t="s">
        <v>66</v>
      </c>
      <c r="F68" s="39" t="s">
        <v>66</v>
      </c>
      <c r="G68" s="39" t="s">
        <v>66</v>
      </c>
      <c r="H68" s="39" t="s">
        <v>66</v>
      </c>
      <c r="I68" s="39" t="s">
        <v>66</v>
      </c>
      <c r="J68" s="42" t="s">
        <v>66</v>
      </c>
      <c r="K68"/>
      <c r="L68"/>
      <c r="M68"/>
      <c r="N68"/>
      <c r="O68"/>
      <c r="P68"/>
      <c r="Q68"/>
      <c r="R68"/>
      <c r="S68" s="1"/>
    </row>
    <row r="69" spans="1:19" ht="36">
      <c r="A69" s="98"/>
      <c r="B69" s="40" t="s">
        <v>67</v>
      </c>
      <c r="C69" s="40" t="s">
        <v>67</v>
      </c>
      <c r="D69" s="40" t="s">
        <v>67</v>
      </c>
      <c r="E69" s="40" t="s">
        <v>67</v>
      </c>
      <c r="F69" s="40" t="s">
        <v>67</v>
      </c>
      <c r="G69" s="40" t="s">
        <v>67</v>
      </c>
      <c r="H69" s="40" t="s">
        <v>67</v>
      </c>
      <c r="I69" s="40" t="s">
        <v>67</v>
      </c>
      <c r="J69" s="38" t="s">
        <v>93</v>
      </c>
      <c r="K69"/>
      <c r="L69"/>
      <c r="M69"/>
      <c r="N69"/>
      <c r="O69"/>
      <c r="P69"/>
      <c r="Q69"/>
      <c r="R69"/>
      <c r="S69" s="1"/>
    </row>
    <row r="70" spans="1:19" ht="36">
      <c r="A70" s="98"/>
      <c r="B70" s="40" t="s">
        <v>68</v>
      </c>
      <c r="C70" s="40" t="s">
        <v>68</v>
      </c>
      <c r="D70" s="40" t="s">
        <v>68</v>
      </c>
      <c r="E70" s="40" t="s">
        <v>68</v>
      </c>
      <c r="F70" s="40" t="s">
        <v>68</v>
      </c>
      <c r="G70" s="40" t="s">
        <v>68</v>
      </c>
      <c r="H70" s="40" t="s">
        <v>68</v>
      </c>
      <c r="I70" s="40" t="s">
        <v>68</v>
      </c>
      <c r="J70" s="38" t="s">
        <v>67</v>
      </c>
      <c r="K70"/>
      <c r="L70"/>
      <c r="M70"/>
      <c r="N70"/>
      <c r="O70"/>
      <c r="P70"/>
      <c r="Q70"/>
      <c r="R70"/>
      <c r="S70" s="1"/>
    </row>
    <row r="71" spans="1:19" ht="24">
      <c r="A71" s="98"/>
      <c r="B71" s="40" t="s">
        <v>69</v>
      </c>
      <c r="C71" s="40" t="s">
        <v>69</v>
      </c>
      <c r="D71" s="40" t="s">
        <v>69</v>
      </c>
      <c r="E71" s="40" t="s">
        <v>83</v>
      </c>
      <c r="F71" s="40" t="s">
        <v>83</v>
      </c>
      <c r="G71" s="40" t="s">
        <v>69</v>
      </c>
      <c r="H71" s="40" t="s">
        <v>83</v>
      </c>
      <c r="I71" s="40" t="s">
        <v>83</v>
      </c>
      <c r="J71" s="38" t="s">
        <v>68</v>
      </c>
      <c r="K71"/>
      <c r="L71"/>
      <c r="M71"/>
      <c r="N71"/>
      <c r="O71"/>
      <c r="P71"/>
      <c r="Q71"/>
      <c r="R71"/>
      <c r="S71" s="1"/>
    </row>
    <row r="72" spans="1:19" ht="24">
      <c r="A72" s="98"/>
      <c r="B72" s="40" t="s">
        <v>70</v>
      </c>
      <c r="C72" s="40" t="s">
        <v>70</v>
      </c>
      <c r="D72" s="40" t="s">
        <v>70</v>
      </c>
      <c r="E72" s="40" t="s">
        <v>84</v>
      </c>
      <c r="F72" s="40" t="s">
        <v>84</v>
      </c>
      <c r="G72" s="40" t="s">
        <v>70</v>
      </c>
      <c r="H72" s="40" t="s">
        <v>84</v>
      </c>
      <c r="I72" s="40" t="s">
        <v>84</v>
      </c>
      <c r="J72" s="38" t="s">
        <v>69</v>
      </c>
      <c r="K72"/>
      <c r="L72"/>
      <c r="M72"/>
      <c r="N72"/>
      <c r="O72"/>
      <c r="P72"/>
      <c r="Q72"/>
      <c r="R72"/>
      <c r="S72" s="1"/>
    </row>
    <row r="73" spans="1:19" ht="24">
      <c r="A73" s="98"/>
      <c r="B73" s="40" t="s">
        <v>71</v>
      </c>
      <c r="C73" s="40" t="s">
        <v>71</v>
      </c>
      <c r="D73" s="40" t="s">
        <v>83</v>
      </c>
      <c r="E73" s="40" t="s">
        <v>71</v>
      </c>
      <c r="F73" s="40" t="s">
        <v>71</v>
      </c>
      <c r="G73" s="40" t="s">
        <v>83</v>
      </c>
      <c r="H73" s="40" t="s">
        <v>71</v>
      </c>
      <c r="I73" s="40" t="s">
        <v>71</v>
      </c>
      <c r="J73" s="38" t="s">
        <v>70</v>
      </c>
      <c r="K73"/>
      <c r="L73"/>
      <c r="M73"/>
      <c r="N73"/>
      <c r="O73"/>
      <c r="P73"/>
      <c r="Q73"/>
      <c r="R73"/>
      <c r="S73" s="1"/>
    </row>
    <row r="74" spans="1:19" ht="24">
      <c r="A74" s="98"/>
      <c r="B74" s="40" t="s">
        <v>72</v>
      </c>
      <c r="C74" s="40" t="s">
        <v>72</v>
      </c>
      <c r="D74" s="40" t="s">
        <v>84</v>
      </c>
      <c r="E74" s="40" t="s">
        <v>72</v>
      </c>
      <c r="F74" s="40" t="s">
        <v>72</v>
      </c>
      <c r="G74" s="40" t="s">
        <v>84</v>
      </c>
      <c r="H74" s="40" t="s">
        <v>72</v>
      </c>
      <c r="I74" s="40" t="s">
        <v>72</v>
      </c>
      <c r="J74" s="38" t="s">
        <v>83</v>
      </c>
      <c r="K74"/>
      <c r="L74"/>
      <c r="M74"/>
      <c r="N74"/>
      <c r="O74"/>
      <c r="P74"/>
      <c r="Q74"/>
      <c r="R74"/>
      <c r="S74" s="1"/>
    </row>
    <row r="75" spans="1:19" ht="24">
      <c r="A75" s="98"/>
      <c r="B75" s="40" t="s">
        <v>73</v>
      </c>
      <c r="C75" s="40" t="s">
        <v>73</v>
      </c>
      <c r="D75" s="40" t="s">
        <v>71</v>
      </c>
      <c r="E75" s="40" t="s">
        <v>85</v>
      </c>
      <c r="F75" s="40" t="s">
        <v>85</v>
      </c>
      <c r="G75" s="40" t="s">
        <v>71</v>
      </c>
      <c r="H75" s="40" t="s">
        <v>85</v>
      </c>
      <c r="I75" s="40" t="s">
        <v>85</v>
      </c>
      <c r="J75" s="38" t="s">
        <v>84</v>
      </c>
      <c r="K75"/>
      <c r="L75"/>
      <c r="M75"/>
      <c r="N75"/>
      <c r="O75"/>
      <c r="P75"/>
      <c r="Q75"/>
      <c r="R75"/>
      <c r="S75" s="1"/>
    </row>
    <row r="76" spans="1:19" ht="24">
      <c r="A76" s="98"/>
      <c r="B76" s="40" t="s">
        <v>74</v>
      </c>
      <c r="C76" s="40" t="s">
        <v>74</v>
      </c>
      <c r="D76" s="40" t="s">
        <v>72</v>
      </c>
      <c r="E76" s="40" t="s">
        <v>86</v>
      </c>
      <c r="F76" s="40" t="s">
        <v>86</v>
      </c>
      <c r="G76" s="40" t="s">
        <v>72</v>
      </c>
      <c r="H76" s="40" t="s">
        <v>86</v>
      </c>
      <c r="I76" s="40" t="s">
        <v>86</v>
      </c>
      <c r="J76" s="38" t="s">
        <v>71</v>
      </c>
      <c r="K76"/>
      <c r="L76"/>
      <c r="M76"/>
      <c r="N76"/>
      <c r="O76"/>
      <c r="P76"/>
      <c r="Q76"/>
      <c r="R76"/>
      <c r="S76" s="1"/>
    </row>
    <row r="77" spans="1:19" ht="24">
      <c r="A77" s="98"/>
      <c r="B77" s="40" t="s">
        <v>75</v>
      </c>
      <c r="C77" s="40" t="s">
        <v>75</v>
      </c>
      <c r="D77" s="40" t="s">
        <v>73</v>
      </c>
      <c r="E77" s="40" t="s">
        <v>87</v>
      </c>
      <c r="F77" s="40" t="s">
        <v>87</v>
      </c>
      <c r="G77" s="40" t="s">
        <v>73</v>
      </c>
      <c r="H77" s="40" t="s">
        <v>87</v>
      </c>
      <c r="I77" s="40" t="s">
        <v>87</v>
      </c>
      <c r="J77" s="38" t="s">
        <v>72</v>
      </c>
      <c r="K77"/>
      <c r="L77"/>
      <c r="M77"/>
      <c r="N77"/>
      <c r="O77"/>
      <c r="P77"/>
      <c r="Q77"/>
      <c r="R77"/>
      <c r="S77" s="1"/>
    </row>
    <row r="78" spans="1:19" ht="24">
      <c r="A78" s="98"/>
      <c r="B78" s="40" t="s">
        <v>76</v>
      </c>
      <c r="C78" s="40" t="s">
        <v>76</v>
      </c>
      <c r="D78" s="40" t="s">
        <v>85</v>
      </c>
      <c r="E78" s="40" t="s">
        <v>76</v>
      </c>
      <c r="F78" s="40" t="s">
        <v>76</v>
      </c>
      <c r="G78" s="40" t="s">
        <v>85</v>
      </c>
      <c r="H78" s="40" t="s">
        <v>76</v>
      </c>
      <c r="I78" s="40" t="s">
        <v>76</v>
      </c>
      <c r="J78" s="38" t="s">
        <v>73</v>
      </c>
      <c r="K78"/>
      <c r="L78"/>
      <c r="M78"/>
      <c r="N78"/>
      <c r="O78"/>
      <c r="P78"/>
      <c r="Q78"/>
      <c r="R78"/>
      <c r="S78" s="1"/>
    </row>
    <row r="79" spans="1:19" ht="24">
      <c r="A79" s="98"/>
      <c r="B79" s="40" t="s">
        <v>77</v>
      </c>
      <c r="C79" s="40" t="s">
        <v>77</v>
      </c>
      <c r="D79" s="40" t="s">
        <v>74</v>
      </c>
      <c r="E79" s="40" t="s">
        <v>88</v>
      </c>
      <c r="F79" s="40" t="s">
        <v>88</v>
      </c>
      <c r="G79" s="40" t="s">
        <v>74</v>
      </c>
      <c r="H79" s="40" t="s">
        <v>88</v>
      </c>
      <c r="I79" s="40" t="s">
        <v>88</v>
      </c>
      <c r="J79" s="38" t="s">
        <v>85</v>
      </c>
      <c r="K79"/>
      <c r="L79"/>
      <c r="M79"/>
      <c r="N79"/>
      <c r="O79"/>
      <c r="P79"/>
      <c r="Q79"/>
      <c r="R79"/>
      <c r="S79" s="1"/>
    </row>
    <row r="80" spans="1:19" ht="24">
      <c r="A80" s="98"/>
      <c r="B80" s="40" t="s">
        <v>78</v>
      </c>
      <c r="C80" s="40" t="s">
        <v>78</v>
      </c>
      <c r="D80" s="40" t="s">
        <v>86</v>
      </c>
      <c r="E80" s="40" t="s">
        <v>78</v>
      </c>
      <c r="F80" s="40" t="s">
        <v>78</v>
      </c>
      <c r="G80" s="40" t="s">
        <v>86</v>
      </c>
      <c r="H80" s="40" t="s">
        <v>78</v>
      </c>
      <c r="I80" s="40" t="s">
        <v>78</v>
      </c>
      <c r="J80" s="38" t="s">
        <v>74</v>
      </c>
      <c r="K80"/>
      <c r="L80"/>
      <c r="M80"/>
      <c r="N80"/>
      <c r="O80"/>
      <c r="P80"/>
      <c r="Q80"/>
      <c r="R80"/>
      <c r="S80" s="1"/>
    </row>
    <row r="81" spans="1:19" ht="24">
      <c r="A81" s="98"/>
      <c r="B81" s="40" t="s">
        <v>79</v>
      </c>
      <c r="C81" s="40" t="s">
        <v>79</v>
      </c>
      <c r="D81" s="40" t="s">
        <v>75</v>
      </c>
      <c r="E81" s="40" t="s">
        <v>89</v>
      </c>
      <c r="F81" s="40" t="s">
        <v>89</v>
      </c>
      <c r="G81" s="40" t="s">
        <v>75</v>
      </c>
      <c r="H81" s="40" t="s">
        <v>89</v>
      </c>
      <c r="I81" s="40" t="s">
        <v>89</v>
      </c>
      <c r="J81" s="38" t="s">
        <v>86</v>
      </c>
      <c r="K81"/>
      <c r="L81"/>
      <c r="M81"/>
      <c r="N81"/>
      <c r="O81"/>
      <c r="P81"/>
      <c r="Q81"/>
      <c r="R81"/>
      <c r="S81" s="1"/>
    </row>
    <row r="82" spans="1:19" ht="24">
      <c r="A82" s="98"/>
      <c r="B82" s="40" t="s">
        <v>80</v>
      </c>
      <c r="C82" s="40" t="s">
        <v>80</v>
      </c>
      <c r="D82" s="40" t="s">
        <v>87</v>
      </c>
      <c r="E82" s="40" t="s">
        <v>90</v>
      </c>
      <c r="F82" s="40" t="s">
        <v>90</v>
      </c>
      <c r="G82" s="40" t="s">
        <v>87</v>
      </c>
      <c r="H82" s="40" t="s">
        <v>90</v>
      </c>
      <c r="I82" s="40" t="s">
        <v>90</v>
      </c>
      <c r="J82" s="38" t="s">
        <v>75</v>
      </c>
      <c r="K82"/>
      <c r="L82"/>
      <c r="M82"/>
      <c r="N82"/>
      <c r="O82"/>
      <c r="P82"/>
      <c r="Q82"/>
      <c r="R82"/>
      <c r="S82" s="1"/>
    </row>
    <row r="83" spans="1:19" ht="24">
      <c r="A83" s="98"/>
      <c r="B83" s="40" t="s">
        <v>81</v>
      </c>
      <c r="C83" s="40" t="s">
        <v>81</v>
      </c>
      <c r="D83" s="40" t="s">
        <v>76</v>
      </c>
      <c r="E83" s="40" t="s">
        <v>81</v>
      </c>
      <c r="F83" s="40" t="s">
        <v>81</v>
      </c>
      <c r="G83" s="40" t="s">
        <v>76</v>
      </c>
      <c r="H83" s="40" t="s">
        <v>81</v>
      </c>
      <c r="I83" s="40" t="s">
        <v>81</v>
      </c>
      <c r="J83" s="38" t="s">
        <v>87</v>
      </c>
      <c r="K83"/>
      <c r="L83"/>
      <c r="M83"/>
      <c r="N83"/>
      <c r="O83"/>
      <c r="P83"/>
      <c r="Q83"/>
      <c r="R83"/>
      <c r="S83" s="1"/>
    </row>
    <row r="84" spans="1:19" ht="24">
      <c r="A84" s="98"/>
      <c r="B84" s="40" t="s">
        <v>82</v>
      </c>
      <c r="C84" s="40" t="s">
        <v>82</v>
      </c>
      <c r="D84" s="40" t="s">
        <v>77</v>
      </c>
      <c r="E84" s="40" t="s">
        <v>91</v>
      </c>
      <c r="F84" s="40" t="s">
        <v>91</v>
      </c>
      <c r="G84" s="40" t="s">
        <v>77</v>
      </c>
      <c r="H84" s="40" t="s">
        <v>92</v>
      </c>
      <c r="I84" s="40" t="s">
        <v>92</v>
      </c>
      <c r="J84" s="38" t="s">
        <v>76</v>
      </c>
      <c r="K84"/>
      <c r="L84"/>
      <c r="M84"/>
      <c r="N84"/>
      <c r="O84"/>
      <c r="P84"/>
      <c r="Q84"/>
      <c r="R84"/>
      <c r="S84" s="1"/>
    </row>
    <row r="85" spans="1:19" ht="24">
      <c r="A85" s="98"/>
      <c r="B85" s="41"/>
      <c r="C85" s="41"/>
      <c r="D85" s="40" t="s">
        <v>88</v>
      </c>
      <c r="E85" s="41"/>
      <c r="F85" s="41"/>
      <c r="G85" s="40" t="s">
        <v>88</v>
      </c>
      <c r="H85" s="40" t="s">
        <v>91</v>
      </c>
      <c r="I85" s="40" t="s">
        <v>91</v>
      </c>
      <c r="J85" s="38" t="s">
        <v>77</v>
      </c>
      <c r="K85"/>
      <c r="L85"/>
      <c r="M85"/>
      <c r="N85"/>
      <c r="O85"/>
      <c r="P85"/>
      <c r="Q85"/>
      <c r="R85"/>
      <c r="S85" s="1"/>
    </row>
    <row r="86" spans="1:19" ht="24">
      <c r="A86" s="98"/>
      <c r="B86" s="41"/>
      <c r="C86" s="41"/>
      <c r="D86" s="40" t="s">
        <v>78</v>
      </c>
      <c r="E86" s="41"/>
      <c r="F86" s="41"/>
      <c r="G86" s="40" t="s">
        <v>78</v>
      </c>
      <c r="H86" s="41"/>
      <c r="I86" s="41"/>
      <c r="J86" s="38" t="s">
        <v>88</v>
      </c>
      <c r="K86"/>
      <c r="L86"/>
      <c r="M86"/>
      <c r="N86"/>
      <c r="O86"/>
      <c r="P86"/>
      <c r="Q86"/>
      <c r="R86"/>
      <c r="S86" s="1"/>
    </row>
    <row r="87" spans="1:19" ht="24">
      <c r="A87" s="98"/>
      <c r="B87" s="41"/>
      <c r="C87" s="41"/>
      <c r="D87" s="40" t="s">
        <v>79</v>
      </c>
      <c r="E87" s="41"/>
      <c r="F87" s="41"/>
      <c r="G87" s="40" t="s">
        <v>79</v>
      </c>
      <c r="H87" s="41"/>
      <c r="I87" s="41"/>
      <c r="J87" s="38" t="s">
        <v>78</v>
      </c>
      <c r="K87"/>
      <c r="L87"/>
      <c r="M87"/>
      <c r="N87"/>
      <c r="O87"/>
      <c r="P87"/>
      <c r="Q87"/>
      <c r="R87"/>
      <c r="S87" s="1"/>
    </row>
    <row r="88" spans="1:19" ht="24">
      <c r="A88" s="98"/>
      <c r="B88" s="41"/>
      <c r="C88" s="41"/>
      <c r="D88" s="40" t="s">
        <v>89</v>
      </c>
      <c r="E88" s="41"/>
      <c r="F88" s="41"/>
      <c r="G88" s="40" t="s">
        <v>89</v>
      </c>
      <c r="H88" s="41"/>
      <c r="I88" s="41"/>
      <c r="J88" s="38" t="s">
        <v>79</v>
      </c>
      <c r="K88"/>
      <c r="L88"/>
      <c r="M88"/>
      <c r="N88"/>
      <c r="O88"/>
      <c r="P88"/>
      <c r="Q88"/>
      <c r="R88"/>
      <c r="S88" s="1"/>
    </row>
    <row r="89" spans="1:19" ht="24">
      <c r="A89" s="98"/>
      <c r="B89" s="41"/>
      <c r="C89" s="41"/>
      <c r="D89" s="40" t="s">
        <v>80</v>
      </c>
      <c r="E89" s="41"/>
      <c r="F89" s="41"/>
      <c r="G89" s="40" t="s">
        <v>80</v>
      </c>
      <c r="H89" s="41"/>
      <c r="I89" s="41"/>
      <c r="J89" s="38" t="s">
        <v>89</v>
      </c>
      <c r="K89"/>
      <c r="L89"/>
      <c r="M89"/>
      <c r="N89"/>
      <c r="O89"/>
      <c r="P89"/>
      <c r="Q89"/>
      <c r="R89"/>
      <c r="S89" s="1"/>
    </row>
    <row r="90" spans="1:19" ht="24">
      <c r="A90" s="98"/>
      <c r="B90" s="41"/>
      <c r="C90" s="41"/>
      <c r="D90" s="40" t="s">
        <v>90</v>
      </c>
      <c r="E90" s="41"/>
      <c r="F90" s="41"/>
      <c r="G90" s="40" t="s">
        <v>90</v>
      </c>
      <c r="H90" s="41"/>
      <c r="I90" s="41"/>
      <c r="J90" s="38" t="s">
        <v>80</v>
      </c>
      <c r="K90"/>
      <c r="L90"/>
      <c r="M90"/>
      <c r="N90"/>
      <c r="O90"/>
      <c r="P90"/>
      <c r="Q90"/>
      <c r="R90"/>
      <c r="S90" s="1"/>
    </row>
    <row r="91" spans="1:19" ht="24">
      <c r="A91" s="98"/>
      <c r="B91" s="41"/>
      <c r="C91" s="41"/>
      <c r="D91" s="40" t="s">
        <v>81</v>
      </c>
      <c r="E91" s="41"/>
      <c r="F91" s="41"/>
      <c r="G91" s="40" t="s">
        <v>81</v>
      </c>
      <c r="H91" s="41"/>
      <c r="I91" s="41"/>
      <c r="J91" s="38" t="s">
        <v>90</v>
      </c>
      <c r="K91"/>
      <c r="L91"/>
      <c r="M91"/>
      <c r="N91"/>
      <c r="O91"/>
      <c r="P91"/>
      <c r="Q91"/>
      <c r="R91"/>
      <c r="S91" s="1"/>
    </row>
    <row r="92" spans="1:19" ht="24">
      <c r="A92" s="98"/>
      <c r="B92" s="41"/>
      <c r="C92" s="41"/>
      <c r="D92" s="40" t="s">
        <v>82</v>
      </c>
      <c r="E92" s="41"/>
      <c r="F92" s="41"/>
      <c r="G92" s="40" t="s">
        <v>92</v>
      </c>
      <c r="H92" s="41"/>
      <c r="I92" s="41"/>
      <c r="J92" s="38" t="s">
        <v>81</v>
      </c>
      <c r="K92"/>
      <c r="L92"/>
      <c r="M92"/>
      <c r="N92"/>
      <c r="O92"/>
      <c r="P92"/>
      <c r="Q92"/>
      <c r="R92"/>
      <c r="S92" s="1"/>
    </row>
    <row r="93" spans="1:19" ht="24">
      <c r="A93" s="98"/>
      <c r="B93" s="41"/>
      <c r="C93" s="41"/>
      <c r="D93" s="40" t="s">
        <v>91</v>
      </c>
      <c r="E93" s="41"/>
      <c r="F93" s="41"/>
      <c r="G93" s="40" t="s">
        <v>82</v>
      </c>
      <c r="H93" s="41"/>
      <c r="I93" s="41"/>
      <c r="J93" s="38" t="s">
        <v>92</v>
      </c>
      <c r="K93"/>
      <c r="L93"/>
      <c r="M93"/>
      <c r="N93"/>
      <c r="O93"/>
      <c r="P93"/>
      <c r="Q93"/>
      <c r="R93"/>
      <c r="S93" s="1"/>
    </row>
    <row r="94" spans="1:19" ht="15">
      <c r="A94" s="98"/>
      <c r="B94" s="41"/>
      <c r="C94" s="41"/>
      <c r="D94" s="41"/>
      <c r="E94" s="41"/>
      <c r="F94" s="41"/>
      <c r="G94" s="40" t="s">
        <v>91</v>
      </c>
      <c r="H94" s="41"/>
      <c r="I94" s="41"/>
      <c r="J94" s="38" t="s">
        <v>82</v>
      </c>
      <c r="K94"/>
      <c r="L94"/>
      <c r="M94"/>
      <c r="N94"/>
      <c r="O94"/>
      <c r="P94"/>
      <c r="Q94"/>
      <c r="R94"/>
      <c r="S94" s="1"/>
    </row>
    <row r="95" spans="1:19" ht="15.75" thickBot="1">
      <c r="A95" s="99"/>
      <c r="B95" s="47"/>
      <c r="C95" s="47"/>
      <c r="D95" s="47"/>
      <c r="E95" s="47"/>
      <c r="F95" s="47"/>
      <c r="G95" s="47"/>
      <c r="H95" s="47"/>
      <c r="I95" s="47"/>
      <c r="J95" s="48" t="s">
        <v>91</v>
      </c>
      <c r="K95" s="6"/>
      <c r="L95" s="6"/>
      <c r="M95" s="6"/>
      <c r="N95" s="6"/>
      <c r="O95" s="6"/>
      <c r="P95" s="6"/>
      <c r="Q95" s="6"/>
      <c r="R95" s="6"/>
      <c r="S95" s="5"/>
    </row>
  </sheetData>
  <mergeCells count="133">
    <mergeCell ref="H14:H15"/>
    <mergeCell ref="I14:I15"/>
    <mergeCell ref="J14:J15"/>
    <mergeCell ref="A16:A17"/>
    <mergeCell ref="H6:H7"/>
    <mergeCell ref="I6:I7"/>
    <mergeCell ref="J6:J7"/>
    <mergeCell ref="A14:A15"/>
    <mergeCell ref="E14:E15"/>
    <mergeCell ref="F14:F15"/>
    <mergeCell ref="G14:G15"/>
    <mergeCell ref="B6:B7"/>
    <mergeCell ref="C6:C7"/>
    <mergeCell ref="D6:D7"/>
    <mergeCell ref="E6:E7"/>
    <mergeCell ref="F6:F7"/>
    <mergeCell ref="G6:G7"/>
    <mergeCell ref="H18:H19"/>
    <mergeCell ref="I18:I19"/>
    <mergeCell ref="A20:A21"/>
    <mergeCell ref="B20:B21"/>
    <mergeCell ref="C20:C21"/>
    <mergeCell ref="D20:D21"/>
    <mergeCell ref="A18:A19"/>
    <mergeCell ref="B18:B19"/>
    <mergeCell ref="C18:C19"/>
    <mergeCell ref="E18:E19"/>
    <mergeCell ref="F18:F19"/>
    <mergeCell ref="J22:J23"/>
    <mergeCell ref="A24:A25"/>
    <mergeCell ref="B24:B25"/>
    <mergeCell ref="C24:C25"/>
    <mergeCell ref="D24:D25"/>
    <mergeCell ref="A22:A23"/>
    <mergeCell ref="B22:B23"/>
    <mergeCell ref="C22:C23"/>
    <mergeCell ref="D22:D23"/>
    <mergeCell ref="H22:H23"/>
    <mergeCell ref="I22:I23"/>
    <mergeCell ref="A30:A31"/>
    <mergeCell ref="B30:B31"/>
    <mergeCell ref="C30:C31"/>
    <mergeCell ref="D30:D31"/>
    <mergeCell ref="E30:E31"/>
    <mergeCell ref="F30:F31"/>
    <mergeCell ref="G30:G31"/>
    <mergeCell ref="G26:G27"/>
    <mergeCell ref="H26:H27"/>
    <mergeCell ref="A28:A29"/>
    <mergeCell ref="B28:B29"/>
    <mergeCell ref="C28:C29"/>
    <mergeCell ref="D28:D29"/>
    <mergeCell ref="E28:E29"/>
    <mergeCell ref="F28:F29"/>
    <mergeCell ref="G28:G29"/>
    <mergeCell ref="A26:A27"/>
    <mergeCell ref="B26:B27"/>
    <mergeCell ref="C26:C27"/>
    <mergeCell ref="D26:D27"/>
    <mergeCell ref="E26:E27"/>
    <mergeCell ref="F26:F27"/>
    <mergeCell ref="J35:J36"/>
    <mergeCell ref="A37:A38"/>
    <mergeCell ref="B37:B38"/>
    <mergeCell ref="C37:C38"/>
    <mergeCell ref="E37:E38"/>
    <mergeCell ref="F37:F38"/>
    <mergeCell ref="H37:H38"/>
    <mergeCell ref="I37:I38"/>
    <mergeCell ref="A33:A34"/>
    <mergeCell ref="A35:A36"/>
    <mergeCell ref="E35:E36"/>
    <mergeCell ref="F35:F36"/>
    <mergeCell ref="G35:G36"/>
    <mergeCell ref="H35:H36"/>
    <mergeCell ref="I35:I36"/>
    <mergeCell ref="A43:A44"/>
    <mergeCell ref="B43:B44"/>
    <mergeCell ref="C43:C44"/>
    <mergeCell ref="D43:D44"/>
    <mergeCell ref="I43:I44"/>
    <mergeCell ref="J39:J40"/>
    <mergeCell ref="A41:A42"/>
    <mergeCell ref="B41:B42"/>
    <mergeCell ref="C41:C42"/>
    <mergeCell ref="D41:D42"/>
    <mergeCell ref="A39:A40"/>
    <mergeCell ref="B39:B40"/>
    <mergeCell ref="C39:C40"/>
    <mergeCell ref="D39:D40"/>
    <mergeCell ref="H39:H40"/>
    <mergeCell ref="I39:I40"/>
    <mergeCell ref="G45:G46"/>
    <mergeCell ref="J45:J46"/>
    <mergeCell ref="A47:A48"/>
    <mergeCell ref="B47:B48"/>
    <mergeCell ref="C47:C48"/>
    <mergeCell ref="D47:D48"/>
    <mergeCell ref="E47:E48"/>
    <mergeCell ref="F47:F48"/>
    <mergeCell ref="G47:G48"/>
    <mergeCell ref="A45:A46"/>
    <mergeCell ref="B45:B46"/>
    <mergeCell ref="C45:C46"/>
    <mergeCell ref="D45:D46"/>
    <mergeCell ref="E45:E46"/>
    <mergeCell ref="F45:F46"/>
    <mergeCell ref="G49:G50"/>
    <mergeCell ref="A52:A53"/>
    <mergeCell ref="D52:D53"/>
    <mergeCell ref="G52:G53"/>
    <mergeCell ref="J52:J53"/>
    <mergeCell ref="A49:A50"/>
    <mergeCell ref="B49:B50"/>
    <mergeCell ref="C49:C50"/>
    <mergeCell ref="D49:D50"/>
    <mergeCell ref="E49:E50"/>
    <mergeCell ref="F49:F50"/>
    <mergeCell ref="I56:I57"/>
    <mergeCell ref="A68:A95"/>
    <mergeCell ref="H54:H55"/>
    <mergeCell ref="I54:I55"/>
    <mergeCell ref="A56:A57"/>
    <mergeCell ref="B56:B57"/>
    <mergeCell ref="C56:C57"/>
    <mergeCell ref="E56:E57"/>
    <mergeCell ref="F56:F57"/>
    <mergeCell ref="H56:H57"/>
    <mergeCell ref="A54:A55"/>
    <mergeCell ref="B54:B55"/>
    <mergeCell ref="C54:C55"/>
    <mergeCell ref="E54:E55"/>
    <mergeCell ref="F54:F55"/>
  </mergeCells>
  <pageMargins left="0.7" right="0.7" top="0.75" bottom="0.75" header="0.3" footer="0.3"/>
  <pageSetup paperSize="1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T95"/>
  <sheetViews>
    <sheetView showGridLines="0" tabSelected="1" topLeftCell="B1" zoomScale="85" zoomScaleNormal="85" workbookViewId="0">
      <selection activeCell="J22" sqref="J22"/>
    </sheetView>
  </sheetViews>
  <sheetFormatPr baseColWidth="10" defaultRowHeight="12.75"/>
  <cols>
    <col min="1" max="1" width="25" style="7" customWidth="1"/>
    <col min="2" max="4" width="17" style="7" customWidth="1"/>
    <col min="5" max="10" width="11.42578125" style="7"/>
    <col min="11" max="13" width="11.42578125" style="62"/>
    <col min="14" max="18" width="11.42578125" style="63"/>
    <col min="19" max="16384" width="11.42578125" style="7"/>
  </cols>
  <sheetData>
    <row r="1" spans="1:18" ht="13.5" thickBot="1">
      <c r="A1" s="43" t="s">
        <v>0</v>
      </c>
      <c r="B1" s="44" t="s">
        <v>2</v>
      </c>
      <c r="C1" s="44" t="s">
        <v>5</v>
      </c>
      <c r="D1" s="44" t="s">
        <v>8</v>
      </c>
    </row>
    <row r="2" spans="1:18" ht="14.25" thickTop="1" thickBot="1">
      <c r="A2" s="69" t="s">
        <v>113</v>
      </c>
      <c r="B2" s="8"/>
      <c r="C2" s="9"/>
      <c r="D2" s="8"/>
    </row>
    <row r="3" spans="1:18" ht="13.5" thickBot="1">
      <c r="A3" s="69" t="s">
        <v>10</v>
      </c>
      <c r="B3" s="11"/>
      <c r="C3" s="11"/>
      <c r="D3" s="11"/>
    </row>
    <row r="4" spans="1:18" ht="72.75" thickBot="1">
      <c r="A4" s="69" t="s">
        <v>11</v>
      </c>
      <c r="B4" s="13" t="s">
        <v>13</v>
      </c>
      <c r="C4" s="13" t="s">
        <v>16</v>
      </c>
      <c r="D4" s="13" t="s">
        <v>19</v>
      </c>
    </row>
    <row r="5" spans="1:18" ht="13.5" thickBot="1">
      <c r="A5" s="46" t="s">
        <v>21</v>
      </c>
      <c r="B5" s="15"/>
      <c r="C5" s="15"/>
      <c r="D5" s="15"/>
    </row>
    <row r="6" spans="1:18" ht="13.5" thickBot="1">
      <c r="A6" s="69" t="s">
        <v>22</v>
      </c>
      <c r="B6" s="78"/>
      <c r="C6" s="78"/>
      <c r="D6" s="78"/>
    </row>
    <row r="7" spans="1:18" ht="13.5" thickBot="1">
      <c r="A7" s="69" t="s">
        <v>23</v>
      </c>
      <c r="B7" s="79"/>
      <c r="C7" s="79"/>
      <c r="D7" s="79"/>
    </row>
    <row r="8" spans="1:18" ht="13.5" thickBot="1">
      <c r="A8" s="69" t="s">
        <v>24</v>
      </c>
      <c r="B8" s="80"/>
      <c r="C8" s="80"/>
      <c r="D8" s="80"/>
      <c r="I8" s="90" t="s">
        <v>94</v>
      </c>
      <c r="J8" s="90" t="s">
        <v>105</v>
      </c>
      <c r="K8" s="90" t="s">
        <v>106</v>
      </c>
      <c r="L8" s="62" t="s">
        <v>100</v>
      </c>
      <c r="M8" s="62" t="s">
        <v>101</v>
      </c>
      <c r="N8" s="63" t="s">
        <v>98</v>
      </c>
      <c r="O8" s="63" t="s">
        <v>102</v>
      </c>
      <c r="P8" s="63" t="s">
        <v>103</v>
      </c>
      <c r="Q8" s="63" t="s">
        <v>104</v>
      </c>
      <c r="R8" s="63" t="s">
        <v>99</v>
      </c>
    </row>
    <row r="9" spans="1:18" ht="13.5" thickBot="1">
      <c r="A9" s="69" t="s">
        <v>25</v>
      </c>
      <c r="B9" s="21">
        <v>550.67999999999995</v>
      </c>
      <c r="C9" s="21">
        <v>387.03</v>
      </c>
      <c r="D9" s="21">
        <v>321.94</v>
      </c>
      <c r="I9" s="62" t="s">
        <v>95</v>
      </c>
      <c r="J9" s="62">
        <v>14</v>
      </c>
      <c r="K9" s="62">
        <v>96</v>
      </c>
      <c r="L9" s="62">
        <v>2</v>
      </c>
      <c r="M9" s="62">
        <v>3</v>
      </c>
      <c r="N9" s="63">
        <v>550.67999999999995</v>
      </c>
      <c r="O9" s="63">
        <f>ROUND(N9+(2*(L9+M9)),2)</f>
        <v>560.67999999999995</v>
      </c>
      <c r="P9" s="64">
        <f>ROUND(O9+( (2*SUM(L9+M9)*(SUM(L9+M9)+1))/(K9-SUM(L9+M9)-1) ), 2)</f>
        <v>561.35</v>
      </c>
      <c r="Q9" s="63">
        <f>ROUND(N9+(L9*LN(K9)),2)</f>
        <v>559.80999999999995</v>
      </c>
      <c r="R9" s="63">
        <v>569.65</v>
      </c>
    </row>
    <row r="10" spans="1:18" ht="13.5" thickBot="1">
      <c r="A10" s="46" t="s">
        <v>26</v>
      </c>
      <c r="B10" s="15">
        <v>569.65</v>
      </c>
      <c r="C10" s="15">
        <v>420.41</v>
      </c>
      <c r="D10" s="15">
        <v>369.72</v>
      </c>
      <c r="I10" s="62" t="s">
        <v>96</v>
      </c>
      <c r="J10" s="62">
        <v>14</v>
      </c>
      <c r="K10" s="62">
        <v>96</v>
      </c>
      <c r="L10" s="62">
        <v>4</v>
      </c>
      <c r="M10" s="62">
        <v>5</v>
      </c>
      <c r="N10" s="63">
        <v>387.03</v>
      </c>
      <c r="O10" s="63">
        <f t="shared" ref="O10:O11" si="0">ROUND(N10+(2*(L10+M10)),2)</f>
        <v>405.03</v>
      </c>
      <c r="P10" s="64">
        <f t="shared" ref="P10:P11" si="1">ROUND(O10+( (2*SUM(L10+M10)*(SUM(L10+M10)+1))/(K10-SUM(L10+M10)-1) ), 2)</f>
        <v>407.12</v>
      </c>
      <c r="Q10" s="63">
        <f t="shared" ref="Q10:Q11" si="2">ROUND(N10+(L10*LN(K10)),2)</f>
        <v>405.29</v>
      </c>
      <c r="R10" s="63">
        <v>420.41</v>
      </c>
    </row>
    <row r="11" spans="1:18" ht="13.5" thickBot="1">
      <c r="A11" s="69" t="s">
        <v>27</v>
      </c>
      <c r="B11" s="23"/>
      <c r="C11" s="23"/>
      <c r="D11" s="23"/>
      <c r="I11" s="62" t="s">
        <v>97</v>
      </c>
      <c r="J11" s="62">
        <v>14</v>
      </c>
      <c r="K11" s="62">
        <v>96</v>
      </c>
      <c r="L11" s="62">
        <v>6</v>
      </c>
      <c r="M11" s="62">
        <v>7</v>
      </c>
      <c r="N11" s="63">
        <v>321.94</v>
      </c>
      <c r="O11" s="63">
        <f t="shared" si="0"/>
        <v>347.94</v>
      </c>
      <c r="P11" s="64">
        <f t="shared" si="1"/>
        <v>352.38</v>
      </c>
      <c r="Q11" s="63">
        <f t="shared" si="2"/>
        <v>349.33</v>
      </c>
      <c r="R11" s="63">
        <v>369.72</v>
      </c>
    </row>
    <row r="12" spans="1:18" ht="13.5" thickBot="1">
      <c r="A12" s="69" t="s">
        <v>28</v>
      </c>
      <c r="B12" s="25"/>
      <c r="C12" s="25"/>
      <c r="D12" s="25"/>
    </row>
    <row r="13" spans="1:18" ht="13.5" thickBot="1">
      <c r="A13" s="46" t="s">
        <v>29</v>
      </c>
      <c r="B13" s="27"/>
      <c r="C13" s="27"/>
      <c r="D13" s="27"/>
    </row>
    <row r="14" spans="1:18">
      <c r="A14" s="69" t="s">
        <v>30</v>
      </c>
      <c r="B14" s="49" t="s">
        <v>31</v>
      </c>
      <c r="C14" s="74" t="s">
        <v>31</v>
      </c>
      <c r="D14" s="74" t="s">
        <v>31</v>
      </c>
      <c r="I14" s="92" t="s">
        <v>118</v>
      </c>
    </row>
    <row r="15" spans="1:18" ht="13.5" thickBot="1">
      <c r="A15" s="70" t="s">
        <v>32</v>
      </c>
      <c r="B15" s="50">
        <v>49.87</v>
      </c>
      <c r="C15" s="75"/>
      <c r="D15" s="75"/>
      <c r="I15" s="91"/>
    </row>
    <row r="16" spans="1:18">
      <c r="A16" s="69"/>
      <c r="B16" s="81">
        <v>7.5600000000000001E-2</v>
      </c>
      <c r="C16" s="51"/>
      <c r="D16" s="51"/>
      <c r="I16" s="7" t="s">
        <v>119</v>
      </c>
    </row>
    <row r="17" spans="1:20" ht="13.5" thickBot="1">
      <c r="A17" s="70" t="s">
        <v>33</v>
      </c>
      <c r="B17" s="53">
        <v>10.4</v>
      </c>
      <c r="C17" s="53">
        <v>10.28</v>
      </c>
      <c r="D17" s="53">
        <v>10.25</v>
      </c>
      <c r="I17" s="7" t="s">
        <v>120</v>
      </c>
      <c r="J17" s="63">
        <f>550.68-387.03</f>
        <v>163.64999999999998</v>
      </c>
      <c r="T17" s="7" t="s">
        <v>110</v>
      </c>
    </row>
    <row r="18" spans="1:20">
      <c r="A18" s="69"/>
      <c r="B18" s="82">
        <v>7.2499999999999995E-2</v>
      </c>
      <c r="C18" s="82">
        <v>7.0800000000000002E-2</v>
      </c>
      <c r="D18" s="82">
        <v>7.1300000000000002E-2</v>
      </c>
      <c r="I18" s="94" t="s">
        <v>121</v>
      </c>
      <c r="J18" s="93">
        <f>_xlfn.CHISQ.DIST.RT(J17,1)</f>
        <v>1.8039381513573917E-37</v>
      </c>
    </row>
    <row r="19" spans="1:20" ht="13.5" thickBot="1">
      <c r="A19" s="70" t="s">
        <v>35</v>
      </c>
      <c r="B19" s="75"/>
      <c r="C19" s="75">
        <v>41.35</v>
      </c>
      <c r="D19" s="75">
        <v>42.04</v>
      </c>
    </row>
    <row r="20" spans="1:20">
      <c r="A20" s="69"/>
      <c r="B20" s="76"/>
      <c r="C20" s="81">
        <v>0.1055</v>
      </c>
      <c r="D20" s="81">
        <v>8.5000000000000006E-2</v>
      </c>
      <c r="I20" s="7" t="s">
        <v>122</v>
      </c>
    </row>
    <row r="21" spans="1:20" ht="13.5" thickBot="1">
      <c r="A21" s="70" t="s">
        <v>36</v>
      </c>
      <c r="B21" s="77"/>
      <c r="C21" s="53">
        <v>11.14</v>
      </c>
      <c r="D21" s="53"/>
      <c r="I21" s="7" t="s">
        <v>120</v>
      </c>
      <c r="J21" s="63">
        <f>387.03-321.94</f>
        <v>65.089999999999975</v>
      </c>
      <c r="T21" s="7" t="s">
        <v>110</v>
      </c>
    </row>
    <row r="22" spans="1:20">
      <c r="A22" s="69"/>
      <c r="B22" s="74"/>
      <c r="C22" s="83">
        <v>0.28710000000000002</v>
      </c>
      <c r="D22" s="74"/>
      <c r="I22" s="94" t="s">
        <v>121</v>
      </c>
      <c r="J22" s="93">
        <f>_xlfn.CHISQ.DIST.RT(J21,1)</f>
        <v>7.1554263886267202E-16</v>
      </c>
    </row>
    <row r="23" spans="1:20" ht="13.5" thickBot="1">
      <c r="A23" s="70" t="s">
        <v>37</v>
      </c>
      <c r="B23" s="75"/>
      <c r="C23" s="50">
        <v>50.25</v>
      </c>
      <c r="D23" s="75">
        <v>56.38</v>
      </c>
    </row>
    <row r="24" spans="1:20">
      <c r="A24" s="69"/>
      <c r="B24" s="76"/>
      <c r="C24" s="81">
        <v>7.6000000000000003E-7</v>
      </c>
      <c r="D24" s="51"/>
    </row>
    <row r="25" spans="1:20" ht="13.5" thickBot="1">
      <c r="A25" s="70" t="s">
        <v>38</v>
      </c>
      <c r="B25" s="77"/>
      <c r="C25" s="53"/>
      <c r="D25" s="53">
        <v>10.19</v>
      </c>
    </row>
    <row r="26" spans="1:20">
      <c r="A26" s="69"/>
      <c r="B26" s="74"/>
      <c r="C26" s="74"/>
      <c r="D26" s="83">
        <v>0.2414</v>
      </c>
      <c r="I26" s="66" t="s">
        <v>94</v>
      </c>
      <c r="J26" s="62" t="s">
        <v>105</v>
      </c>
      <c r="K26" s="62" t="s">
        <v>106</v>
      </c>
      <c r="L26" s="62" t="s">
        <v>100</v>
      </c>
      <c r="M26" s="62" t="s">
        <v>101</v>
      </c>
      <c r="N26" s="63" t="s">
        <v>98</v>
      </c>
      <c r="O26" s="63" t="s">
        <v>102</v>
      </c>
      <c r="P26" s="63" t="s">
        <v>103</v>
      </c>
      <c r="Q26" s="63" t="s">
        <v>104</v>
      </c>
      <c r="R26" s="63" t="s">
        <v>99</v>
      </c>
    </row>
    <row r="27" spans="1:20" ht="13.5" thickBot="1">
      <c r="A27" s="70" t="s">
        <v>39</v>
      </c>
      <c r="B27" s="75"/>
      <c r="C27" s="75"/>
      <c r="D27" s="50">
        <v>0.41</v>
      </c>
      <c r="I27" s="122" t="s">
        <v>111</v>
      </c>
      <c r="J27" s="122"/>
      <c r="K27" s="122"/>
      <c r="L27" s="122"/>
      <c r="M27" s="122"/>
      <c r="N27" s="122"/>
      <c r="O27" s="122"/>
      <c r="P27" s="122"/>
      <c r="Q27" s="122"/>
      <c r="R27" s="122"/>
    </row>
    <row r="28" spans="1:20">
      <c r="A28" s="69"/>
      <c r="B28" s="76"/>
      <c r="C28" s="76"/>
      <c r="D28" s="81">
        <v>1.9000000000000001E-7</v>
      </c>
      <c r="I28" s="66" t="s">
        <v>107</v>
      </c>
      <c r="J28" s="7">
        <v>14</v>
      </c>
      <c r="K28" s="62">
        <v>90</v>
      </c>
      <c r="L28" s="62">
        <v>2</v>
      </c>
      <c r="M28" s="62">
        <v>3</v>
      </c>
      <c r="N28" s="65">
        <v>550.67999999999995</v>
      </c>
      <c r="O28" s="65">
        <f>N28+(2*(L28+M28))</f>
        <v>560.67999999999995</v>
      </c>
      <c r="P28" s="65">
        <f>O28+( (2*SUM(L28+M28)*(SUM(L28+M28)+1))/(K28-SUM(L28+M28)-1) )</f>
        <v>561.39428571428562</v>
      </c>
      <c r="Q28" s="65">
        <f>N28+(L28*LN(K28))</f>
        <v>559.67961934066045</v>
      </c>
      <c r="R28" s="63">
        <v>569.65</v>
      </c>
    </row>
    <row r="29" spans="1:20" ht="13.5" thickBot="1">
      <c r="A29" s="70" t="s">
        <v>40</v>
      </c>
      <c r="B29" s="77"/>
      <c r="C29" s="77"/>
      <c r="D29" s="53">
        <v>0.72</v>
      </c>
      <c r="I29" s="66" t="s">
        <v>108</v>
      </c>
      <c r="J29" s="7">
        <v>14</v>
      </c>
      <c r="K29" s="62">
        <v>90</v>
      </c>
      <c r="L29" s="62">
        <v>4</v>
      </c>
      <c r="M29" s="62">
        <v>5</v>
      </c>
      <c r="N29" s="65">
        <v>387.03</v>
      </c>
      <c r="O29" s="65">
        <f t="shared" ref="O29:O34" si="3">N29+(2*(L29+M29))</f>
        <v>405.03</v>
      </c>
      <c r="P29" s="65">
        <f t="shared" ref="P29:P34" si="4">O29+( (2*SUM(L29+M29)*(SUM(L29+M29)+1))/(K29-SUM(L29+M29)-1) )</f>
        <v>407.28</v>
      </c>
      <c r="Q29" s="65">
        <f t="shared" ref="Q29:Q34" si="5">N29+(L29*LN(K29))</f>
        <v>405.02923868132103</v>
      </c>
      <c r="R29" s="63">
        <v>420.41</v>
      </c>
    </row>
    <row r="30" spans="1:20">
      <c r="A30" s="69"/>
      <c r="B30" s="74"/>
      <c r="C30" s="74"/>
      <c r="D30" s="83">
        <v>4.4000000000000002E-7</v>
      </c>
      <c r="I30" s="66" t="s">
        <v>109</v>
      </c>
      <c r="J30" s="7">
        <v>14</v>
      </c>
      <c r="K30" s="62">
        <v>90</v>
      </c>
      <c r="L30" s="62">
        <v>6</v>
      </c>
      <c r="M30" s="62">
        <v>7</v>
      </c>
      <c r="N30" s="65">
        <v>321.94</v>
      </c>
      <c r="O30" s="65">
        <f>N30+(2*(L30+M30))</f>
        <v>347.94</v>
      </c>
      <c r="P30" s="65">
        <f t="shared" si="4"/>
        <v>352.72947368421052</v>
      </c>
      <c r="Q30" s="65">
        <f t="shared" si="5"/>
        <v>348.93885802198156</v>
      </c>
      <c r="R30" s="63">
        <v>369.72</v>
      </c>
    </row>
    <row r="31" spans="1:20" ht="13.5" thickBot="1">
      <c r="A31" s="70" t="s">
        <v>41</v>
      </c>
      <c r="B31" s="75" t="s">
        <v>31</v>
      </c>
      <c r="C31" s="75" t="s">
        <v>31</v>
      </c>
      <c r="D31" s="50" t="s">
        <v>31</v>
      </c>
      <c r="I31" s="122" t="s">
        <v>112</v>
      </c>
      <c r="J31" s="122"/>
      <c r="K31" s="122"/>
      <c r="L31" s="122"/>
      <c r="M31" s="122"/>
      <c r="N31" s="122"/>
      <c r="O31" s="122"/>
      <c r="P31" s="122"/>
      <c r="Q31" s="122"/>
      <c r="R31" s="122"/>
    </row>
    <row r="32" spans="1:20" ht="13.5" thickBot="1">
      <c r="A32" s="46" t="s">
        <v>43</v>
      </c>
      <c r="B32" s="27">
        <v>0.24</v>
      </c>
      <c r="C32" s="27"/>
      <c r="D32" s="27"/>
      <c r="I32" s="66" t="s">
        <v>107</v>
      </c>
      <c r="J32" s="7">
        <v>15</v>
      </c>
      <c r="K32" s="62">
        <v>90</v>
      </c>
      <c r="L32" s="62">
        <v>2</v>
      </c>
      <c r="M32" s="62">
        <v>3</v>
      </c>
      <c r="N32" s="65">
        <v>52.74</v>
      </c>
      <c r="O32" s="65">
        <f t="shared" si="3"/>
        <v>62.74</v>
      </c>
      <c r="P32" s="65">
        <f>O32+( (2*SUM(L32+M32)*(SUM(L32+M32)+1))/(K32-SUM(L32+M32)-1) )</f>
        <v>63.454285714285717</v>
      </c>
      <c r="Q32" s="65">
        <f t="shared" si="5"/>
        <v>61.739619340660532</v>
      </c>
      <c r="R32" s="65">
        <v>71.655000000000001</v>
      </c>
    </row>
    <row r="33" spans="1:18">
      <c r="A33" s="69"/>
      <c r="B33" s="84">
        <v>0.28620000000000001</v>
      </c>
      <c r="C33" s="30"/>
      <c r="D33" s="30"/>
      <c r="I33" s="66" t="s">
        <v>108</v>
      </c>
      <c r="J33" s="7">
        <v>15</v>
      </c>
      <c r="K33" s="62">
        <v>90</v>
      </c>
      <c r="L33" s="62">
        <v>4</v>
      </c>
      <c r="M33" s="62">
        <v>5</v>
      </c>
      <c r="N33" s="65">
        <v>22.725999999999999</v>
      </c>
      <c r="O33" s="65">
        <f t="shared" si="3"/>
        <v>40.725999999999999</v>
      </c>
      <c r="P33" s="65">
        <f t="shared" si="4"/>
        <v>42.975999999999999</v>
      </c>
      <c r="Q33" s="65">
        <f t="shared" si="5"/>
        <v>40.725238681321059</v>
      </c>
      <c r="R33" s="65">
        <v>56.058</v>
      </c>
    </row>
    <row r="34" spans="1:18" ht="13.5" thickBot="1">
      <c r="A34" s="70" t="s">
        <v>42</v>
      </c>
      <c r="B34" s="31">
        <v>0.26</v>
      </c>
      <c r="C34" s="31">
        <v>0.26</v>
      </c>
      <c r="D34" s="31">
        <v>0.27</v>
      </c>
      <c r="I34" s="66" t="s">
        <v>109</v>
      </c>
      <c r="J34" s="7">
        <v>15</v>
      </c>
      <c r="K34" s="62">
        <v>90</v>
      </c>
      <c r="L34" s="62">
        <v>6</v>
      </c>
      <c r="M34" s="62">
        <v>7</v>
      </c>
      <c r="N34" s="65">
        <v>21.777999999999999</v>
      </c>
      <c r="O34" s="65">
        <f t="shared" si="3"/>
        <v>47.777999999999999</v>
      </c>
      <c r="P34" s="65">
        <f t="shared" si="4"/>
        <v>52.567473684210526</v>
      </c>
      <c r="Q34" s="65">
        <f t="shared" si="5"/>
        <v>48.776858021981589</v>
      </c>
      <c r="R34" s="65">
        <v>69.525000000000006</v>
      </c>
    </row>
    <row r="35" spans="1:18">
      <c r="A35" s="69"/>
      <c r="B35" s="85">
        <v>0.20330000000000001</v>
      </c>
      <c r="C35" s="86">
        <v>0.19389999999999999</v>
      </c>
      <c r="D35" s="86">
        <v>0.19070000000000001</v>
      </c>
    </row>
    <row r="36" spans="1:18" ht="13.5" thickBot="1">
      <c r="A36" s="70" t="s">
        <v>46</v>
      </c>
      <c r="B36" s="34"/>
      <c r="C36" s="72">
        <v>0.24</v>
      </c>
      <c r="D36" s="72">
        <v>0.25</v>
      </c>
    </row>
    <row r="37" spans="1:18">
      <c r="A37" s="69"/>
      <c r="B37" s="67"/>
      <c r="C37" s="87">
        <v>0.2447</v>
      </c>
      <c r="D37" s="87">
        <v>0.2571</v>
      </c>
    </row>
    <row r="38" spans="1:18" ht="13.5" thickBot="1">
      <c r="A38" s="70" t="s">
        <v>45</v>
      </c>
      <c r="B38" s="68"/>
      <c r="C38" s="68">
        <v>0.73</v>
      </c>
      <c r="D38" s="68"/>
    </row>
    <row r="39" spans="1:18">
      <c r="A39" s="69"/>
      <c r="B39" s="71"/>
      <c r="C39" s="85">
        <v>0.40129999999999999</v>
      </c>
      <c r="D39" s="71"/>
    </row>
    <row r="40" spans="1:18" ht="13.5" thickBot="1">
      <c r="A40" s="70" t="s">
        <v>47</v>
      </c>
      <c r="B40" s="72"/>
      <c r="C40" s="58">
        <v>5.5999999999999999E-8</v>
      </c>
      <c r="D40" s="72">
        <v>3.2000000000000002E-8</v>
      </c>
    </row>
    <row r="41" spans="1:18">
      <c r="A41" s="69"/>
      <c r="B41" s="67"/>
      <c r="C41" s="84">
        <v>3.9247999999999998</v>
      </c>
      <c r="D41" s="84">
        <v>4.6845999999999997</v>
      </c>
    </row>
    <row r="42" spans="1:18" ht="13.5" thickBot="1">
      <c r="A42" s="70" t="s">
        <v>48</v>
      </c>
      <c r="B42" s="68"/>
      <c r="C42" s="31"/>
      <c r="D42" s="31">
        <v>0.71</v>
      </c>
    </row>
    <row r="43" spans="1:18">
      <c r="A43" s="69"/>
      <c r="B43" s="71"/>
      <c r="C43" s="33"/>
      <c r="D43" s="88">
        <v>0.30299999999999999</v>
      </c>
    </row>
    <row r="44" spans="1:18" ht="13.5" thickBot="1">
      <c r="A44" s="70" t="s">
        <v>49</v>
      </c>
      <c r="B44" s="72"/>
      <c r="C44" s="34"/>
      <c r="D44" s="73">
        <v>5.1E-8</v>
      </c>
    </row>
    <row r="45" spans="1:18">
      <c r="A45" s="69"/>
      <c r="B45" s="67"/>
      <c r="C45" s="67"/>
      <c r="D45" s="84">
        <v>1.7706999999999999</v>
      </c>
    </row>
    <row r="46" spans="1:18" ht="13.5" thickBot="1">
      <c r="A46" s="70" t="s">
        <v>50</v>
      </c>
      <c r="B46" s="68"/>
      <c r="C46" s="68"/>
      <c r="D46" s="31">
        <v>7.4000000000000001E-8</v>
      </c>
    </row>
    <row r="47" spans="1:18">
      <c r="A47" s="69"/>
      <c r="B47" s="71"/>
      <c r="C47" s="71"/>
      <c r="D47" s="85">
        <v>3.1757</v>
      </c>
    </row>
    <row r="48" spans="1:18" ht="13.5" thickBot="1">
      <c r="A48" s="70" t="s">
        <v>51</v>
      </c>
      <c r="B48" s="72" t="s">
        <v>31</v>
      </c>
      <c r="C48" s="72" t="s">
        <v>31</v>
      </c>
      <c r="D48" s="58" t="s">
        <v>31</v>
      </c>
    </row>
    <row r="49" spans="1:4">
      <c r="A49" s="69" t="s">
        <v>52</v>
      </c>
      <c r="B49" s="67">
        <v>3.22</v>
      </c>
      <c r="C49" s="67">
        <v>6.3E-2</v>
      </c>
      <c r="D49" s="30">
        <v>6.2E-2</v>
      </c>
    </row>
    <row r="50" spans="1:4" ht="13.5" thickBot="1">
      <c r="A50" s="70"/>
      <c r="B50" s="89">
        <v>8.4900000000000003E-2</v>
      </c>
      <c r="C50" s="89">
        <v>9.4399999999999998E-2</v>
      </c>
      <c r="D50" s="59">
        <v>9.5899999999999999E-2</v>
      </c>
    </row>
    <row r="51" spans="1:4" ht="13.5" thickBot="1">
      <c r="A51" s="46" t="s">
        <v>55</v>
      </c>
      <c r="B51" s="27"/>
      <c r="C51" s="27"/>
      <c r="D51" s="27"/>
    </row>
    <row r="52" spans="1:4" ht="36">
      <c r="A52" s="69" t="s">
        <v>56</v>
      </c>
      <c r="B52" s="30">
        <v>1000</v>
      </c>
      <c r="C52" s="30">
        <v>1000</v>
      </c>
      <c r="D52" s="30">
        <v>1000</v>
      </c>
    </row>
    <row r="53" spans="1:4" ht="13.5" thickBot="1">
      <c r="A53" s="70" t="s">
        <v>114</v>
      </c>
      <c r="B53" s="31">
        <v>2000</v>
      </c>
      <c r="C53" s="31">
        <v>5000</v>
      </c>
      <c r="D53" s="31">
        <v>5000</v>
      </c>
    </row>
    <row r="54" spans="1:4">
      <c r="A54" s="69" t="s">
        <v>115</v>
      </c>
      <c r="B54" s="71">
        <v>2000</v>
      </c>
      <c r="C54" s="71">
        <v>2000</v>
      </c>
      <c r="D54" s="71">
        <v>5000</v>
      </c>
    </row>
    <row r="55" spans="1:4" ht="13.5" thickBot="1">
      <c r="A55" s="70" t="s">
        <v>59</v>
      </c>
      <c r="B55" s="72">
        <v>2000</v>
      </c>
      <c r="C55" s="72">
        <v>2000</v>
      </c>
      <c r="D55" s="72">
        <v>2000</v>
      </c>
    </row>
    <row r="56" spans="1:4" ht="36">
      <c r="A56" s="69" t="s">
        <v>60</v>
      </c>
      <c r="B56" s="67">
        <v>1000</v>
      </c>
      <c r="C56" s="67">
        <v>1000</v>
      </c>
      <c r="D56" s="67">
        <v>1000</v>
      </c>
    </row>
    <row r="57" spans="1:4" ht="24.75" thickBot="1">
      <c r="A57" s="70" t="s">
        <v>61</v>
      </c>
      <c r="B57" s="68">
        <v>0.8</v>
      </c>
      <c r="C57" s="68">
        <v>0.8</v>
      </c>
      <c r="D57" s="68">
        <v>0.8</v>
      </c>
    </row>
    <row r="58" spans="1:4" ht="24.75" thickBot="1">
      <c r="A58" s="46" t="s">
        <v>62</v>
      </c>
      <c r="B58" s="15">
        <v>0.8</v>
      </c>
      <c r="C58" s="15">
        <v>0.8</v>
      </c>
      <c r="D58" s="15">
        <v>0.8</v>
      </c>
    </row>
    <row r="59" spans="1:4" ht="24.75" thickBot="1">
      <c r="A59" s="69" t="s">
        <v>116</v>
      </c>
      <c r="B59" s="19"/>
      <c r="C59" s="19">
        <v>5000</v>
      </c>
      <c r="D59" s="19"/>
    </row>
    <row r="60" spans="1:4" ht="24.75" thickBot="1">
      <c r="A60" s="69" t="s">
        <v>117</v>
      </c>
      <c r="B60" s="21"/>
      <c r="C60" s="21">
        <v>200</v>
      </c>
      <c r="D60" s="21"/>
    </row>
    <row r="61" spans="1:4" ht="36.75" thickBot="1">
      <c r="A61" s="4" t="s">
        <v>58</v>
      </c>
      <c r="B61" s="19">
        <v>2000</v>
      </c>
      <c r="C61" s="19">
        <v>2000</v>
      </c>
      <c r="D61" s="19">
        <v>5000</v>
      </c>
    </row>
    <row r="62" spans="1:4" ht="13.5" thickBot="1">
      <c r="A62" s="4" t="s">
        <v>59</v>
      </c>
      <c r="B62" s="21">
        <v>2000</v>
      </c>
      <c r="C62" s="21">
        <v>2000</v>
      </c>
      <c r="D62" s="21">
        <v>2000</v>
      </c>
    </row>
    <row r="63" spans="1:4" ht="36.75" thickBot="1">
      <c r="A63" s="4" t="s">
        <v>60</v>
      </c>
      <c r="B63" s="19">
        <v>1000</v>
      </c>
      <c r="C63" s="19">
        <v>1000</v>
      </c>
      <c r="D63" s="19">
        <v>1000</v>
      </c>
    </row>
    <row r="64" spans="1:4" ht="24.75" thickBot="1">
      <c r="A64" s="4" t="s">
        <v>61</v>
      </c>
      <c r="B64" s="21">
        <v>0.8</v>
      </c>
      <c r="C64" s="21">
        <v>0.8</v>
      </c>
      <c r="D64" s="21">
        <v>0.8</v>
      </c>
    </row>
    <row r="65" spans="1:4" ht="24.75" thickBot="1">
      <c r="A65" s="4" t="s">
        <v>62</v>
      </c>
      <c r="B65" s="19">
        <v>0.8</v>
      </c>
      <c r="C65" s="19">
        <v>0.8</v>
      </c>
      <c r="D65" s="19">
        <v>0.8</v>
      </c>
    </row>
    <row r="66" spans="1:4" ht="13.5" thickBot="1">
      <c r="A66" s="4" t="s">
        <v>63</v>
      </c>
      <c r="B66" s="17"/>
      <c r="C66" s="17"/>
      <c r="D66" s="17"/>
    </row>
    <row r="67" spans="1:4" ht="13.5" thickBot="1">
      <c r="A67" s="46" t="s">
        <v>64</v>
      </c>
      <c r="B67" s="15"/>
      <c r="C67" s="15"/>
      <c r="D67" s="15"/>
    </row>
    <row r="68" spans="1:4" ht="24">
      <c r="A68" s="97" t="s">
        <v>65</v>
      </c>
      <c r="B68" s="39" t="s">
        <v>66</v>
      </c>
      <c r="C68" s="39" t="s">
        <v>66</v>
      </c>
      <c r="D68" s="39" t="s">
        <v>66</v>
      </c>
    </row>
    <row r="69" spans="1:4" ht="36">
      <c r="A69" s="98"/>
      <c r="B69" s="40" t="s">
        <v>67</v>
      </c>
      <c r="C69" s="40" t="s">
        <v>67</v>
      </c>
      <c r="D69" s="40" t="s">
        <v>67</v>
      </c>
    </row>
    <row r="70" spans="1:4">
      <c r="A70" s="98"/>
      <c r="B70" s="40" t="s">
        <v>68</v>
      </c>
      <c r="C70" s="40" t="s">
        <v>68</v>
      </c>
      <c r="D70" s="40" t="s">
        <v>68</v>
      </c>
    </row>
    <row r="71" spans="1:4" ht="24">
      <c r="A71" s="98"/>
      <c r="B71" s="40" t="s">
        <v>69</v>
      </c>
      <c r="C71" s="40" t="s">
        <v>83</v>
      </c>
      <c r="D71" s="40" t="s">
        <v>83</v>
      </c>
    </row>
    <row r="72" spans="1:4" ht="24">
      <c r="A72" s="98"/>
      <c r="B72" s="40" t="s">
        <v>70</v>
      </c>
      <c r="C72" s="40" t="s">
        <v>84</v>
      </c>
      <c r="D72" s="40" t="s">
        <v>84</v>
      </c>
    </row>
    <row r="73" spans="1:4" ht="24">
      <c r="A73" s="98"/>
      <c r="B73" s="40" t="s">
        <v>71</v>
      </c>
      <c r="C73" s="40" t="s">
        <v>71</v>
      </c>
      <c r="D73" s="40" t="s">
        <v>71</v>
      </c>
    </row>
    <row r="74" spans="1:4" ht="24">
      <c r="A74" s="98"/>
      <c r="B74" s="40" t="s">
        <v>72</v>
      </c>
      <c r="C74" s="40" t="s">
        <v>72</v>
      </c>
      <c r="D74" s="40" t="s">
        <v>72</v>
      </c>
    </row>
    <row r="75" spans="1:4">
      <c r="A75" s="98"/>
      <c r="B75" s="40" t="s">
        <v>73</v>
      </c>
      <c r="C75" s="40" t="s">
        <v>85</v>
      </c>
      <c r="D75" s="40" t="s">
        <v>85</v>
      </c>
    </row>
    <row r="76" spans="1:4" ht="24">
      <c r="A76" s="98"/>
      <c r="B76" s="40" t="s">
        <v>74</v>
      </c>
      <c r="C76" s="40" t="s">
        <v>86</v>
      </c>
      <c r="D76" s="40" t="s">
        <v>86</v>
      </c>
    </row>
    <row r="77" spans="1:4" ht="24">
      <c r="A77" s="98"/>
      <c r="B77" s="40" t="s">
        <v>75</v>
      </c>
      <c r="C77" s="40" t="s">
        <v>87</v>
      </c>
      <c r="D77" s="40" t="s">
        <v>87</v>
      </c>
    </row>
    <row r="78" spans="1:4" ht="24">
      <c r="A78" s="98"/>
      <c r="B78" s="40" t="s">
        <v>76</v>
      </c>
      <c r="C78" s="40" t="s">
        <v>76</v>
      </c>
      <c r="D78" s="40" t="s">
        <v>76</v>
      </c>
    </row>
    <row r="79" spans="1:4" ht="24">
      <c r="A79" s="98"/>
      <c r="B79" s="40" t="s">
        <v>77</v>
      </c>
      <c r="C79" s="40" t="s">
        <v>88</v>
      </c>
      <c r="D79" s="40" t="s">
        <v>88</v>
      </c>
    </row>
    <row r="80" spans="1:4" ht="24">
      <c r="A80" s="98"/>
      <c r="B80" s="40" t="s">
        <v>78</v>
      </c>
      <c r="C80" s="40" t="s">
        <v>78</v>
      </c>
      <c r="D80" s="40" t="s">
        <v>78</v>
      </c>
    </row>
    <row r="81" spans="1:4" ht="24">
      <c r="A81" s="98"/>
      <c r="B81" s="40" t="s">
        <v>79</v>
      </c>
      <c r="C81" s="40" t="s">
        <v>89</v>
      </c>
      <c r="D81" s="40" t="s">
        <v>89</v>
      </c>
    </row>
    <row r="82" spans="1:4" ht="24">
      <c r="A82" s="98"/>
      <c r="B82" s="40" t="s">
        <v>80</v>
      </c>
      <c r="C82" s="40" t="s">
        <v>90</v>
      </c>
      <c r="D82" s="40" t="s">
        <v>90</v>
      </c>
    </row>
    <row r="83" spans="1:4" ht="24">
      <c r="A83" s="98"/>
      <c r="B83" s="40" t="s">
        <v>81</v>
      </c>
      <c r="C83" s="40" t="s">
        <v>81</v>
      </c>
      <c r="D83" s="40" t="s">
        <v>81</v>
      </c>
    </row>
    <row r="84" spans="1:4" ht="24">
      <c r="A84" s="98"/>
      <c r="B84" s="40" t="s">
        <v>82</v>
      </c>
      <c r="C84" s="40" t="s">
        <v>91</v>
      </c>
      <c r="D84" s="40" t="s">
        <v>92</v>
      </c>
    </row>
    <row r="85" spans="1:4" ht="15">
      <c r="A85" s="98"/>
      <c r="B85" s="41"/>
      <c r="C85" s="41"/>
      <c r="D85" s="40" t="s">
        <v>91</v>
      </c>
    </row>
    <row r="86" spans="1:4" ht="15">
      <c r="A86" s="98"/>
      <c r="B86" s="41"/>
      <c r="C86" s="41"/>
      <c r="D86" s="41"/>
    </row>
    <row r="87" spans="1:4" ht="15">
      <c r="A87" s="98"/>
      <c r="B87" s="41"/>
      <c r="C87" s="41"/>
      <c r="D87" s="41"/>
    </row>
    <row r="88" spans="1:4" ht="15">
      <c r="A88" s="98"/>
      <c r="B88" s="41"/>
      <c r="C88" s="41"/>
      <c r="D88" s="41"/>
    </row>
    <row r="89" spans="1:4" ht="15">
      <c r="A89" s="98"/>
      <c r="B89" s="41"/>
      <c r="C89" s="41"/>
      <c r="D89" s="41"/>
    </row>
    <row r="90" spans="1:4" ht="15">
      <c r="A90" s="98"/>
      <c r="B90" s="41"/>
      <c r="C90" s="41"/>
      <c r="D90" s="41"/>
    </row>
    <row r="91" spans="1:4" ht="15">
      <c r="A91" s="98"/>
      <c r="B91" s="41"/>
      <c r="C91" s="41"/>
      <c r="D91" s="41"/>
    </row>
    <row r="92" spans="1:4" ht="15">
      <c r="A92" s="98"/>
      <c r="B92" s="41"/>
      <c r="C92" s="41"/>
      <c r="D92" s="41"/>
    </row>
    <row r="93" spans="1:4" ht="15">
      <c r="A93" s="98"/>
      <c r="B93" s="41"/>
      <c r="C93" s="41"/>
      <c r="D93" s="41"/>
    </row>
    <row r="94" spans="1:4" ht="15">
      <c r="A94" s="98"/>
      <c r="B94" s="41"/>
      <c r="C94" s="41"/>
      <c r="D94" s="41"/>
    </row>
    <row r="95" spans="1:4" ht="15.75" thickBot="1">
      <c r="A95" s="99"/>
      <c r="B95" s="47"/>
      <c r="C95" s="47"/>
      <c r="D95" s="47"/>
    </row>
  </sheetData>
  <mergeCells count="3">
    <mergeCell ref="A68:A95"/>
    <mergeCell ref="I31:R31"/>
    <mergeCell ref="I27:R27"/>
  </mergeCells>
  <pageMargins left="0.7" right="0.7" top="0.75" bottom="0.75" header="0.3" footer="0.3"/>
  <pageSetup paperSize="11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showGridLines="0" zoomScale="85" zoomScaleNormal="85" workbookViewId="0">
      <selection activeCell="G19" sqref="G19"/>
    </sheetView>
  </sheetViews>
  <sheetFormatPr baseColWidth="10" defaultRowHeight="12"/>
  <cols>
    <col min="1" max="1" width="33.42578125" style="131" customWidth="1"/>
    <col min="2" max="4" width="27.140625" style="131" customWidth="1"/>
    <col min="5" max="16384" width="11.42578125" style="131"/>
  </cols>
  <sheetData>
    <row r="1" spans="1:15">
      <c r="A1" s="129" t="s">
        <v>0</v>
      </c>
      <c r="B1" s="129" t="s">
        <v>123</v>
      </c>
      <c r="C1" s="129" t="s">
        <v>124</v>
      </c>
      <c r="D1" s="130" t="s">
        <v>125</v>
      </c>
    </row>
    <row r="2" spans="1:15">
      <c r="A2" s="132" t="s">
        <v>113</v>
      </c>
      <c r="B2" s="133"/>
      <c r="C2" s="133"/>
      <c r="D2" s="134"/>
    </row>
    <row r="3" spans="1:15">
      <c r="A3" s="132" t="s">
        <v>10</v>
      </c>
      <c r="B3" s="135"/>
      <c r="C3" s="135"/>
      <c r="D3" s="136"/>
    </row>
    <row r="4" spans="1:15" ht="48">
      <c r="A4" s="132" t="s">
        <v>11</v>
      </c>
      <c r="B4" s="137" t="s">
        <v>126</v>
      </c>
      <c r="C4" s="137" t="s">
        <v>127</v>
      </c>
      <c r="D4" s="138" t="s">
        <v>128</v>
      </c>
    </row>
    <row r="5" spans="1:15">
      <c r="A5" s="132" t="s">
        <v>21</v>
      </c>
      <c r="B5" s="133"/>
      <c r="C5" s="133"/>
      <c r="D5" s="134"/>
    </row>
    <row r="6" spans="1:15">
      <c r="A6" s="137" t="s">
        <v>22</v>
      </c>
      <c r="B6" s="137"/>
      <c r="C6" s="137"/>
      <c r="D6" s="138"/>
    </row>
    <row r="7" spans="1:15">
      <c r="A7" s="132" t="s">
        <v>23</v>
      </c>
      <c r="B7" s="139"/>
      <c r="C7" s="139"/>
      <c r="D7" s="140"/>
    </row>
    <row r="8" spans="1:15">
      <c r="A8" s="132" t="s">
        <v>24</v>
      </c>
      <c r="B8" s="139"/>
      <c r="C8" s="139"/>
      <c r="D8" s="140"/>
    </row>
    <row r="9" spans="1:15" ht="12.75">
      <c r="A9" s="132" t="s">
        <v>25</v>
      </c>
      <c r="B9" s="123">
        <v>1056.1300000000001</v>
      </c>
      <c r="C9" s="123">
        <v>942.72</v>
      </c>
      <c r="D9" s="124">
        <v>933.67</v>
      </c>
      <c r="F9" s="90" t="s">
        <v>94</v>
      </c>
      <c r="G9" s="90" t="s">
        <v>105</v>
      </c>
      <c r="H9" s="90" t="s">
        <v>106</v>
      </c>
      <c r="I9" s="62" t="s">
        <v>100</v>
      </c>
      <c r="J9" s="62" t="s">
        <v>101</v>
      </c>
      <c r="K9" s="63" t="s">
        <v>98</v>
      </c>
      <c r="L9" s="63" t="s">
        <v>102</v>
      </c>
      <c r="M9" s="63" t="s">
        <v>103</v>
      </c>
      <c r="N9" s="63" t="s">
        <v>104</v>
      </c>
      <c r="O9" s="63" t="s">
        <v>99</v>
      </c>
    </row>
    <row r="10" spans="1:15" ht="12.75">
      <c r="A10" s="132" t="s">
        <v>26</v>
      </c>
      <c r="B10" s="123">
        <v>1082.43</v>
      </c>
      <c r="C10" s="123">
        <v>984.82</v>
      </c>
      <c r="D10" s="124">
        <v>991.56</v>
      </c>
      <c r="F10" s="62" t="s">
        <v>95</v>
      </c>
      <c r="G10" s="62">
        <v>14</v>
      </c>
      <c r="H10" s="62">
        <f>96*2</f>
        <v>192</v>
      </c>
      <c r="I10" s="62">
        <v>2</v>
      </c>
      <c r="J10" s="62">
        <v>3</v>
      </c>
      <c r="K10" s="63">
        <v>1056.1300000000001</v>
      </c>
      <c r="L10" s="63">
        <f>ROUND(K10+(2*(I10+J10)),2)</f>
        <v>1066.1300000000001</v>
      </c>
      <c r="M10" s="64">
        <f>ROUND(L10+( (2*SUM(I10+J10)*(SUM(I10+J10)+1))/(H10-SUM(I10+J10)-1) ), 2)</f>
        <v>1066.45</v>
      </c>
      <c r="N10" s="63">
        <f>ROUND(K10+(I10*LN(H10)),2)</f>
        <v>1066.6400000000001</v>
      </c>
      <c r="O10" s="63">
        <v>1082.43</v>
      </c>
    </row>
    <row r="11" spans="1:15" ht="12.75">
      <c r="A11" s="137" t="s">
        <v>27</v>
      </c>
      <c r="B11" s="137"/>
      <c r="C11" s="137"/>
      <c r="D11" s="138"/>
      <c r="F11" s="62" t="s">
        <v>96</v>
      </c>
      <c r="G11" s="62">
        <v>14</v>
      </c>
      <c r="H11" s="62">
        <f t="shared" ref="H11:H12" si="0">96*2</f>
        <v>192</v>
      </c>
      <c r="I11" s="62">
        <v>4</v>
      </c>
      <c r="J11" s="62">
        <v>5</v>
      </c>
      <c r="K11" s="63">
        <v>942.72</v>
      </c>
      <c r="L11" s="63">
        <f t="shared" ref="L11:L12" si="1">ROUND(K11+(2*(I11+J11)),2)</f>
        <v>960.72</v>
      </c>
      <c r="M11" s="64">
        <f t="shared" ref="M11:M12" si="2">ROUND(L11+( (2*SUM(I11+J11)*(SUM(I11+J11)+1))/(H11-SUM(I11+J11)-1) ), 2)</f>
        <v>961.71</v>
      </c>
      <c r="N11" s="63">
        <f t="shared" ref="N11:N12" si="3">ROUND(K11+(I11*LN(H11)),2)</f>
        <v>963.75</v>
      </c>
      <c r="O11" s="63">
        <v>984.82</v>
      </c>
    </row>
    <row r="12" spans="1:15" ht="12.75">
      <c r="A12" s="132" t="s">
        <v>28</v>
      </c>
      <c r="B12" s="141"/>
      <c r="C12" s="141"/>
      <c r="D12" s="142"/>
      <c r="F12" s="62" t="s">
        <v>97</v>
      </c>
      <c r="G12" s="62">
        <v>14</v>
      </c>
      <c r="H12" s="62">
        <f t="shared" si="0"/>
        <v>192</v>
      </c>
      <c r="I12" s="62">
        <v>6</v>
      </c>
      <c r="J12" s="62">
        <v>7</v>
      </c>
      <c r="K12" s="63">
        <v>933.67</v>
      </c>
      <c r="L12" s="63">
        <f t="shared" si="1"/>
        <v>959.67</v>
      </c>
      <c r="M12" s="64">
        <f t="shared" si="2"/>
        <v>961.71</v>
      </c>
      <c r="N12" s="63">
        <f t="shared" si="3"/>
        <v>965.21</v>
      </c>
      <c r="O12" s="63">
        <v>991.56</v>
      </c>
    </row>
    <row r="13" spans="1:15">
      <c r="A13" s="132" t="s">
        <v>29</v>
      </c>
      <c r="B13" s="133"/>
      <c r="C13" s="133"/>
      <c r="D13" s="134"/>
    </row>
    <row r="14" spans="1:15">
      <c r="A14" s="137" t="s">
        <v>30</v>
      </c>
      <c r="B14" s="133" t="s">
        <v>31</v>
      </c>
      <c r="C14" s="133" t="s">
        <v>31</v>
      </c>
      <c r="D14" s="134" t="s">
        <v>31</v>
      </c>
    </row>
    <row r="15" spans="1:15" ht="12.75">
      <c r="A15" s="143" t="s">
        <v>32</v>
      </c>
      <c r="B15" s="123">
        <v>63.04</v>
      </c>
      <c r="C15" s="127"/>
      <c r="D15" s="128"/>
      <c r="F15" s="92" t="s">
        <v>118</v>
      </c>
      <c r="G15" s="7"/>
    </row>
    <row r="16" spans="1:15" ht="12.75">
      <c r="A16" s="143"/>
      <c r="B16" s="126">
        <v>7.1400000000000005E-2</v>
      </c>
      <c r="C16" s="127"/>
      <c r="D16" s="128"/>
      <c r="F16" s="91"/>
      <c r="G16" s="7"/>
    </row>
    <row r="17" spans="1:7" ht="12.75">
      <c r="A17" s="143" t="s">
        <v>33</v>
      </c>
      <c r="B17" s="123">
        <v>10.55</v>
      </c>
      <c r="C17" s="123">
        <v>10.31</v>
      </c>
      <c r="D17" s="124">
        <v>8.9</v>
      </c>
      <c r="F17" s="7" t="s">
        <v>119</v>
      </c>
      <c r="G17" s="7"/>
    </row>
    <row r="18" spans="1:7" ht="12.75">
      <c r="A18" s="143"/>
      <c r="B18" s="126">
        <v>5.8299999999999998E-2</v>
      </c>
      <c r="C18" s="126">
        <v>6.93E-2</v>
      </c>
      <c r="D18" s="125">
        <v>0.56410000000000005</v>
      </c>
      <c r="F18" s="7" t="s">
        <v>120</v>
      </c>
      <c r="G18" s="63">
        <f>K10-K11</f>
        <v>113.41000000000008</v>
      </c>
    </row>
    <row r="19" spans="1:7" ht="12.75">
      <c r="A19" s="143" t="s">
        <v>35</v>
      </c>
      <c r="B19" s="127"/>
      <c r="C19" s="123">
        <v>42.03</v>
      </c>
      <c r="D19" s="124">
        <v>4.5599999999999996</v>
      </c>
      <c r="F19" s="94" t="s">
        <v>121</v>
      </c>
      <c r="G19" s="93">
        <f>_xlfn.CHISQ.DIST.RT(G18,1)</f>
        <v>1.7546775843224665E-26</v>
      </c>
    </row>
    <row r="20" spans="1:7" ht="12.75">
      <c r="A20" s="143"/>
      <c r="B20" s="127"/>
      <c r="C20" s="126">
        <v>7.7799999999999994E-2</v>
      </c>
      <c r="D20" s="125">
        <v>11.860200000000001</v>
      </c>
      <c r="F20" s="7"/>
      <c r="G20" s="7"/>
    </row>
    <row r="21" spans="1:7" ht="12.75">
      <c r="A21" s="143" t="s">
        <v>36</v>
      </c>
      <c r="B21" s="127"/>
      <c r="C21" s="123">
        <v>11.06</v>
      </c>
      <c r="D21" s="128"/>
      <c r="F21" s="7" t="s">
        <v>122</v>
      </c>
      <c r="G21" s="7"/>
    </row>
    <row r="22" spans="1:7" ht="12.75">
      <c r="A22" s="143"/>
      <c r="B22" s="127"/>
      <c r="C22" s="126">
        <v>0.22900000000000001</v>
      </c>
      <c r="D22" s="128"/>
      <c r="F22" s="7" t="s">
        <v>120</v>
      </c>
      <c r="G22" s="63">
        <f>K11-K12</f>
        <v>9.0500000000000682</v>
      </c>
    </row>
    <row r="23" spans="1:7" ht="12.75">
      <c r="A23" s="143" t="s">
        <v>37</v>
      </c>
      <c r="B23" s="127"/>
      <c r="C23" s="123">
        <v>51.51</v>
      </c>
      <c r="D23" s="124">
        <v>47.46</v>
      </c>
      <c r="F23" s="94" t="s">
        <v>121</v>
      </c>
      <c r="G23" s="93">
        <f>_xlfn.CHISQ.DIST.RT(G22,1)</f>
        <v>2.626948194956897E-3</v>
      </c>
    </row>
    <row r="24" spans="1:7">
      <c r="A24" s="143"/>
      <c r="B24" s="127"/>
      <c r="C24" s="126">
        <v>0.11749999999999999</v>
      </c>
      <c r="D24" s="125">
        <v>1.4851000000000001</v>
      </c>
    </row>
    <row r="25" spans="1:7">
      <c r="A25" s="143" t="s">
        <v>38</v>
      </c>
      <c r="B25" s="127"/>
      <c r="C25" s="127"/>
      <c r="D25" s="124">
        <v>138.72</v>
      </c>
    </row>
    <row r="26" spans="1:7">
      <c r="A26" s="143"/>
      <c r="B26" s="127"/>
      <c r="C26" s="127"/>
      <c r="D26" s="125">
        <v>1.8095000000000001</v>
      </c>
    </row>
    <row r="27" spans="1:7">
      <c r="A27" s="143" t="s">
        <v>39</v>
      </c>
      <c r="B27" s="127"/>
      <c r="C27" s="127"/>
      <c r="D27" s="124">
        <v>6.65</v>
      </c>
    </row>
    <row r="28" spans="1:7">
      <c r="A28" s="143"/>
      <c r="B28" s="127"/>
      <c r="C28" s="127"/>
      <c r="D28" s="125">
        <v>0.17299999999999999</v>
      </c>
    </row>
    <row r="29" spans="1:7">
      <c r="A29" s="143" t="s">
        <v>40</v>
      </c>
      <c r="B29" s="127"/>
      <c r="C29" s="127"/>
      <c r="D29" s="124">
        <v>180.89</v>
      </c>
    </row>
    <row r="30" spans="1:7">
      <c r="A30" s="143"/>
      <c r="B30" s="127"/>
      <c r="C30" s="127"/>
      <c r="D30" s="125">
        <v>4.4043000000000001</v>
      </c>
    </row>
    <row r="31" spans="1:7">
      <c r="A31" s="137" t="s">
        <v>41</v>
      </c>
      <c r="B31" s="133" t="s">
        <v>31</v>
      </c>
      <c r="C31" s="133" t="s">
        <v>31</v>
      </c>
      <c r="D31" s="134" t="s">
        <v>31</v>
      </c>
    </row>
    <row r="32" spans="1:7">
      <c r="A32" s="143" t="s">
        <v>43</v>
      </c>
      <c r="B32" s="123">
        <v>0.21</v>
      </c>
      <c r="C32" s="127"/>
      <c r="D32" s="128"/>
    </row>
    <row r="33" spans="1:4">
      <c r="A33" s="143"/>
      <c r="B33" s="126">
        <v>0.25030000000000002</v>
      </c>
      <c r="C33" s="127"/>
      <c r="D33" s="128"/>
    </row>
    <row r="34" spans="1:4">
      <c r="A34" s="143" t="s">
        <v>42</v>
      </c>
      <c r="B34" s="123">
        <v>0.21</v>
      </c>
      <c r="C34" s="123">
        <v>0.26</v>
      </c>
      <c r="D34" s="124">
        <v>0.28999999999999998</v>
      </c>
    </row>
    <row r="35" spans="1:4">
      <c r="A35" s="143"/>
      <c r="B35" s="126">
        <v>0.21179999999999999</v>
      </c>
      <c r="C35" s="126">
        <v>0.1943</v>
      </c>
      <c r="D35" s="125">
        <v>0.45639999999999997</v>
      </c>
    </row>
    <row r="36" spans="1:4">
      <c r="A36" s="143" t="s">
        <v>46</v>
      </c>
      <c r="B36" s="127"/>
      <c r="C36" s="123">
        <v>0.23</v>
      </c>
      <c r="D36" s="124">
        <v>0.85</v>
      </c>
    </row>
    <row r="37" spans="1:4">
      <c r="A37" s="143"/>
      <c r="B37" s="127"/>
      <c r="C37" s="126">
        <v>0.23269999999999999</v>
      </c>
      <c r="D37" s="125">
        <v>3.6295999999999999</v>
      </c>
    </row>
    <row r="38" spans="1:4">
      <c r="A38" s="143" t="s">
        <v>45</v>
      </c>
      <c r="B38" s="127"/>
      <c r="C38" s="123">
        <v>0.7</v>
      </c>
      <c r="D38" s="128"/>
    </row>
    <row r="39" spans="1:4">
      <c r="A39" s="143"/>
      <c r="B39" s="127"/>
      <c r="C39" s="126">
        <v>0.25740000000000002</v>
      </c>
      <c r="D39" s="128"/>
    </row>
    <row r="40" spans="1:4">
      <c r="A40" s="143" t="s">
        <v>47</v>
      </c>
      <c r="B40" s="127"/>
      <c r="C40" s="123">
        <v>0.11</v>
      </c>
      <c r="D40" s="124">
        <v>0.34</v>
      </c>
    </row>
    <row r="41" spans="1:4">
      <c r="A41" s="143"/>
      <c r="B41" s="127"/>
      <c r="C41" s="126">
        <v>1.4407000000000001</v>
      </c>
      <c r="D41" s="125">
        <v>1.054</v>
      </c>
    </row>
    <row r="42" spans="1:4">
      <c r="A42" s="143" t="s">
        <v>48</v>
      </c>
      <c r="B42" s="127"/>
      <c r="C42" s="127"/>
      <c r="D42" s="124">
        <v>0.35</v>
      </c>
    </row>
    <row r="43" spans="1:4">
      <c r="A43" s="143"/>
      <c r="B43" s="127"/>
      <c r="C43" s="127"/>
      <c r="D43" s="125">
        <v>3.6052</v>
      </c>
    </row>
    <row r="44" spans="1:4">
      <c r="A44" s="143" t="s">
        <v>49</v>
      </c>
      <c r="B44" s="127"/>
      <c r="C44" s="127"/>
      <c r="D44" s="124">
        <v>0.33</v>
      </c>
    </row>
    <row r="45" spans="1:4">
      <c r="A45" s="143"/>
      <c r="B45" s="127"/>
      <c r="C45" s="127"/>
      <c r="D45" s="125">
        <v>1.6982999999999999</v>
      </c>
    </row>
    <row r="46" spans="1:4">
      <c r="A46" s="143" t="s">
        <v>50</v>
      </c>
      <c r="B46" s="127"/>
      <c r="C46" s="127"/>
      <c r="D46" s="124">
        <v>0.84</v>
      </c>
    </row>
    <row r="47" spans="1:4">
      <c r="A47" s="143"/>
      <c r="B47" s="127"/>
      <c r="C47" s="127"/>
      <c r="D47" s="125">
        <v>2.8298999999999999</v>
      </c>
    </row>
    <row r="48" spans="1:4">
      <c r="A48" s="137" t="s">
        <v>51</v>
      </c>
      <c r="B48" s="133" t="s">
        <v>31</v>
      </c>
      <c r="C48" s="133" t="s">
        <v>31</v>
      </c>
      <c r="D48" s="134" t="s">
        <v>31</v>
      </c>
    </row>
    <row r="49" spans="1:4">
      <c r="A49" s="143" t="s">
        <v>53</v>
      </c>
      <c r="B49" s="123">
        <v>0.21</v>
      </c>
      <c r="C49" s="123">
        <v>0.3</v>
      </c>
      <c r="D49" s="124">
        <v>0.31</v>
      </c>
    </row>
    <row r="50" spans="1:4">
      <c r="A50" s="143"/>
      <c r="B50" s="126">
        <v>0.1149</v>
      </c>
      <c r="C50" s="126">
        <v>7.5700000000000003E-2</v>
      </c>
      <c r="D50" s="125">
        <v>7.5999999999999998E-2</v>
      </c>
    </row>
    <row r="51" spans="1:4">
      <c r="A51" s="143" t="s">
        <v>54</v>
      </c>
      <c r="B51" s="123">
        <v>0.25</v>
      </c>
      <c r="C51" s="123">
        <v>6.4000000000000001E-2</v>
      </c>
      <c r="D51" s="124">
        <v>5.8000000000000003E-2</v>
      </c>
    </row>
    <row r="52" spans="1:4">
      <c r="A52" s="143"/>
      <c r="B52" s="126">
        <v>0.1103</v>
      </c>
      <c r="C52" s="126">
        <v>0.1013</v>
      </c>
      <c r="D52" s="125">
        <v>0.15279999999999999</v>
      </c>
    </row>
    <row r="53" spans="1:4">
      <c r="A53" s="137" t="s">
        <v>55</v>
      </c>
      <c r="B53" s="137"/>
      <c r="C53" s="137"/>
      <c r="D53" s="138"/>
    </row>
    <row r="54" spans="1:4" ht="24">
      <c r="A54" s="132" t="s">
        <v>56</v>
      </c>
      <c r="B54" s="137"/>
      <c r="C54" s="123">
        <v>750</v>
      </c>
      <c r="D54" s="124">
        <v>1000</v>
      </c>
    </row>
    <row r="55" spans="1:4">
      <c r="A55" s="132" t="s">
        <v>114</v>
      </c>
      <c r="B55" s="137"/>
      <c r="C55" s="123">
        <v>2000</v>
      </c>
      <c r="D55" s="124">
        <v>5000</v>
      </c>
    </row>
    <row r="56" spans="1:4">
      <c r="A56" s="132" t="s">
        <v>115</v>
      </c>
      <c r="B56" s="137"/>
      <c r="C56" s="123">
        <v>1000</v>
      </c>
      <c r="D56" s="124">
        <v>3000</v>
      </c>
    </row>
    <row r="57" spans="1:4">
      <c r="A57" s="132" t="s">
        <v>59</v>
      </c>
      <c r="B57" s="137"/>
      <c r="C57" s="123">
        <v>2000</v>
      </c>
      <c r="D57" s="124">
        <v>5000</v>
      </c>
    </row>
    <row r="58" spans="1:4" ht="24">
      <c r="A58" s="144" t="s">
        <v>60</v>
      </c>
      <c r="B58" s="145"/>
      <c r="C58" s="123">
        <v>500</v>
      </c>
    </row>
  </sheetData>
  <mergeCells count="45">
    <mergeCell ref="A46:A47"/>
    <mergeCell ref="B46:B47"/>
    <mergeCell ref="C46:C47"/>
    <mergeCell ref="A49:A50"/>
    <mergeCell ref="A51:A52"/>
    <mergeCell ref="A40:A41"/>
    <mergeCell ref="B40:B41"/>
    <mergeCell ref="A42:A43"/>
    <mergeCell ref="B42:B43"/>
    <mergeCell ref="C42:C43"/>
    <mergeCell ref="A44:A45"/>
    <mergeCell ref="B44:B45"/>
    <mergeCell ref="C44:C45"/>
    <mergeCell ref="A34:A35"/>
    <mergeCell ref="A36:A37"/>
    <mergeCell ref="B36:B37"/>
    <mergeCell ref="A38:A39"/>
    <mergeCell ref="B38:B39"/>
    <mergeCell ref="D38:D39"/>
    <mergeCell ref="A29:A30"/>
    <mergeCell ref="B29:B30"/>
    <mergeCell ref="C29:C30"/>
    <mergeCell ref="A32:A33"/>
    <mergeCell ref="C32:C33"/>
    <mergeCell ref="D32:D33"/>
    <mergeCell ref="A23:A24"/>
    <mergeCell ref="B23:B24"/>
    <mergeCell ref="A25:A26"/>
    <mergeCell ref="B25:B26"/>
    <mergeCell ref="C25:C26"/>
    <mergeCell ref="A27:A28"/>
    <mergeCell ref="B27:B28"/>
    <mergeCell ref="C27:C28"/>
    <mergeCell ref="A17:A18"/>
    <mergeCell ref="A19:A20"/>
    <mergeCell ref="B19:B20"/>
    <mergeCell ref="A21:A22"/>
    <mergeCell ref="B21:B22"/>
    <mergeCell ref="D21:D22"/>
    <mergeCell ref="B7:B8"/>
    <mergeCell ref="C7:C8"/>
    <mergeCell ref="D7:D8"/>
    <mergeCell ref="A15:A16"/>
    <mergeCell ref="C15:C16"/>
    <mergeCell ref="D15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modelos_base</vt:lpstr>
      <vt:lpstr>M1</vt:lpstr>
      <vt:lpstr>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S. Parra G.</dc:creator>
  <cp:keywords>modelo_base_VAN</cp:keywords>
  <cp:lastModifiedBy>Daniel S. Parra G.</cp:lastModifiedBy>
  <dcterms:created xsi:type="dcterms:W3CDTF">2020-07-19T22:39:20Z</dcterms:created>
  <dcterms:modified xsi:type="dcterms:W3CDTF">2021-01-22T16:15:11Z</dcterms:modified>
</cp:coreProperties>
</file>