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citus/Documents/mMBA/mMBA/lecture5/"/>
    </mc:Choice>
  </mc:AlternateContent>
  <bookViews>
    <workbookView xWindow="0" yWindow="460" windowWidth="282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2" i="1"/>
  <c r="F2" i="1"/>
  <c r="F6" i="1"/>
  <c r="F8" i="1"/>
  <c r="F10" i="1"/>
  <c r="F12" i="1"/>
  <c r="F14" i="1"/>
  <c r="F3" i="1"/>
  <c r="F4" i="1"/>
  <c r="F15" i="1"/>
  <c r="F16" i="1"/>
  <c r="F22" i="1"/>
  <c r="G5" i="1"/>
  <c r="G2" i="1"/>
  <c r="G6" i="1"/>
  <c r="G8" i="1"/>
  <c r="G10" i="1"/>
  <c r="G12" i="1"/>
  <c r="G14" i="1"/>
  <c r="G3" i="1"/>
  <c r="G4" i="1"/>
  <c r="G15" i="1"/>
  <c r="G16" i="1"/>
  <c r="G22" i="1"/>
  <c r="H5" i="1"/>
  <c r="H2" i="1"/>
  <c r="H6" i="1"/>
  <c r="H8" i="1"/>
  <c r="H10" i="1"/>
  <c r="H12" i="1"/>
  <c r="H14" i="1"/>
  <c r="H3" i="1"/>
  <c r="H4" i="1"/>
  <c r="H15" i="1"/>
  <c r="H16" i="1"/>
  <c r="H22" i="1"/>
  <c r="I5" i="1"/>
  <c r="I2" i="1"/>
  <c r="I6" i="1"/>
  <c r="I8" i="1"/>
  <c r="I10" i="1"/>
  <c r="I12" i="1"/>
  <c r="I14" i="1"/>
  <c r="I3" i="1"/>
  <c r="I4" i="1"/>
  <c r="I15" i="1"/>
  <c r="I16" i="1"/>
  <c r="I22" i="1"/>
  <c r="E4" i="1"/>
  <c r="E6" i="1"/>
  <c r="E8" i="1"/>
  <c r="E10" i="1"/>
  <c r="E12" i="1"/>
  <c r="E14" i="1"/>
  <c r="E15" i="1"/>
  <c r="E16" i="1"/>
  <c r="E22" i="1"/>
  <c r="B22" i="1"/>
  <c r="D22" i="1"/>
  <c r="B18" i="1"/>
  <c r="B20" i="1"/>
  <c r="B19" i="1"/>
  <c r="H13" i="1"/>
  <c r="I13" i="1"/>
  <c r="G7" i="1"/>
  <c r="H7" i="1"/>
  <c r="I7" i="1"/>
  <c r="G9" i="1"/>
  <c r="H9" i="1"/>
  <c r="I9" i="1"/>
  <c r="G11" i="1"/>
  <c r="H11" i="1"/>
  <c r="I11" i="1"/>
  <c r="G13" i="1"/>
  <c r="F13" i="1"/>
  <c r="F9" i="1"/>
  <c r="F11" i="1"/>
  <c r="F7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<sst xmlns="http://schemas.openxmlformats.org/spreadsheetml/2006/main" count="38" uniqueCount="35">
  <si>
    <t>Assumptions</t>
  </si>
  <si>
    <t>VC Investment</t>
  </si>
  <si>
    <t>Units sold, first year</t>
  </si>
  <si>
    <t>Retail price, first year</t>
  </si>
  <si>
    <t>Annual increase in units sold</t>
  </si>
  <si>
    <t>Annual decline in retail price</t>
  </si>
  <si>
    <t>Initial variable manufacturing costs</t>
  </si>
  <si>
    <t>Annual decline in mnfg cost</t>
  </si>
  <si>
    <t>Fixed costs</t>
  </si>
  <si>
    <t>Marketing expense as a % of revenue</t>
  </si>
  <si>
    <t>w/Lease: Decline in variable mnfg cost</t>
  </si>
  <si>
    <t>w/Lease: Increase in fixed cost</t>
  </si>
  <si>
    <t>w/Lease: Reduction in variable costs</t>
  </si>
  <si>
    <t>Discount Rate</t>
  </si>
  <si>
    <t>Year 1</t>
  </si>
  <si>
    <t>Year 2</t>
  </si>
  <si>
    <t>Year 3</t>
  </si>
  <si>
    <t>Year 4</t>
  </si>
  <si>
    <t>Year 5</t>
  </si>
  <si>
    <t>Units Sales</t>
  </si>
  <si>
    <t>Retail Price</t>
  </si>
  <si>
    <t>Total Revenue</t>
  </si>
  <si>
    <t>Unit Variable Cost</t>
  </si>
  <si>
    <t>Total Variable Mnfg Cost</t>
  </si>
  <si>
    <t>Fixed Cost</t>
  </si>
  <si>
    <t>w/o Lease, Total Cost</t>
  </si>
  <si>
    <t>w/ Least, Total Cost</t>
  </si>
  <si>
    <t xml:space="preserve">Shoud we lease? </t>
  </si>
  <si>
    <t>Minimum Mnfg Cost</t>
  </si>
  <si>
    <t>Marketing Expense</t>
  </si>
  <si>
    <t>Income Before Taxes</t>
  </si>
  <si>
    <t>Present Value of Future Income before Tax</t>
  </si>
  <si>
    <t>- Investment</t>
  </si>
  <si>
    <t>Net Present Value</t>
  </si>
  <si>
    <t>Internal Rate of Return (IRR)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</si>
</sst>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9" formatCode="&quot;$&quot;#,##0.00"/>
    <numFmt numFmtId="170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3" fillId="3" borderId="0" xfId="0" applyFont="1" applyFill="1"/>
    <xf numFmtId="3" fontId="3" fillId="3" borderId="0" xfId="0" applyNumberFormat="1" applyFont="1" applyFill="1"/>
    <xf numFmtId="9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165" fontId="0" fillId="0" borderId="0" xfId="0" applyNumberFormat="1"/>
    <xf numFmtId="0" fontId="0" fillId="0" borderId="1" xfId="0" applyFill="1" applyBorder="1"/>
    <xf numFmtId="0" fontId="0" fillId="0" borderId="2" xfId="0" applyFill="1" applyBorder="1"/>
    <xf numFmtId="165" fontId="0" fillId="0" borderId="2" xfId="0" applyNumberFormat="1" applyBorder="1"/>
    <xf numFmtId="165" fontId="0" fillId="0" borderId="1" xfId="0" applyNumberFormat="1" applyBorder="1"/>
    <xf numFmtId="1" fontId="0" fillId="0" borderId="0" xfId="0" applyNumberFormat="1"/>
    <xf numFmtId="0" fontId="0" fillId="0" borderId="3" xfId="0" applyFill="1" applyBorder="1"/>
    <xf numFmtId="1" fontId="0" fillId="0" borderId="3" xfId="0" applyNumberFormat="1" applyBorder="1"/>
    <xf numFmtId="8" fontId="0" fillId="0" borderId="0" xfId="0" applyNumberFormat="1"/>
    <xf numFmtId="0" fontId="0" fillId="0" borderId="0" xfId="0" quotePrefix="1"/>
    <xf numFmtId="44" fontId="2" fillId="2" borderId="0" xfId="2" applyNumberFormat="1"/>
    <xf numFmtId="169" fontId="0" fillId="0" borderId="1" xfId="0" applyNumberFormat="1" applyBorder="1"/>
    <xf numFmtId="170" fontId="0" fillId="0" borderId="0" xfId="0" applyNumberFormat="1"/>
  </cellXfs>
  <cellStyles count="3">
    <cellStyle name="Bad" xfId="2" builtinId="27"/>
    <cellStyle name="Comma" xfId="1" builtinId="3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10" zoomScaleNormal="110" zoomScalePageLayoutView="110" workbookViewId="0">
      <selection activeCell="F2" sqref="F2"/>
    </sheetView>
  </sheetViews>
  <sheetFormatPr baseColWidth="10" defaultRowHeight="16" x14ac:dyDescent="0.2"/>
  <cols>
    <col min="1" max="1" width="36.5" bestFit="1" customWidth="1"/>
    <col min="2" max="2" width="14.83203125" customWidth="1"/>
    <col min="3" max="3" width="3.6640625" customWidth="1"/>
    <col min="4" max="4" width="21.5" bestFit="1" customWidth="1"/>
    <col min="5" max="5" width="13" bestFit="1" customWidth="1"/>
    <col min="8" max="9" width="11.5" bestFit="1" customWidth="1"/>
    <col min="10" max="10" width="29" customWidth="1"/>
  </cols>
  <sheetData>
    <row r="1" spans="1:9" x14ac:dyDescent="0.2">
      <c r="A1" s="6" t="s">
        <v>0</v>
      </c>
      <c r="B1" s="6"/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</row>
    <row r="2" spans="1:9" ht="33" customHeight="1" x14ac:dyDescent="0.2">
      <c r="A2" s="3" t="s">
        <v>1</v>
      </c>
      <c r="B2" s="4">
        <v>2500000</v>
      </c>
      <c r="D2" t="s">
        <v>19</v>
      </c>
      <c r="E2" s="2">
        <f>B3</f>
        <v>1600</v>
      </c>
      <c r="F2">
        <f>E2*(1+$B$5)</f>
        <v>3200</v>
      </c>
      <c r="G2">
        <f t="shared" ref="G2:I2" si="0">F2*(1+$B$5)</f>
        <v>6400</v>
      </c>
      <c r="H2">
        <f t="shared" si="0"/>
        <v>12800</v>
      </c>
      <c r="I2">
        <f t="shared" si="0"/>
        <v>25600</v>
      </c>
    </row>
    <row r="3" spans="1:9" ht="33" customHeight="1" x14ac:dyDescent="0.2">
      <c r="A3" s="3" t="s">
        <v>2</v>
      </c>
      <c r="B3" s="4">
        <v>1600</v>
      </c>
      <c r="D3" s="12" t="s">
        <v>20</v>
      </c>
      <c r="E3" s="13">
        <f>B4</f>
        <v>1800</v>
      </c>
      <c r="F3">
        <f>E3*(1-$B$6)</f>
        <v>1530</v>
      </c>
      <c r="G3">
        <f t="shared" ref="G3:I3" si="1">F3*(1-$B$6)</f>
        <v>1300.5</v>
      </c>
      <c r="H3">
        <f t="shared" si="1"/>
        <v>1105.425</v>
      </c>
      <c r="I3">
        <f t="shared" si="1"/>
        <v>939.61124999999993</v>
      </c>
    </row>
    <row r="4" spans="1:9" ht="33" customHeight="1" x14ac:dyDescent="0.2">
      <c r="A4" s="3" t="s">
        <v>3</v>
      </c>
      <c r="B4" s="4">
        <v>1800</v>
      </c>
      <c r="D4" s="8" t="s">
        <v>21</v>
      </c>
      <c r="E4" s="11">
        <f>E2*E3</f>
        <v>2880000</v>
      </c>
      <c r="F4" s="11">
        <f>F2*F3</f>
        <v>4896000</v>
      </c>
      <c r="G4" s="11">
        <f t="shared" ref="G4:I4" si="2">G2*G3</f>
        <v>8323200</v>
      </c>
      <c r="H4" s="11">
        <f t="shared" si="2"/>
        <v>14149440</v>
      </c>
      <c r="I4" s="11">
        <f t="shared" si="2"/>
        <v>24054048</v>
      </c>
    </row>
    <row r="5" spans="1:9" ht="33" customHeight="1" x14ac:dyDescent="0.2">
      <c r="A5" s="3" t="s">
        <v>4</v>
      </c>
      <c r="B5" s="5">
        <v>1</v>
      </c>
      <c r="D5" s="14" t="s">
        <v>22</v>
      </c>
      <c r="E5" s="2">
        <f>B7</f>
        <v>1000</v>
      </c>
      <c r="F5">
        <f>E5*(1-$B$8)</f>
        <v>950</v>
      </c>
      <c r="G5">
        <f t="shared" ref="G5:I5" si="3">F5*(1-$B$8)</f>
        <v>902.5</v>
      </c>
      <c r="H5">
        <f t="shared" si="3"/>
        <v>857.375</v>
      </c>
      <c r="I5">
        <f t="shared" si="3"/>
        <v>814.50624999999991</v>
      </c>
    </row>
    <row r="6" spans="1:9" ht="33" customHeight="1" x14ac:dyDescent="0.2">
      <c r="A6" s="3" t="s">
        <v>5</v>
      </c>
      <c r="B6" s="5">
        <v>0.15</v>
      </c>
      <c r="D6" s="14" t="s">
        <v>23</v>
      </c>
      <c r="E6" s="10">
        <f>E5*E$2</f>
        <v>1600000</v>
      </c>
      <c r="F6" s="10">
        <f>F5*F$2</f>
        <v>3040000</v>
      </c>
      <c r="G6" s="10">
        <f t="shared" ref="G6:I6" si="4">G5*G$2</f>
        <v>5776000</v>
      </c>
      <c r="H6" s="10">
        <f t="shared" si="4"/>
        <v>10974400</v>
      </c>
      <c r="I6" s="10">
        <f t="shared" si="4"/>
        <v>20851359.999999996</v>
      </c>
    </row>
    <row r="7" spans="1:9" ht="33" customHeight="1" x14ac:dyDescent="0.2">
      <c r="A7" s="3" t="s">
        <v>6</v>
      </c>
      <c r="B7" s="4">
        <v>1000</v>
      </c>
      <c r="D7" s="16" t="s">
        <v>24</v>
      </c>
      <c r="E7" s="9">
        <f>B9</f>
        <v>1000000</v>
      </c>
      <c r="F7" s="2">
        <f>E7</f>
        <v>1000000</v>
      </c>
      <c r="G7" s="2">
        <f t="shared" ref="G7:I7" si="5">F7</f>
        <v>1000000</v>
      </c>
      <c r="H7" s="2">
        <f t="shared" si="5"/>
        <v>1000000</v>
      </c>
      <c r="I7" s="2">
        <f t="shared" si="5"/>
        <v>1000000</v>
      </c>
    </row>
    <row r="8" spans="1:9" ht="33" customHeight="1" x14ac:dyDescent="0.2">
      <c r="A8" s="3" t="s">
        <v>7</v>
      </c>
      <c r="B8" s="5">
        <v>0.05</v>
      </c>
      <c r="D8" s="17" t="s">
        <v>25</v>
      </c>
      <c r="E8" s="18">
        <f>SUM(E6:E7)</f>
        <v>2600000</v>
      </c>
      <c r="F8" s="18">
        <f>SUM(F6:F7)</f>
        <v>4040000</v>
      </c>
      <c r="G8" s="18">
        <f t="shared" ref="G8:I8" si="6">SUM(G6:G7)</f>
        <v>6776000</v>
      </c>
      <c r="H8" s="18">
        <f t="shared" si="6"/>
        <v>11974400</v>
      </c>
      <c r="I8" s="18">
        <f t="shared" si="6"/>
        <v>21851359.999999996</v>
      </c>
    </row>
    <row r="9" spans="1:9" ht="33" customHeight="1" x14ac:dyDescent="0.2">
      <c r="A9" s="3" t="s">
        <v>8</v>
      </c>
      <c r="B9" s="4">
        <v>1000000</v>
      </c>
      <c r="D9" s="14" t="s">
        <v>22</v>
      </c>
      <c r="E9" s="2">
        <f>B7*(1-B11)</f>
        <v>800</v>
      </c>
      <c r="F9">
        <f>E9*(1-$B$13)</f>
        <v>752</v>
      </c>
      <c r="G9">
        <f t="shared" ref="G9:I9" si="7">F9*(1-$B$13)</f>
        <v>706.88</v>
      </c>
      <c r="H9">
        <f t="shared" si="7"/>
        <v>664.46719999999993</v>
      </c>
      <c r="I9">
        <f t="shared" si="7"/>
        <v>624.59916799999985</v>
      </c>
    </row>
    <row r="10" spans="1:9" ht="33" customHeight="1" x14ac:dyDescent="0.2">
      <c r="A10" s="3" t="s">
        <v>9</v>
      </c>
      <c r="B10" s="5">
        <v>0.14000000000000001</v>
      </c>
      <c r="D10" s="14" t="s">
        <v>23</v>
      </c>
      <c r="E10" s="10">
        <f>E9*E$2</f>
        <v>1280000</v>
      </c>
      <c r="F10" s="10">
        <f>F9*F$2</f>
        <v>2406400</v>
      </c>
      <c r="G10" s="10">
        <f t="shared" ref="G10:I10" si="8">G9*G$2</f>
        <v>4524032</v>
      </c>
      <c r="H10" s="10">
        <f t="shared" si="8"/>
        <v>8505180.1599999983</v>
      </c>
      <c r="I10" s="10">
        <f t="shared" si="8"/>
        <v>15989738.700799996</v>
      </c>
    </row>
    <row r="11" spans="1:9" ht="33" customHeight="1" x14ac:dyDescent="0.2">
      <c r="A11" s="3" t="s">
        <v>12</v>
      </c>
      <c r="B11" s="5">
        <v>0.2</v>
      </c>
      <c r="D11" s="16" t="s">
        <v>24</v>
      </c>
      <c r="E11" s="9">
        <f>B9*(1+B12)</f>
        <v>2000000</v>
      </c>
      <c r="F11" s="2">
        <f>E11</f>
        <v>2000000</v>
      </c>
      <c r="G11" s="2">
        <f t="shared" ref="G11:I11" si="9">F11</f>
        <v>2000000</v>
      </c>
      <c r="H11" s="2">
        <f t="shared" si="9"/>
        <v>2000000</v>
      </c>
      <c r="I11" s="2">
        <f t="shared" si="9"/>
        <v>2000000</v>
      </c>
    </row>
    <row r="12" spans="1:9" ht="33" customHeight="1" x14ac:dyDescent="0.2">
      <c r="A12" s="3" t="s">
        <v>11</v>
      </c>
      <c r="B12" s="5">
        <v>1</v>
      </c>
      <c r="D12" s="17" t="s">
        <v>26</v>
      </c>
      <c r="E12" s="18">
        <f>SUM(E10:E11)</f>
        <v>3280000</v>
      </c>
      <c r="F12" s="18">
        <f>SUM(F10:F11)</f>
        <v>4406400</v>
      </c>
      <c r="G12" s="18">
        <f t="shared" ref="G12:I12" si="10">SUM(G10:G11)</f>
        <v>6524032</v>
      </c>
      <c r="H12" s="18">
        <f t="shared" si="10"/>
        <v>10505180.159999998</v>
      </c>
      <c r="I12" s="18">
        <f t="shared" si="10"/>
        <v>17989738.700799994</v>
      </c>
    </row>
    <row r="13" spans="1:9" ht="33" customHeight="1" x14ac:dyDescent="0.2">
      <c r="A13" s="3" t="s">
        <v>10</v>
      </c>
      <c r="B13" s="5">
        <v>0.06</v>
      </c>
      <c r="D13" s="14" t="s">
        <v>27</v>
      </c>
      <c r="E13" s="1" t="str">
        <f>IF(E8 &lt; E12,"NO","YES")</f>
        <v>NO</v>
      </c>
      <c r="F13" s="1" t="str">
        <f>IF(F8 &lt; F12,"NO","YES")</f>
        <v>NO</v>
      </c>
      <c r="G13" s="1" t="str">
        <f t="shared" ref="G13:I13" si="11">IF(G8 &lt; G12,"NO","YES")</f>
        <v>YES</v>
      </c>
      <c r="H13" s="1" t="str">
        <f t="shared" ref="H13" si="12">IF(H8 &lt; H12,"NO","YES")</f>
        <v>YES</v>
      </c>
      <c r="I13" s="1" t="str">
        <f t="shared" ref="I13" si="13">IF(I8 &lt; I12,"NO","YES")</f>
        <v>YES</v>
      </c>
    </row>
    <row r="14" spans="1:9" ht="33" customHeight="1" x14ac:dyDescent="0.2">
      <c r="A14" s="3" t="s">
        <v>13</v>
      </c>
      <c r="B14" s="5">
        <v>0.15</v>
      </c>
      <c r="D14" s="14" t="s">
        <v>28</v>
      </c>
      <c r="E14" s="15">
        <f>MIN(E8,E12)</f>
        <v>2600000</v>
      </c>
      <c r="F14" s="15">
        <f>MIN(F8,F12)</f>
        <v>4040000</v>
      </c>
      <c r="G14" s="15">
        <f t="shared" ref="G14:I14" si="14">MIN(G8,G12)</f>
        <v>6524032</v>
      </c>
      <c r="H14" s="15">
        <f t="shared" si="14"/>
        <v>10505180.159999998</v>
      </c>
      <c r="I14" s="15">
        <f t="shared" si="14"/>
        <v>17989738.700799994</v>
      </c>
    </row>
    <row r="15" spans="1:9" ht="33" customHeight="1" x14ac:dyDescent="0.2">
      <c r="D15" s="16" t="s">
        <v>29</v>
      </c>
      <c r="E15" s="19">
        <f>$B$10*E4</f>
        <v>403200.00000000006</v>
      </c>
      <c r="F15" s="19">
        <f>$B$10*F4</f>
        <v>685440.00000000012</v>
      </c>
      <c r="G15" s="19">
        <f t="shared" ref="G15:I15" si="15">$B$10*G4</f>
        <v>1165248</v>
      </c>
      <c r="H15" s="19">
        <f t="shared" si="15"/>
        <v>1980921.6</v>
      </c>
      <c r="I15" s="19">
        <f t="shared" si="15"/>
        <v>3367566.72</v>
      </c>
    </row>
    <row r="16" spans="1:9" ht="33" customHeight="1" thickBot="1" x14ac:dyDescent="0.25">
      <c r="D16" s="21" t="s">
        <v>30</v>
      </c>
      <c r="E16" s="22">
        <f>E4-E14-E15</f>
        <v>-123200.00000000006</v>
      </c>
      <c r="F16" s="22">
        <f>F4-F14-F15</f>
        <v>170559.99999999988</v>
      </c>
      <c r="G16" s="22">
        <f t="shared" ref="G16:I16" si="16">G4-G14-G15</f>
        <v>633920</v>
      </c>
      <c r="H16" s="22">
        <f t="shared" si="16"/>
        <v>1663338.2400000016</v>
      </c>
      <c r="I16" s="22">
        <f>I4-I14-I15</f>
        <v>2696742.5792000056</v>
      </c>
    </row>
    <row r="17" spans="1:9" ht="17" thickTop="1" x14ac:dyDescent="0.2"/>
    <row r="18" spans="1:9" x14ac:dyDescent="0.2">
      <c r="A18" t="s">
        <v>31</v>
      </c>
      <c r="B18" s="23">
        <f>NPV(B14,E16:I16)</f>
        <v>2730426.8278803709</v>
      </c>
    </row>
    <row r="19" spans="1:9" x14ac:dyDescent="0.2">
      <c r="A19" s="24" t="s">
        <v>32</v>
      </c>
      <c r="B19" s="25">
        <f>-B2</f>
        <v>-2500000</v>
      </c>
    </row>
    <row r="20" spans="1:9" x14ac:dyDescent="0.2">
      <c r="A20" t="s">
        <v>33</v>
      </c>
      <c r="B20" s="26">
        <f>SUM(B18:B19)</f>
        <v>230426.8278803709</v>
      </c>
    </row>
    <row r="22" spans="1:9" x14ac:dyDescent="0.2">
      <c r="A22" t="s">
        <v>34</v>
      </c>
      <c r="B22" s="27">
        <f>IRR(D22:I22)</f>
        <v>0.17350194940836428</v>
      </c>
      <c r="D22" s="2">
        <f>-B2</f>
        <v>-2500000</v>
      </c>
      <c r="E22" s="20">
        <f>E16</f>
        <v>-123200.00000000006</v>
      </c>
      <c r="F22" s="20">
        <f t="shared" ref="F22:I22" si="17">F16</f>
        <v>170559.99999999988</v>
      </c>
      <c r="G22" s="20">
        <f t="shared" si="17"/>
        <v>633920</v>
      </c>
      <c r="H22" s="20">
        <f t="shared" si="17"/>
        <v>1663338.2400000016</v>
      </c>
      <c r="I22" s="20">
        <f t="shared" si="17"/>
        <v>2696742.5792000056</v>
      </c>
    </row>
  </sheetData>
  <mergeCells count="1">
    <mergeCell ref="A1:B1"/>
  </mergeCells>
  <conditionalFormatting sqref="E13:I13">
    <cfRule type="containsText" dxfId="7" priority="2" operator="containsText" text="NO">
      <formula>NOT(ISERROR(SEARCH("NO",E13)))</formula>
    </cfRule>
  </conditionalFormatting>
  <conditionalFormatting sqref="G13:I13">
    <cfRule type="containsText" dxfId="3" priority="1" operator="containsText" text="YES">
      <formula>NOT(ISERROR(SEARCH("YES",G13)))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displayXAxis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Sheet1!E2:I2</xm:f>
              <xm:sqref>J2</xm:sqref>
            </x14:sparkline>
            <x14:sparkline>
              <xm:f>Sheet1!E3:I3</xm:f>
              <xm:sqref>J3</xm:sqref>
            </x14:sparkline>
            <x14:sparkline>
              <xm:f>Sheet1!E4:I4</xm:f>
              <xm:sqref>J4</xm:sqref>
            </x14:sparkline>
            <x14:sparkline>
              <xm:f>Sheet1!E5:I5</xm:f>
              <xm:sqref>J5</xm:sqref>
            </x14:sparkline>
            <x14:sparkline>
              <xm:f>Sheet1!E6:I6</xm:f>
              <xm:sqref>J6</xm:sqref>
            </x14:sparkline>
            <x14:sparkline>
              <xm:f>Sheet1!E7:I7</xm:f>
              <xm:sqref>J7</xm:sqref>
            </x14:sparkline>
            <x14:sparkline>
              <xm:f>Sheet1!E8:I8</xm:f>
              <xm:sqref>J8</xm:sqref>
            </x14:sparkline>
            <x14:sparkline>
              <xm:f>Sheet1!E9:I9</xm:f>
              <xm:sqref>J9</xm:sqref>
            </x14:sparkline>
            <x14:sparkline>
              <xm:f>Sheet1!E10:I10</xm:f>
              <xm:sqref>J10</xm:sqref>
            </x14:sparkline>
            <x14:sparkline>
              <xm:f>Sheet1!E11:I11</xm:f>
              <xm:sqref>J11</xm:sqref>
            </x14:sparkline>
            <x14:sparkline>
              <xm:f>Sheet1!E12:I12</xm:f>
              <xm:sqref>J12</xm:sqref>
            </x14:sparkline>
            <x14:sparkline>
              <xm:f>Sheet1!E13:I13</xm:f>
              <xm:sqref>J13</xm:sqref>
            </x14:sparkline>
            <x14:sparkline>
              <xm:f>Sheet1!E14:I14</xm:f>
              <xm:sqref>J14</xm:sqref>
            </x14:sparkline>
            <x14:sparkline>
              <xm:f>Sheet1!E15:I15</xm:f>
              <xm:sqref>J15</xm:sqref>
            </x14:sparkline>
            <x14:sparkline>
              <xm:f>Sheet1!E16:I16</xm:f>
              <xm:sqref>J16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2017-07-20T23:39:14Z</dcterms:created>
  <dcterms:modified xsi:type="dcterms:W3CDTF">2017-07-25T23:33:33Z</dcterms:modified>
</cp:coreProperties>
</file>