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drawings/drawing1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roduccion\Desktop\SISTEMA\"/>
    </mc:Choice>
  </mc:AlternateContent>
  <bookViews>
    <workbookView xWindow="0" yWindow="0" windowWidth="20490" windowHeight="7755" firstSheet="101" activeTab="106"/>
  </bookViews>
  <sheets>
    <sheet name="227" sheetId="99" r:id="rId1"/>
    <sheet name="027" sheetId="115" r:id="rId2"/>
    <sheet name="047" sheetId="169" r:id="rId3"/>
    <sheet name="029" sheetId="247" r:id="rId4"/>
    <sheet name="040" sheetId="246" r:id="rId5"/>
    <sheet name="049 (2)" sheetId="398" r:id="rId6"/>
    <sheet name="045" sheetId="255" r:id="rId7"/>
    <sheet name="055" sheetId="261" r:id="rId8"/>
    <sheet name="064" sheetId="269" r:id="rId9"/>
    <sheet name="070" sheetId="300" state="hidden" r:id="rId10"/>
    <sheet name="073" sheetId="280" r:id="rId11"/>
    <sheet name="075a" sheetId="277" r:id="rId12"/>
    <sheet name="093A" sheetId="303" r:id="rId13"/>
    <sheet name="094a" sheetId="304" r:id="rId14"/>
    <sheet name="095" sheetId="317" r:id="rId15"/>
    <sheet name="097" sheetId="316" r:id="rId16"/>
    <sheet name="099" sheetId="312" r:id="rId17"/>
    <sheet name="100" sheetId="306" r:id="rId18"/>
    <sheet name="101" sheetId="310" r:id="rId19"/>
    <sheet name="107A" sheetId="334" r:id="rId20"/>
    <sheet name="113a" sheetId="323" state="hidden" r:id="rId21"/>
    <sheet name="113AA" sheetId="336" r:id="rId22"/>
    <sheet name="114A" sheetId="315" r:id="rId23"/>
    <sheet name="127" sheetId="341" r:id="rId24"/>
    <sheet name="128" sheetId="338" r:id="rId25"/>
    <sheet name="129" sheetId="349" r:id="rId26"/>
    <sheet name="130" sheetId="335" r:id="rId27"/>
    <sheet name="131" sheetId="343" r:id="rId28"/>
    <sheet name="132" sheetId="337" r:id="rId29"/>
    <sheet name="133" sheetId="351" r:id="rId30"/>
    <sheet name="134" sheetId="342" r:id="rId31"/>
    <sheet name="135" sheetId="345" r:id="rId32"/>
    <sheet name="136" sheetId="344" r:id="rId33"/>
    <sheet name="139" sheetId="347" r:id="rId34"/>
    <sheet name="140" sheetId="346" r:id="rId35"/>
    <sheet name="141" sheetId="350" r:id="rId36"/>
    <sheet name="142" sheetId="376" r:id="rId37"/>
    <sheet name="143" sheetId="358" r:id="rId38"/>
    <sheet name="144" sheetId="386" r:id="rId39"/>
    <sheet name="145" sheetId="357" r:id="rId40"/>
    <sheet name="146" sheetId="356" r:id="rId41"/>
    <sheet name="147" sheetId="362" r:id="rId42"/>
    <sheet name="148" sheetId="359" r:id="rId43"/>
    <sheet name="AH" sheetId="348" r:id="rId44"/>
    <sheet name="001" sheetId="373" r:id="rId45"/>
    <sheet name="002" sheetId="354" r:id="rId46"/>
    <sheet name="004" sheetId="353" r:id="rId47"/>
    <sheet name="005" sheetId="352" r:id="rId48"/>
    <sheet name="006" sheetId="355" r:id="rId49"/>
    <sheet name="007" sheetId="365" r:id="rId50"/>
    <sheet name="008" sheetId="392" r:id="rId51"/>
    <sheet name="009" sheetId="372" r:id="rId52"/>
    <sheet name="010" sheetId="371" r:id="rId53"/>
    <sheet name="011" sheetId="379" r:id="rId54"/>
    <sheet name="012" sheetId="360" r:id="rId55"/>
    <sheet name="013" sheetId="435" r:id="rId56"/>
    <sheet name="014" sheetId="374" r:id="rId57"/>
    <sheet name="015" sheetId="361" r:id="rId58"/>
    <sheet name="016" sheetId="363" r:id="rId59"/>
    <sheet name="017" sheetId="367" r:id="rId60"/>
    <sheet name="018" sheetId="364" r:id="rId61"/>
    <sheet name="019" sheetId="370" r:id="rId62"/>
    <sheet name="021" sheetId="368" r:id="rId63"/>
    <sheet name="020" sheetId="366" r:id="rId64"/>
    <sheet name="022" sheetId="369" r:id="rId65"/>
    <sheet name="023" sheetId="377" r:id="rId66"/>
    <sheet name="024" sheetId="383" r:id="rId67"/>
    <sheet name="025" sheetId="380" r:id="rId68"/>
    <sheet name="026" sheetId="375" r:id="rId69"/>
    <sheet name="027A" sheetId="384" r:id="rId70"/>
    <sheet name="028" sheetId="378" r:id="rId71"/>
    <sheet name="029-2" sheetId="405" r:id="rId72"/>
    <sheet name="030" sheetId="382" r:id="rId73"/>
    <sheet name="031" sheetId="381" r:id="rId74"/>
    <sheet name="032" sheetId="395" r:id="rId75"/>
    <sheet name="033" sheetId="399" r:id="rId76"/>
    <sheet name="034" sheetId="393" r:id="rId77"/>
    <sheet name="035" sheetId="388" r:id="rId78"/>
    <sheet name="036" sheetId="407" r:id="rId79"/>
    <sheet name="037" sheetId="390" r:id="rId80"/>
    <sheet name="038" sheetId="394" r:id="rId81"/>
    <sheet name="039" sheetId="400" r:id="rId82"/>
    <sheet name="040A" sheetId="385" r:id="rId83"/>
    <sheet name="41" sheetId="402" r:id="rId84"/>
    <sheet name="042" sheetId="404" r:id="rId85"/>
    <sheet name="043 (2)" sheetId="406" r:id="rId86"/>
    <sheet name="044" sheetId="387" r:id="rId87"/>
    <sheet name="047A" sheetId="389" r:id="rId88"/>
    <sheet name="048" sheetId="417" r:id="rId89"/>
    <sheet name="049" sheetId="391" r:id="rId90"/>
    <sheet name="050" sheetId="411" r:id="rId91"/>
    <sheet name="051" sheetId="409" r:id="rId92"/>
    <sheet name="052" sheetId="410" r:id="rId93"/>
    <sheet name="053" sheetId="408" r:id="rId94"/>
    <sheet name="054" sheetId="412" r:id="rId95"/>
    <sheet name="055A" sheetId="413" r:id="rId96"/>
    <sheet name="056" sheetId="414" r:id="rId97"/>
    <sheet name="057" sheetId="403" r:id="rId98"/>
    <sheet name="058" sheetId="416" r:id="rId99"/>
    <sheet name="059" sheetId="426" r:id="rId100"/>
    <sheet name="060" sheetId="415" r:id="rId101"/>
    <sheet name="061" sheetId="421" r:id="rId102"/>
    <sheet name="062" sheetId="420" r:id="rId103"/>
    <sheet name="063" sheetId="419" r:id="rId104"/>
    <sheet name="064A" sheetId="418" r:id="rId105"/>
    <sheet name="065" sheetId="422" r:id="rId106"/>
    <sheet name="066" sheetId="423" r:id="rId107"/>
    <sheet name="067" sheetId="424" r:id="rId108"/>
    <sheet name="068" sheetId="425" r:id="rId109"/>
    <sheet name="069" sheetId="427" r:id="rId110"/>
    <sheet name="070A" sheetId="428" r:id="rId111"/>
    <sheet name="071" sheetId="429" r:id="rId112"/>
    <sheet name="072" sheetId="430" r:id="rId113"/>
    <sheet name="073A" sheetId="431" r:id="rId114"/>
    <sheet name="074" sheetId="432" r:id="rId115"/>
    <sheet name="075" sheetId="433" r:id="rId116"/>
    <sheet name="076" sheetId="434" r:id="rId117"/>
    <sheet name="077" sheetId="438" r:id="rId118"/>
    <sheet name="078" sheetId="439" r:id="rId119"/>
    <sheet name="079" sheetId="440" r:id="rId120"/>
    <sheet name="080" sheetId="437" r:id="rId121"/>
    <sheet name="081" sheetId="436" r:id="rId122"/>
    <sheet name="082" sheetId="441" r:id="rId12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429" l="1"/>
  <c r="G17" i="429"/>
  <c r="G18" i="429"/>
  <c r="G19" i="429"/>
  <c r="G20" i="429"/>
  <c r="G15" i="429"/>
  <c r="G23" i="430"/>
  <c r="G24" i="430"/>
  <c r="G8" i="439"/>
  <c r="G9" i="439"/>
  <c r="H103" i="432"/>
  <c r="D103" i="432"/>
  <c r="C103" i="432"/>
  <c r="B103" i="432"/>
  <c r="B104" i="432" s="1"/>
  <c r="G101" i="432"/>
  <c r="G100" i="432"/>
  <c r="G99" i="432"/>
  <c r="G98" i="432"/>
  <c r="G97" i="432"/>
  <c r="G96" i="432"/>
  <c r="G95" i="432"/>
  <c r="G94" i="432"/>
  <c r="G103" i="432" s="1"/>
  <c r="B86" i="432"/>
  <c r="B68" i="432"/>
  <c r="G78" i="432"/>
  <c r="G57" i="420"/>
  <c r="G58" i="420"/>
  <c r="G15" i="441"/>
  <c r="G16" i="441"/>
  <c r="G31" i="431"/>
  <c r="G32" i="431"/>
  <c r="G109" i="342"/>
  <c r="G192" i="342"/>
  <c r="G193" i="342"/>
  <c r="G83" i="373"/>
  <c r="G83" i="435"/>
  <c r="G13" i="429" l="1"/>
  <c r="G14" i="429"/>
  <c r="G25" i="430"/>
  <c r="G26" i="430"/>
  <c r="G21" i="430"/>
  <c r="G22" i="430"/>
  <c r="G7" i="439"/>
  <c r="G55" i="420"/>
  <c r="G56" i="420"/>
  <c r="G194" i="342"/>
  <c r="G195" i="342"/>
  <c r="G196" i="342"/>
  <c r="G197" i="342"/>
  <c r="G198" i="342"/>
  <c r="G199" i="342"/>
  <c r="G191" i="342"/>
  <c r="G108" i="342"/>
  <c r="G107" i="342"/>
  <c r="G13" i="441"/>
  <c r="G14" i="441"/>
  <c r="G30" i="431"/>
  <c r="G82" i="435" l="1"/>
  <c r="G81" i="373"/>
  <c r="G82" i="373"/>
  <c r="G84" i="373"/>
  <c r="G85" i="373"/>
  <c r="G86" i="373"/>
  <c r="G12" i="429"/>
  <c r="G19" i="430"/>
  <c r="G20" i="430"/>
  <c r="G6" i="439"/>
  <c r="H89" i="420"/>
  <c r="D89" i="420"/>
  <c r="C89" i="420"/>
  <c r="B89" i="420"/>
  <c r="B90" i="420" s="1"/>
  <c r="G88" i="420"/>
  <c r="G87" i="420"/>
  <c r="G86" i="420"/>
  <c r="G85" i="420"/>
  <c r="G84" i="420"/>
  <c r="G83" i="420"/>
  <c r="G82" i="420"/>
  <c r="G81" i="420"/>
  <c r="G80" i="420"/>
  <c r="G79" i="420"/>
  <c r="G78" i="420"/>
  <c r="G77" i="420"/>
  <c r="G76" i="420"/>
  <c r="G75" i="420"/>
  <c r="G74" i="420"/>
  <c r="G73" i="420"/>
  <c r="G72" i="420"/>
  <c r="G71" i="420"/>
  <c r="G70" i="420"/>
  <c r="G69" i="420"/>
  <c r="G68" i="420"/>
  <c r="G67" i="420"/>
  <c r="G66" i="420"/>
  <c r="G65" i="420"/>
  <c r="G64" i="420"/>
  <c r="G63" i="420"/>
  <c r="G62" i="420"/>
  <c r="G61" i="420"/>
  <c r="G60" i="420"/>
  <c r="G59" i="420"/>
  <c r="G54" i="420"/>
  <c r="G53" i="420"/>
  <c r="G52" i="420"/>
  <c r="G38" i="420"/>
  <c r="G39" i="420"/>
  <c r="G105" i="342"/>
  <c r="G106" i="342"/>
  <c r="G11" i="441"/>
  <c r="G12" i="441"/>
  <c r="G33" i="431"/>
  <c r="G34" i="431"/>
  <c r="G35" i="431"/>
  <c r="G29" i="431"/>
  <c r="H43" i="431"/>
  <c r="D43" i="431"/>
  <c r="C43" i="431"/>
  <c r="B43" i="431"/>
  <c r="B44" i="431" s="1"/>
  <c r="G41" i="431"/>
  <c r="G40" i="431"/>
  <c r="G39" i="431"/>
  <c r="G38" i="431"/>
  <c r="G37" i="431"/>
  <c r="G36" i="431"/>
  <c r="G89" i="420" l="1"/>
  <c r="G43" i="431"/>
  <c r="G18" i="437"/>
  <c r="G10" i="429"/>
  <c r="G11" i="429"/>
  <c r="G18" i="430"/>
  <c r="G16" i="413"/>
  <c r="G9" i="438"/>
  <c r="G36" i="420"/>
  <c r="G37" i="420"/>
  <c r="G80" i="435"/>
  <c r="G81" i="435"/>
  <c r="G103" i="342"/>
  <c r="G104" i="342"/>
  <c r="G9" i="441"/>
  <c r="G10" i="441"/>
  <c r="G8" i="429" l="1"/>
  <c r="G9" i="429"/>
  <c r="G14" i="413"/>
  <c r="G15" i="413"/>
  <c r="G8" i="438"/>
  <c r="G59" i="432"/>
  <c r="G58" i="432"/>
  <c r="G77" i="432"/>
  <c r="G76" i="432"/>
  <c r="H67" i="432"/>
  <c r="D67" i="432"/>
  <c r="C67" i="432"/>
  <c r="B67" i="432"/>
  <c r="G65" i="432"/>
  <c r="G64" i="432"/>
  <c r="G63" i="432"/>
  <c r="G62" i="432"/>
  <c r="G61" i="432"/>
  <c r="G60" i="432"/>
  <c r="H85" i="432"/>
  <c r="D85" i="432"/>
  <c r="C85" i="432"/>
  <c r="B85" i="432"/>
  <c r="G83" i="432"/>
  <c r="G82" i="432"/>
  <c r="G81" i="432"/>
  <c r="G80" i="432"/>
  <c r="G79" i="432"/>
  <c r="G34" i="420"/>
  <c r="G35" i="420"/>
  <c r="G40" i="420"/>
  <c r="G101" i="342"/>
  <c r="G102" i="342"/>
  <c r="G8" i="441"/>
  <c r="G67" i="432" l="1"/>
  <c r="G85" i="432"/>
  <c r="G16" i="437"/>
  <c r="G17" i="437"/>
  <c r="D23" i="429"/>
  <c r="C23" i="429"/>
  <c r="G7" i="429"/>
  <c r="G6" i="429"/>
  <c r="G13" i="413"/>
  <c r="G7" i="438"/>
  <c r="G32" i="420"/>
  <c r="G33" i="420"/>
  <c r="G99" i="342"/>
  <c r="G100" i="342"/>
  <c r="G7" i="441"/>
  <c r="G6" i="441"/>
  <c r="G14" i="437" l="1"/>
  <c r="G15" i="437"/>
  <c r="G78" i="435"/>
  <c r="G79" i="435"/>
  <c r="G36" i="416"/>
  <c r="G12" i="413"/>
  <c r="G6" i="438"/>
  <c r="G30" i="420"/>
  <c r="G31" i="420"/>
  <c r="G97" i="342"/>
  <c r="G98" i="342"/>
  <c r="G38" i="434"/>
  <c r="G39" i="434"/>
  <c r="G13" i="437" l="1"/>
  <c r="G77" i="435"/>
  <c r="G33" i="416"/>
  <c r="G34" i="416"/>
  <c r="G35" i="416"/>
  <c r="G17" i="430"/>
  <c r="G61" i="426"/>
  <c r="G41" i="420"/>
  <c r="G29" i="420"/>
  <c r="G28" i="420"/>
  <c r="G95" i="342"/>
  <c r="G96" i="342"/>
  <c r="G37" i="434"/>
  <c r="G12" i="437" l="1"/>
  <c r="G76" i="435"/>
  <c r="G53" i="435"/>
  <c r="G31" i="416"/>
  <c r="G32" i="416"/>
  <c r="G16" i="430"/>
  <c r="G11" i="421"/>
  <c r="G10" i="421"/>
  <c r="G93" i="342"/>
  <c r="G94" i="342"/>
  <c r="G35" i="434"/>
  <c r="G36" i="434"/>
  <c r="G46" i="434"/>
  <c r="B48" i="434"/>
  <c r="B49" i="434" s="1"/>
  <c r="C48" i="434"/>
  <c r="D48" i="434"/>
  <c r="H48" i="434"/>
  <c r="G17" i="441" l="1"/>
  <c r="G18" i="441"/>
  <c r="G19" i="441"/>
  <c r="G20" i="441"/>
  <c r="G21" i="441"/>
  <c r="G22" i="441"/>
  <c r="G23" i="441"/>
  <c r="G24" i="441"/>
  <c r="G25" i="441"/>
  <c r="G26" i="441"/>
  <c r="G27" i="441"/>
  <c r="G28" i="441"/>
  <c r="G29" i="441"/>
  <c r="G30" i="441"/>
  <c r="G31" i="441"/>
  <c r="H38" i="441"/>
  <c r="D38" i="441"/>
  <c r="C38" i="441"/>
  <c r="B38" i="441"/>
  <c r="B39" i="441" s="1"/>
  <c r="G36" i="441"/>
  <c r="G35" i="441"/>
  <c r="G34" i="441"/>
  <c r="G33" i="441"/>
  <c r="G32" i="441"/>
  <c r="D20" i="440"/>
  <c r="C20" i="440"/>
  <c r="B20" i="440"/>
  <c r="B21" i="440" s="1"/>
  <c r="G18" i="440"/>
  <c r="G17" i="440"/>
  <c r="G16" i="440"/>
  <c r="G15" i="440"/>
  <c r="G14" i="440"/>
  <c r="G13" i="440"/>
  <c r="G12" i="440"/>
  <c r="G11" i="440"/>
  <c r="G10" i="440"/>
  <c r="G9" i="440"/>
  <c r="G8" i="440"/>
  <c r="G7" i="440"/>
  <c r="G6" i="440"/>
  <c r="G20" i="440" s="1"/>
  <c r="H25" i="439"/>
  <c r="D25" i="439"/>
  <c r="C25" i="439"/>
  <c r="B25" i="439"/>
  <c r="B26" i="439" s="1"/>
  <c r="G23" i="439"/>
  <c r="G22" i="439"/>
  <c r="G21" i="439"/>
  <c r="G20" i="439"/>
  <c r="G19" i="439"/>
  <c r="G18" i="439"/>
  <c r="G17" i="439"/>
  <c r="G16" i="439"/>
  <c r="G15" i="439"/>
  <c r="G14" i="439"/>
  <c r="G13" i="439"/>
  <c r="G12" i="439"/>
  <c r="G11" i="439"/>
  <c r="G10" i="439"/>
  <c r="H33" i="438"/>
  <c r="D33" i="438"/>
  <c r="C33" i="438"/>
  <c r="B33" i="438"/>
  <c r="B34" i="438" s="1"/>
  <c r="G31" i="438"/>
  <c r="G30" i="438"/>
  <c r="G29" i="438"/>
  <c r="G28" i="438"/>
  <c r="G27" i="438"/>
  <c r="G26" i="438"/>
  <c r="G25" i="438"/>
  <c r="G24" i="438"/>
  <c r="G23" i="438"/>
  <c r="G22" i="438"/>
  <c r="G21" i="438"/>
  <c r="G20" i="438"/>
  <c r="G19" i="438"/>
  <c r="G18" i="438"/>
  <c r="G17" i="438"/>
  <c r="G16" i="438"/>
  <c r="G15" i="438"/>
  <c r="G14" i="438"/>
  <c r="G13" i="438"/>
  <c r="G12" i="438"/>
  <c r="G11" i="438"/>
  <c r="G10" i="438"/>
  <c r="G33" i="438"/>
  <c r="G38" i="441" l="1"/>
  <c r="G25" i="439"/>
  <c r="G11" i="437"/>
  <c r="G52" i="435"/>
  <c r="G75" i="435"/>
  <c r="G28" i="416"/>
  <c r="G29" i="416"/>
  <c r="G30" i="416"/>
  <c r="G14" i="430"/>
  <c r="G15" i="430"/>
  <c r="G79" i="426"/>
  <c r="G8" i="421"/>
  <c r="G9" i="421"/>
  <c r="G33" i="434"/>
  <c r="G34" i="434"/>
  <c r="G76" i="426" l="1"/>
  <c r="G77" i="426"/>
  <c r="G78" i="426"/>
  <c r="G80" i="426"/>
  <c r="G75" i="426"/>
  <c r="G172" i="392"/>
  <c r="G24" i="427" l="1"/>
  <c r="G9" i="437"/>
  <c r="G10" i="437"/>
  <c r="G74" i="435"/>
  <c r="H90" i="435"/>
  <c r="D90" i="435"/>
  <c r="C90" i="435"/>
  <c r="B90" i="435"/>
  <c r="B91" i="435" s="1"/>
  <c r="G88" i="435"/>
  <c r="G51" i="435"/>
  <c r="G26" i="416"/>
  <c r="G27" i="416"/>
  <c r="G12" i="430"/>
  <c r="G13" i="430"/>
  <c r="G59" i="426"/>
  <c r="G60" i="426"/>
  <c r="G7" i="421"/>
  <c r="G6" i="421"/>
  <c r="G90" i="435" l="1"/>
  <c r="G23" i="427"/>
  <c r="G22" i="427"/>
  <c r="H29" i="427"/>
  <c r="D29" i="427"/>
  <c r="C29" i="427"/>
  <c r="B29" i="427"/>
  <c r="B30" i="427" s="1"/>
  <c r="G27" i="427"/>
  <c r="G26" i="427"/>
  <c r="G25" i="427"/>
  <c r="G29" i="427"/>
  <c r="G7" i="437"/>
  <c r="G8" i="437"/>
  <c r="G50" i="435"/>
  <c r="G24" i="416"/>
  <c r="G25" i="416"/>
  <c r="G10" i="430"/>
  <c r="G11" i="430"/>
  <c r="G58" i="426"/>
  <c r="G32" i="434"/>
  <c r="G12" i="423"/>
  <c r="G6" i="437" l="1"/>
  <c r="H25" i="437"/>
  <c r="D25" i="437"/>
  <c r="C25" i="437"/>
  <c r="B25" i="437"/>
  <c r="B26" i="437" s="1"/>
  <c r="G23" i="437"/>
  <c r="G22" i="437"/>
  <c r="G25" i="437"/>
  <c r="G12" i="436"/>
  <c r="G22" i="416"/>
  <c r="G23" i="416"/>
  <c r="G27" i="430"/>
  <c r="G28" i="430"/>
  <c r="G29" i="430"/>
  <c r="G8" i="430"/>
  <c r="G9" i="430"/>
  <c r="G57" i="426"/>
  <c r="G30" i="434"/>
  <c r="G31" i="434"/>
  <c r="G10" i="423"/>
  <c r="G11" i="423"/>
  <c r="G30" i="430" l="1"/>
  <c r="H23" i="423"/>
  <c r="D23" i="423"/>
  <c r="C23" i="423"/>
  <c r="B23" i="423"/>
  <c r="B24" i="423" s="1"/>
  <c r="G22" i="423"/>
  <c r="G21" i="423"/>
  <c r="G20" i="423"/>
  <c r="G19" i="423"/>
  <c r="G18" i="423"/>
  <c r="G17" i="423"/>
  <c r="G16" i="423"/>
  <c r="G15" i="423"/>
  <c r="G14" i="423"/>
  <c r="G13" i="423"/>
  <c r="G9" i="423"/>
  <c r="G8" i="423"/>
  <c r="G10" i="436" l="1"/>
  <c r="G11" i="436"/>
  <c r="G20" i="416"/>
  <c r="G21" i="416"/>
  <c r="G56" i="426"/>
  <c r="G55" i="426"/>
  <c r="G7" i="430"/>
  <c r="G28" i="434"/>
  <c r="G29" i="434"/>
  <c r="G9" i="427" l="1"/>
  <c r="G9" i="436"/>
  <c r="G18" i="416"/>
  <c r="G19" i="416"/>
  <c r="G6" i="430"/>
  <c r="G54" i="426"/>
  <c r="G41" i="432"/>
  <c r="G26" i="434"/>
  <c r="G27" i="434"/>
  <c r="G7" i="423"/>
  <c r="G6" i="423"/>
  <c r="G23" i="423" l="1"/>
  <c r="G8" i="427" l="1"/>
  <c r="G7" i="436"/>
  <c r="G8" i="436"/>
  <c r="G17" i="416"/>
  <c r="G81" i="426"/>
  <c r="G82" i="426"/>
  <c r="G83" i="426"/>
  <c r="G84" i="426"/>
  <c r="G85" i="426"/>
  <c r="G86" i="426"/>
  <c r="G87" i="426"/>
  <c r="G88" i="426"/>
  <c r="G89" i="426"/>
  <c r="G90" i="426"/>
  <c r="G51" i="426"/>
  <c r="G52" i="426"/>
  <c r="G53" i="426"/>
  <c r="G35" i="426"/>
  <c r="G15" i="424"/>
  <c r="G40" i="432"/>
  <c r="H49" i="432"/>
  <c r="D49" i="432"/>
  <c r="C49" i="432"/>
  <c r="B49" i="432"/>
  <c r="B50" i="432" s="1"/>
  <c r="G47" i="432"/>
  <c r="G46" i="432"/>
  <c r="G45" i="432"/>
  <c r="G44" i="432"/>
  <c r="G43" i="432"/>
  <c r="G42" i="432"/>
  <c r="G32" i="432"/>
  <c r="G24" i="434"/>
  <c r="G25" i="434"/>
  <c r="G49" i="432" l="1"/>
  <c r="H19" i="436"/>
  <c r="G19" i="436"/>
  <c r="G13" i="436"/>
  <c r="G14" i="436"/>
  <c r="G15" i="436"/>
  <c r="G16" i="436"/>
  <c r="G17" i="436"/>
  <c r="G6" i="436"/>
  <c r="D19" i="436"/>
  <c r="C19" i="436"/>
  <c r="B19" i="436"/>
  <c r="B20" i="436" s="1"/>
  <c r="G7" i="427"/>
  <c r="G15" i="416"/>
  <c r="G16" i="416"/>
  <c r="G171" i="392"/>
  <c r="G50" i="426"/>
  <c r="G33" i="426"/>
  <c r="G34" i="426"/>
  <c r="G13" i="424"/>
  <c r="G14" i="424"/>
  <c r="G25" i="432"/>
  <c r="G22" i="434"/>
  <c r="G23" i="434"/>
  <c r="D13" i="427"/>
  <c r="C13" i="427"/>
  <c r="G6" i="427" l="1"/>
  <c r="G13" i="416"/>
  <c r="G14" i="416"/>
  <c r="G48" i="426"/>
  <c r="G49" i="426"/>
  <c r="G36" i="426"/>
  <c r="G31" i="426"/>
  <c r="G32" i="426"/>
  <c r="G11" i="424"/>
  <c r="G12" i="424"/>
  <c r="G24" i="432"/>
  <c r="G20" i="434"/>
  <c r="G21" i="434"/>
  <c r="G12" i="416" l="1"/>
  <c r="G132" i="392"/>
  <c r="G47" i="426"/>
  <c r="G29" i="426"/>
  <c r="G30" i="426"/>
  <c r="G37" i="426"/>
  <c r="G9" i="424"/>
  <c r="G10" i="424"/>
  <c r="G26" i="432"/>
  <c r="G27" i="432"/>
  <c r="G28" i="432"/>
  <c r="G29" i="432"/>
  <c r="G30" i="432"/>
  <c r="H32" i="432"/>
  <c r="G23" i="432"/>
  <c r="D32" i="432"/>
  <c r="C32" i="432"/>
  <c r="B32" i="432"/>
  <c r="B33" i="432" s="1"/>
  <c r="G17" i="434"/>
  <c r="G18" i="434"/>
  <c r="G19" i="434"/>
  <c r="G170" i="392" l="1"/>
  <c r="G131" i="392"/>
  <c r="G28" i="426"/>
  <c r="D13" i="432"/>
  <c r="C13" i="432"/>
  <c r="G7" i="432"/>
  <c r="G6" i="432"/>
  <c r="G7" i="424"/>
  <c r="G8" i="424"/>
  <c r="G26" i="420"/>
  <c r="G27" i="420"/>
  <c r="G15" i="434"/>
  <c r="G16" i="434"/>
  <c r="G129" i="392" l="1"/>
  <c r="G130" i="392"/>
  <c r="G169" i="392"/>
  <c r="G26" i="426"/>
  <c r="G27" i="426"/>
  <c r="G6" i="424"/>
  <c r="G37" i="409"/>
  <c r="G36" i="409"/>
  <c r="G13" i="410"/>
  <c r="G11" i="410"/>
  <c r="G25" i="419"/>
  <c r="G24" i="420"/>
  <c r="G25" i="420"/>
  <c r="G14" i="434"/>
  <c r="G6" i="428" l="1"/>
  <c r="G63" i="392"/>
  <c r="G64" i="392"/>
  <c r="G65" i="392"/>
  <c r="G66" i="392"/>
  <c r="G67" i="392"/>
  <c r="G68" i="392"/>
  <c r="G69" i="392"/>
  <c r="G127" i="392"/>
  <c r="G128" i="392"/>
  <c r="G168" i="392"/>
  <c r="G24" i="426"/>
  <c r="G25" i="426"/>
  <c r="G9" i="410"/>
  <c r="G10" i="410"/>
  <c r="G23" i="419"/>
  <c r="G24" i="419"/>
  <c r="G22" i="420"/>
  <c r="G23" i="420"/>
  <c r="G167" i="392" l="1"/>
  <c r="G22" i="426"/>
  <c r="G23" i="426"/>
  <c r="G23" i="409"/>
  <c r="G8" i="410"/>
  <c r="G26" i="419"/>
  <c r="G21" i="419"/>
  <c r="G22" i="419"/>
  <c r="G20" i="420"/>
  <c r="G21" i="420"/>
  <c r="G189" i="342"/>
  <c r="G190" i="342"/>
  <c r="G13" i="434"/>
  <c r="G13" i="431"/>
  <c r="G14" i="431"/>
  <c r="G166" i="392" l="1"/>
  <c r="G21" i="426"/>
  <c r="G22" i="409"/>
  <c r="G19" i="419"/>
  <c r="G20" i="419"/>
  <c r="G18" i="420"/>
  <c r="G19" i="420"/>
  <c r="G187" i="342"/>
  <c r="G188" i="342"/>
  <c r="G12" i="434"/>
  <c r="G7" i="411" l="1"/>
  <c r="G8" i="411"/>
  <c r="G9" i="411"/>
  <c r="G10" i="411"/>
  <c r="G11" i="411"/>
  <c r="G12" i="411"/>
  <c r="G13" i="411"/>
  <c r="G6" i="411"/>
  <c r="G19" i="426" l="1"/>
  <c r="G20" i="426"/>
  <c r="G21" i="409"/>
  <c r="G7" i="410"/>
  <c r="G17" i="419"/>
  <c r="G18" i="419"/>
  <c r="G16" i="420"/>
  <c r="G17" i="420"/>
  <c r="G185" i="342"/>
  <c r="G186" i="342"/>
  <c r="G11" i="431"/>
  <c r="G12" i="431"/>
  <c r="G15" i="431"/>
  <c r="G16" i="431"/>
  <c r="G17" i="431"/>
  <c r="G18" i="431"/>
  <c r="G18" i="426" l="1"/>
  <c r="G6" i="410"/>
  <c r="G16" i="419"/>
  <c r="G15" i="420"/>
  <c r="G11" i="434"/>
  <c r="G10" i="431"/>
  <c r="G15" i="426" l="1"/>
  <c r="G16" i="426"/>
  <c r="G17" i="426"/>
  <c r="G15" i="419"/>
  <c r="G14" i="420"/>
  <c r="G32" i="435"/>
  <c r="G184" i="342"/>
  <c r="G10" i="434"/>
  <c r="G9" i="431"/>
  <c r="G13" i="419"/>
  <c r="G14" i="419"/>
  <c r="G12" i="420"/>
  <c r="G13" i="420"/>
  <c r="G9" i="434"/>
  <c r="G182" i="342"/>
  <c r="G183" i="342"/>
  <c r="G31" i="435"/>
  <c r="G166" i="342" l="1"/>
  <c r="G30" i="435" l="1"/>
  <c r="G13" i="426"/>
  <c r="G14" i="426"/>
  <c r="D25" i="412"/>
  <c r="C25" i="412"/>
  <c r="G8" i="412"/>
  <c r="G11" i="419"/>
  <c r="G12" i="419"/>
  <c r="G10" i="420"/>
  <c r="G11" i="420"/>
  <c r="G180" i="342"/>
  <c r="G181" i="342"/>
  <c r="G8" i="434"/>
  <c r="D20" i="431"/>
  <c r="C20" i="431"/>
  <c r="G8" i="431"/>
  <c r="G167" i="342" l="1"/>
  <c r="G29" i="435" l="1"/>
  <c r="G12" i="426"/>
  <c r="G126" i="392"/>
  <c r="G9" i="419"/>
  <c r="G10" i="419"/>
  <c r="G8" i="420"/>
  <c r="G9" i="420"/>
  <c r="G7" i="434"/>
  <c r="G6" i="434"/>
  <c r="G7" i="431"/>
  <c r="G6" i="431"/>
  <c r="G48" i="434" l="1"/>
  <c r="G7" i="420"/>
  <c r="G43" i="420" s="1"/>
  <c r="G6" i="420"/>
  <c r="G39" i="381"/>
  <c r="G28" i="381"/>
  <c r="H43" i="381"/>
  <c r="H66" i="435" l="1"/>
  <c r="G28" i="435"/>
  <c r="G33" i="435"/>
  <c r="G34" i="435"/>
  <c r="G35" i="435"/>
  <c r="G36" i="435"/>
  <c r="G37" i="435"/>
  <c r="D39" i="435"/>
  <c r="C39" i="435"/>
  <c r="B39" i="435"/>
  <c r="B40" i="435" s="1"/>
  <c r="H39" i="435"/>
  <c r="G27" i="435"/>
  <c r="D66" i="435"/>
  <c r="C66" i="435"/>
  <c r="B66" i="435"/>
  <c r="B67" i="435" s="1"/>
  <c r="G64" i="435"/>
  <c r="G39" i="435" l="1"/>
  <c r="G66" i="435"/>
  <c r="G9" i="413"/>
  <c r="G10" i="413"/>
  <c r="G11" i="413"/>
  <c r="G17" i="413"/>
  <c r="G18" i="413"/>
  <c r="G19" i="413"/>
  <c r="G20" i="413"/>
  <c r="G21" i="413"/>
  <c r="G22" i="413"/>
  <c r="G23" i="413"/>
  <c r="B25" i="413"/>
  <c r="G7" i="412"/>
  <c r="G8" i="419"/>
  <c r="G12" i="422"/>
  <c r="G7" i="419" l="1"/>
  <c r="G11" i="422"/>
  <c r="G16" i="425"/>
  <c r="G8" i="413" l="1"/>
  <c r="G25" i="413" s="1"/>
  <c r="G14" i="411"/>
  <c r="G6" i="412"/>
  <c r="G21" i="405"/>
  <c r="G6" i="419"/>
  <c r="G38" i="381"/>
  <c r="G9" i="422"/>
  <c r="G10" i="422"/>
  <c r="G14" i="425"/>
  <c r="G15" i="425"/>
  <c r="G125" i="392" l="1"/>
  <c r="G19" i="405"/>
  <c r="G20" i="405"/>
  <c r="G7" i="413"/>
  <c r="G36" i="381"/>
  <c r="G37" i="381"/>
  <c r="G7" i="422"/>
  <c r="G8" i="422"/>
  <c r="G12" i="425"/>
  <c r="G13" i="425"/>
  <c r="G10" i="425" l="1"/>
  <c r="G11" i="425"/>
  <c r="G6" i="422"/>
  <c r="G6" i="413"/>
  <c r="G18" i="405"/>
  <c r="C43" i="381"/>
  <c r="G34" i="381"/>
  <c r="G35" i="381"/>
  <c r="G13" i="435"/>
  <c r="G165" i="392"/>
  <c r="G124" i="392"/>
  <c r="G164" i="392" l="1"/>
  <c r="G11" i="435"/>
  <c r="G12" i="435"/>
  <c r="G121" i="392"/>
  <c r="G123" i="392"/>
  <c r="G122" i="392"/>
  <c r="G133" i="392"/>
  <c r="G16" i="405"/>
  <c r="G17" i="405"/>
  <c r="G32" i="381"/>
  <c r="G33" i="381"/>
  <c r="G14" i="418"/>
  <c r="G15" i="418"/>
  <c r="G8" i="425"/>
  <c r="G9" i="425"/>
  <c r="B25" i="411" l="1"/>
  <c r="D18" i="435" l="1"/>
  <c r="C18" i="435"/>
  <c r="G9" i="435"/>
  <c r="G10" i="435"/>
  <c r="G163" i="392"/>
  <c r="C25" i="411"/>
  <c r="G15" i="405"/>
  <c r="G30" i="381"/>
  <c r="G31" i="381"/>
  <c r="G12" i="418"/>
  <c r="G13" i="418"/>
  <c r="G7" i="425"/>
  <c r="G20" i="386" l="1"/>
  <c r="B18" i="435" l="1"/>
  <c r="B19" i="435" s="1"/>
  <c r="G7" i="435"/>
  <c r="G8" i="435"/>
  <c r="G16" i="435"/>
  <c r="G6" i="435"/>
  <c r="H18" i="435"/>
  <c r="G18" i="435" l="1"/>
  <c r="G118" i="392"/>
  <c r="G119" i="392"/>
  <c r="G120" i="392"/>
  <c r="G162" i="392"/>
  <c r="G14" i="414"/>
  <c r="G29" i="381"/>
  <c r="G10" i="418"/>
  <c r="G11" i="418"/>
  <c r="G6" i="425"/>
  <c r="B14" i="433" l="1"/>
  <c r="H13" i="433"/>
  <c r="D13" i="433"/>
  <c r="C13" i="433"/>
  <c r="B13" i="433"/>
  <c r="G11" i="433"/>
  <c r="G10" i="433"/>
  <c r="G9" i="433"/>
  <c r="G8" i="433"/>
  <c r="G7" i="433"/>
  <c r="G13" i="433" s="1"/>
  <c r="G6" i="433"/>
  <c r="H13" i="432"/>
  <c r="B13" i="432"/>
  <c r="B14" i="432" s="1"/>
  <c r="G11" i="432"/>
  <c r="G10" i="432"/>
  <c r="G9" i="432"/>
  <c r="G8" i="432"/>
  <c r="H20" i="431"/>
  <c r="B20" i="431"/>
  <c r="B21" i="431" s="1"/>
  <c r="G20" i="431"/>
  <c r="H30" i="430"/>
  <c r="D30" i="430"/>
  <c r="C30" i="430"/>
  <c r="B30" i="430"/>
  <c r="B31" i="430" s="1"/>
  <c r="H23" i="429"/>
  <c r="B23" i="429"/>
  <c r="B24" i="429" s="1"/>
  <c r="G21" i="429"/>
  <c r="G23" i="429"/>
  <c r="H13" i="428"/>
  <c r="D13" i="428"/>
  <c r="C13" i="428"/>
  <c r="B13" i="428"/>
  <c r="B14" i="428" s="1"/>
  <c r="G11" i="428"/>
  <c r="G10" i="428"/>
  <c r="G9" i="428"/>
  <c r="G8" i="428"/>
  <c r="G7" i="428"/>
  <c r="G13" i="428" s="1"/>
  <c r="H13" i="427"/>
  <c r="B13" i="427"/>
  <c r="B14" i="427" s="1"/>
  <c r="G11" i="427"/>
  <c r="G10" i="427"/>
  <c r="G13" i="427"/>
  <c r="G13" i="432" l="1"/>
  <c r="G11" i="416"/>
  <c r="G10" i="426"/>
  <c r="G11" i="426"/>
  <c r="G161" i="392"/>
  <c r="G12" i="414"/>
  <c r="G13" i="414"/>
  <c r="G9" i="418"/>
  <c r="G10" i="416" l="1"/>
  <c r="G11" i="414"/>
  <c r="G8" i="418"/>
  <c r="G71" i="392"/>
  <c r="G72" i="392"/>
  <c r="G70" i="392"/>
  <c r="G7" i="426"/>
  <c r="G8" i="426"/>
  <c r="G9" i="426"/>
  <c r="G6" i="426"/>
  <c r="G116" i="392"/>
  <c r="G117" i="392"/>
  <c r="G179" i="342"/>
  <c r="G34" i="407" l="1"/>
  <c r="G35" i="407"/>
  <c r="G36" i="407"/>
  <c r="G7" i="416"/>
  <c r="G8" i="416"/>
  <c r="G9" i="416"/>
  <c r="G73" i="392"/>
  <c r="G74" i="392"/>
  <c r="G75" i="392"/>
  <c r="G55" i="392"/>
  <c r="G56" i="392"/>
  <c r="G57" i="392"/>
  <c r="G58" i="392"/>
  <c r="G59" i="392"/>
  <c r="G60" i="392"/>
  <c r="G61" i="392"/>
  <c r="G62" i="392"/>
  <c r="G114" i="392"/>
  <c r="G115" i="392"/>
  <c r="G159" i="392"/>
  <c r="G160" i="392"/>
  <c r="G173" i="392"/>
  <c r="G174" i="392"/>
  <c r="G9" i="414"/>
  <c r="G10" i="414"/>
  <c r="G7" i="418"/>
  <c r="G92" i="342"/>
  <c r="G178" i="342"/>
  <c r="H39" i="426" l="1"/>
  <c r="H91" i="426"/>
  <c r="D91" i="426"/>
  <c r="C91" i="426"/>
  <c r="B91" i="426"/>
  <c r="B92" i="426" s="1"/>
  <c r="H66" i="426"/>
  <c r="D66" i="426"/>
  <c r="C66" i="426"/>
  <c r="B66" i="426"/>
  <c r="B67" i="426" s="1"/>
  <c r="G64" i="426"/>
  <c r="G63" i="426"/>
  <c r="G62" i="426"/>
  <c r="D39" i="426"/>
  <c r="C39" i="426"/>
  <c r="B39" i="426"/>
  <c r="B40" i="426" s="1"/>
  <c r="H24" i="425"/>
  <c r="D24" i="425"/>
  <c r="C24" i="425"/>
  <c r="B24" i="425"/>
  <c r="B25" i="425" s="1"/>
  <c r="G23" i="425"/>
  <c r="G22" i="425"/>
  <c r="G21" i="425"/>
  <c r="G20" i="425"/>
  <c r="G19" i="425"/>
  <c r="G18" i="425"/>
  <c r="G17" i="425"/>
  <c r="G24" i="425"/>
  <c r="H24" i="424"/>
  <c r="D24" i="424"/>
  <c r="C24" i="424"/>
  <c r="B24" i="424"/>
  <c r="B25" i="424" s="1"/>
  <c r="G23" i="424"/>
  <c r="G22" i="424"/>
  <c r="G21" i="424"/>
  <c r="G20" i="424"/>
  <c r="G19" i="424"/>
  <c r="G18" i="424"/>
  <c r="G17" i="424"/>
  <c r="G16" i="424"/>
  <c r="G24" i="424"/>
  <c r="H24" i="422"/>
  <c r="D24" i="422"/>
  <c r="C24" i="422"/>
  <c r="B24" i="422"/>
  <c r="B25" i="422" s="1"/>
  <c r="G23" i="422"/>
  <c r="G22" i="422"/>
  <c r="G21" i="422"/>
  <c r="G20" i="422"/>
  <c r="G19" i="422"/>
  <c r="G18" i="422"/>
  <c r="G17" i="422"/>
  <c r="G16" i="422"/>
  <c r="G15" i="422"/>
  <c r="G14" i="422"/>
  <c r="G13" i="422"/>
  <c r="G24" i="422"/>
  <c r="H24" i="421"/>
  <c r="D23" i="421"/>
  <c r="C23" i="421"/>
  <c r="B23" i="421"/>
  <c r="B24" i="421" s="1"/>
  <c r="G23" i="421"/>
  <c r="G22" i="421"/>
  <c r="G21" i="421"/>
  <c r="G20" i="421"/>
  <c r="G19" i="421"/>
  <c r="G18" i="421"/>
  <c r="G17" i="421"/>
  <c r="G16" i="421"/>
  <c r="G15" i="421"/>
  <c r="G14" i="421"/>
  <c r="G13" i="421"/>
  <c r="G12" i="421"/>
  <c r="G24" i="421"/>
  <c r="H43" i="420"/>
  <c r="D43" i="420"/>
  <c r="C43" i="420"/>
  <c r="B43" i="420"/>
  <c r="B44" i="420" s="1"/>
  <c r="G42" i="420"/>
  <c r="H30" i="419"/>
  <c r="D30" i="419"/>
  <c r="C30" i="419"/>
  <c r="B30" i="419"/>
  <c r="B31" i="419" s="1"/>
  <c r="G29" i="419"/>
  <c r="G28" i="419"/>
  <c r="G27" i="419"/>
  <c r="D25" i="418"/>
  <c r="C25" i="418"/>
  <c r="G16" i="418"/>
  <c r="G17" i="418"/>
  <c r="G18" i="418"/>
  <c r="G19" i="418"/>
  <c r="G20" i="418"/>
  <c r="G21" i="418"/>
  <c r="G22" i="418"/>
  <c r="G23" i="418"/>
  <c r="G24" i="418"/>
  <c r="G6" i="418"/>
  <c r="G30" i="419" l="1"/>
  <c r="G66" i="426"/>
  <c r="G91" i="426"/>
  <c r="G39" i="426"/>
  <c r="H25" i="418" l="1"/>
  <c r="B25" i="418"/>
  <c r="B26" i="418" s="1"/>
  <c r="G7" i="414"/>
  <c r="G8" i="414"/>
  <c r="G113" i="392"/>
  <c r="G157" i="392"/>
  <c r="G158" i="392"/>
  <c r="G91" i="342"/>
  <c r="G177" i="342"/>
  <c r="G25" i="418" l="1"/>
  <c r="G9" i="409"/>
  <c r="G176" i="342"/>
  <c r="G90" i="342"/>
  <c r="G6" i="416"/>
  <c r="G33" i="407"/>
  <c r="G155" i="392"/>
  <c r="G156" i="392"/>
  <c r="G111" i="392"/>
  <c r="G112" i="392"/>
  <c r="G51" i="392"/>
  <c r="G52" i="392"/>
  <c r="G53" i="392"/>
  <c r="G54" i="392"/>
  <c r="G8" i="409" l="1"/>
  <c r="G32" i="407"/>
  <c r="G108" i="392"/>
  <c r="G154" i="392"/>
  <c r="G110" i="392"/>
  <c r="G49" i="392"/>
  <c r="G50" i="392"/>
  <c r="G7" i="409" l="1"/>
  <c r="G31" i="407"/>
  <c r="G37" i="407"/>
  <c r="G175" i="342"/>
  <c r="G89" i="342"/>
  <c r="G109" i="392"/>
  <c r="G46" i="392"/>
  <c r="G47" i="392"/>
  <c r="G48" i="392"/>
  <c r="G174" i="342" l="1"/>
  <c r="G30" i="407"/>
  <c r="G44" i="392"/>
  <c r="G45" i="392"/>
  <c r="G107" i="392"/>
  <c r="B13" i="409"/>
  <c r="G6" i="409"/>
  <c r="B33" i="408"/>
  <c r="G17" i="408"/>
  <c r="G106" i="392" l="1"/>
  <c r="G16" i="408"/>
  <c r="G29" i="407"/>
  <c r="G42" i="392"/>
  <c r="G43" i="392"/>
  <c r="G52" i="389" l="1"/>
  <c r="G15" i="408"/>
  <c r="G28" i="407"/>
  <c r="G40" i="392"/>
  <c r="G41" i="392"/>
  <c r="G80" i="354" l="1"/>
  <c r="G81" i="354"/>
  <c r="G43" i="399"/>
  <c r="G44" i="399" l="1"/>
  <c r="G173" i="342"/>
  <c r="G51" i="389"/>
  <c r="G14" i="408"/>
  <c r="G27" i="407"/>
  <c r="G38" i="392"/>
  <c r="G39" i="392"/>
  <c r="D20" i="414" l="1"/>
  <c r="C20" i="414"/>
  <c r="G6" i="414"/>
  <c r="G50" i="389" l="1"/>
  <c r="G19" i="386"/>
  <c r="G24" i="407"/>
  <c r="G25" i="407"/>
  <c r="G26" i="407"/>
  <c r="G36" i="392"/>
  <c r="G37" i="392"/>
  <c r="D82" i="354"/>
  <c r="G33" i="392" l="1"/>
  <c r="G34" i="392"/>
  <c r="G35" i="392"/>
  <c r="G153" i="392"/>
  <c r="C55" i="389" l="1"/>
  <c r="G49" i="389"/>
  <c r="G18" i="386"/>
  <c r="D175" i="392"/>
  <c r="C175" i="392"/>
  <c r="B175" i="392"/>
  <c r="G31" i="392"/>
  <c r="G32" i="392"/>
  <c r="G37" i="379"/>
  <c r="G38" i="379"/>
  <c r="G68" i="399" l="1"/>
  <c r="B73" i="399"/>
  <c r="C73" i="399"/>
  <c r="H74" i="399"/>
  <c r="G61" i="399"/>
  <c r="G17" i="386"/>
  <c r="G13" i="408"/>
  <c r="G23" i="407"/>
  <c r="G29" i="392"/>
  <c r="G30" i="392"/>
  <c r="G16" i="386" l="1"/>
  <c r="G22" i="407"/>
  <c r="G152" i="392"/>
  <c r="G105" i="392"/>
  <c r="G28" i="392"/>
  <c r="G15" i="386" l="1"/>
  <c r="G78" i="354"/>
  <c r="G12" i="408"/>
  <c r="G26" i="392"/>
  <c r="G27" i="392"/>
  <c r="G104" i="392"/>
  <c r="B39" i="407"/>
  <c r="G21" i="407"/>
  <c r="G14" i="386" l="1"/>
  <c r="G11" i="408"/>
  <c r="G35" i="379"/>
  <c r="G36" i="379"/>
  <c r="G20" i="407"/>
  <c r="G151" i="392"/>
  <c r="G103" i="392"/>
  <c r="G25" i="392"/>
  <c r="G13" i="386" l="1"/>
  <c r="G77" i="354"/>
  <c r="G88" i="342"/>
  <c r="G27" i="381"/>
  <c r="G102" i="392"/>
  <c r="G18" i="407"/>
  <c r="G19" i="407"/>
  <c r="D23" i="386" l="1"/>
  <c r="C23" i="386"/>
  <c r="G11" i="386"/>
  <c r="G12" i="386"/>
  <c r="G76" i="354" l="1"/>
  <c r="G86" i="342"/>
  <c r="G87" i="342"/>
  <c r="G171" i="342"/>
  <c r="G172" i="342"/>
  <c r="G100" i="392"/>
  <c r="G101" i="392"/>
  <c r="G10" i="408"/>
  <c r="G17" i="407"/>
  <c r="D18" i="417"/>
  <c r="B18" i="417"/>
  <c r="G10" i="417"/>
  <c r="G7" i="417" l="1"/>
  <c r="G8" i="417"/>
  <c r="G9" i="417"/>
  <c r="G35" i="389"/>
  <c r="G39" i="389"/>
  <c r="D54" i="399"/>
  <c r="B54" i="399"/>
  <c r="C54" i="399"/>
  <c r="G42" i="399"/>
  <c r="C25" i="405"/>
  <c r="G14" i="405"/>
  <c r="G170" i="342"/>
  <c r="G84" i="342"/>
  <c r="G85" i="342"/>
  <c r="G99" i="392"/>
  <c r="G15" i="407"/>
  <c r="G16" i="407"/>
  <c r="C18" i="417"/>
  <c r="G41" i="399"/>
  <c r="G26" i="399"/>
  <c r="G27" i="399"/>
  <c r="G28" i="399"/>
  <c r="G25" i="399"/>
  <c r="G24" i="399"/>
  <c r="G6" i="417"/>
  <c r="H18" i="417"/>
  <c r="B19" i="417"/>
  <c r="G16" i="417"/>
  <c r="G15" i="417"/>
  <c r="G14" i="417"/>
  <c r="G13" i="417"/>
  <c r="G12" i="417"/>
  <c r="G11" i="417"/>
  <c r="G18" i="417"/>
  <c r="D25" i="405" l="1"/>
  <c r="G12" i="405"/>
  <c r="G13" i="405"/>
  <c r="G169" i="342"/>
  <c r="G82" i="342"/>
  <c r="G83" i="342"/>
  <c r="G47" i="389"/>
  <c r="G48" i="389"/>
  <c r="G13" i="407"/>
  <c r="G14" i="407"/>
  <c r="G24" i="392"/>
  <c r="L23" i="376" l="1"/>
  <c r="D39" i="416" l="1"/>
  <c r="C39" i="416"/>
  <c r="B39" i="416"/>
  <c r="B40" i="416" s="1"/>
  <c r="G37" i="416"/>
  <c r="D13" i="415"/>
  <c r="C13" i="415"/>
  <c r="G7" i="415"/>
  <c r="G8" i="415"/>
  <c r="G6" i="415"/>
  <c r="G13" i="415" s="1"/>
  <c r="H13" i="415"/>
  <c r="B13" i="415"/>
  <c r="B14" i="415" s="1"/>
  <c r="G11" i="415"/>
  <c r="G10" i="415"/>
  <c r="G9" i="415"/>
  <c r="G39" i="416" l="1"/>
  <c r="G7" i="408" l="1"/>
  <c r="G168" i="342"/>
  <c r="G80" i="342"/>
  <c r="G81" i="342"/>
  <c r="G22" i="392"/>
  <c r="G23" i="392"/>
  <c r="G11" i="405"/>
  <c r="H34" i="393"/>
  <c r="C34" i="393"/>
  <c r="G10" i="393"/>
  <c r="G11" i="393"/>
  <c r="G12" i="393"/>
  <c r="G11" i="407"/>
  <c r="G12" i="407"/>
  <c r="G25" i="411" l="1"/>
  <c r="G15" i="411"/>
  <c r="G16" i="411"/>
  <c r="G17" i="411"/>
  <c r="G18" i="411"/>
  <c r="G19" i="411"/>
  <c r="G20" i="411"/>
  <c r="G21" i="411"/>
  <c r="G22" i="411"/>
  <c r="G23" i="411"/>
  <c r="B20" i="414"/>
  <c r="B21" i="414" s="1"/>
  <c r="G18" i="414"/>
  <c r="G17" i="414"/>
  <c r="G16" i="414"/>
  <c r="G15" i="414"/>
  <c r="G20" i="414"/>
  <c r="H25" i="413"/>
  <c r="D25" i="413"/>
  <c r="C25" i="413"/>
  <c r="B26" i="413"/>
  <c r="H25" i="412"/>
  <c r="B25" i="412"/>
  <c r="B26" i="412" s="1"/>
  <c r="G23" i="412"/>
  <c r="G22" i="412"/>
  <c r="G21" i="412"/>
  <c r="G20" i="412"/>
  <c r="G19" i="412"/>
  <c r="G18" i="412"/>
  <c r="G17" i="412"/>
  <c r="G16" i="412"/>
  <c r="G15" i="412"/>
  <c r="G14" i="412"/>
  <c r="G13" i="412"/>
  <c r="G12" i="412"/>
  <c r="G11" i="412"/>
  <c r="G10" i="412"/>
  <c r="G9" i="412"/>
  <c r="G25" i="412"/>
  <c r="H25" i="411"/>
  <c r="D25" i="411"/>
  <c r="B26" i="411"/>
  <c r="H13" i="410"/>
  <c r="D13" i="410"/>
  <c r="C13" i="410"/>
  <c r="B13" i="410"/>
  <c r="B14" i="410" s="1"/>
  <c r="G55" i="409"/>
  <c r="G54" i="409" s="1"/>
  <c r="G53" i="409" s="1"/>
  <c r="G52" i="409" s="1"/>
  <c r="G51" i="409" s="1"/>
  <c r="G57" i="409" s="1"/>
  <c r="B58" i="409"/>
  <c r="H57" i="409"/>
  <c r="D57" i="409"/>
  <c r="C57" i="409"/>
  <c r="B57" i="409"/>
  <c r="H42" i="409"/>
  <c r="D42" i="409"/>
  <c r="C42" i="409"/>
  <c r="B42" i="409"/>
  <c r="B43" i="409" s="1"/>
  <c r="G40" i="409"/>
  <c r="G38" i="409"/>
  <c r="G42" i="409"/>
  <c r="G13" i="409"/>
  <c r="G10" i="409"/>
  <c r="G11" i="409"/>
  <c r="D13" i="409"/>
  <c r="C13" i="409"/>
  <c r="H27" i="409"/>
  <c r="D27" i="409"/>
  <c r="C27" i="409"/>
  <c r="B27" i="409"/>
  <c r="B28" i="409" s="1"/>
  <c r="G25" i="409"/>
  <c r="B14" i="409"/>
  <c r="G27" i="409" l="1"/>
  <c r="G9" i="360" l="1"/>
  <c r="G10" i="360"/>
  <c r="G11" i="360"/>
  <c r="G12" i="360"/>
  <c r="G16" i="360" s="1"/>
  <c r="G13" i="360"/>
  <c r="G14" i="360"/>
  <c r="G10" i="407" l="1"/>
  <c r="G20" i="392"/>
  <c r="G21" i="392"/>
  <c r="G43" i="389"/>
  <c r="G44" i="389"/>
  <c r="G45" i="389"/>
  <c r="G46" i="389"/>
  <c r="B25" i="405"/>
  <c r="G10" i="405"/>
  <c r="H33" i="408" l="1"/>
  <c r="D33" i="408"/>
  <c r="C33" i="408"/>
  <c r="G18" i="408"/>
  <c r="G19" i="408"/>
  <c r="G20" i="408"/>
  <c r="G21" i="408"/>
  <c r="G22" i="408"/>
  <c r="G23" i="408"/>
  <c r="G24" i="408"/>
  <c r="G25" i="408"/>
  <c r="G26" i="408"/>
  <c r="G27" i="408"/>
  <c r="G28" i="408"/>
  <c r="G29" i="408"/>
  <c r="G30" i="408"/>
  <c r="G31" i="408"/>
  <c r="G6" i="408"/>
  <c r="B34" i="408"/>
  <c r="G8" i="408"/>
  <c r="G9" i="393"/>
  <c r="G31" i="371"/>
  <c r="G30" i="371"/>
  <c r="G29" i="371"/>
  <c r="G28" i="371"/>
  <c r="G33" i="408" l="1"/>
  <c r="D111" i="342"/>
  <c r="C111" i="342"/>
  <c r="B111" i="342"/>
  <c r="G78" i="342"/>
  <c r="G79" i="342"/>
  <c r="G73" i="342"/>
  <c r="G74" i="342"/>
  <c r="G75" i="342"/>
  <c r="G76" i="342"/>
  <c r="G77" i="342"/>
  <c r="G52" i="372"/>
  <c r="G47" i="373"/>
  <c r="G46" i="373"/>
  <c r="G44" i="373"/>
  <c r="G45" i="373"/>
  <c r="G48" i="373"/>
  <c r="G49" i="373"/>
  <c r="D39" i="407" l="1"/>
  <c r="C39" i="407"/>
  <c r="G9" i="407"/>
  <c r="G7" i="407"/>
  <c r="G8" i="407"/>
  <c r="G6" i="407"/>
  <c r="B40" i="407"/>
  <c r="G41" i="389"/>
  <c r="G42" i="389"/>
  <c r="G39" i="407" l="1"/>
  <c r="G19" i="406"/>
  <c r="D19" i="406"/>
  <c r="B19" i="406"/>
  <c r="C19" i="406"/>
  <c r="C14" i="404"/>
  <c r="G6" i="405" l="1"/>
  <c r="H25" i="405"/>
  <c r="B25" i="376"/>
  <c r="G21" i="376"/>
  <c r="G41" i="379"/>
  <c r="G42" i="379"/>
  <c r="G39" i="379" l="1"/>
  <c r="G40" i="379"/>
  <c r="G22" i="393" l="1"/>
  <c r="G23" i="393"/>
  <c r="G24" i="393"/>
  <c r="G25" i="393"/>
  <c r="G26" i="393"/>
  <c r="G27" i="393"/>
  <c r="G28" i="393"/>
  <c r="G29" i="393"/>
  <c r="G30" i="393"/>
  <c r="G31" i="393"/>
  <c r="G25" i="405"/>
  <c r="G22" i="405"/>
  <c r="G23" i="405"/>
  <c r="G9" i="405"/>
  <c r="G8" i="405"/>
  <c r="G38" i="389"/>
  <c r="G40" i="389"/>
  <c r="G12" i="404"/>
  <c r="D14" i="404" l="1"/>
  <c r="H14" i="404"/>
  <c r="B14" i="404"/>
  <c r="B15" i="404" s="1"/>
  <c r="G13" i="404"/>
  <c r="G11" i="404"/>
  <c r="G10" i="404"/>
  <c r="G9" i="404"/>
  <c r="G8" i="404"/>
  <c r="G7" i="404"/>
  <c r="D34" i="393"/>
  <c r="G43" i="373"/>
  <c r="G14" i="404" l="1"/>
  <c r="G15" i="390" l="1"/>
  <c r="G15" i="406" l="1"/>
  <c r="B202" i="342" l="1"/>
  <c r="G14" i="406"/>
  <c r="H19" i="406" l="1"/>
  <c r="B20" i="406"/>
  <c r="G16" i="406"/>
  <c r="G13" i="406"/>
  <c r="G12" i="406"/>
  <c r="G10" i="406"/>
  <c r="G9" i="406"/>
  <c r="G8" i="406"/>
  <c r="G7" i="406"/>
  <c r="B26" i="405" l="1"/>
  <c r="G7" i="405"/>
  <c r="G12" i="395" l="1"/>
  <c r="G11" i="395"/>
  <c r="H61" i="393" l="1"/>
  <c r="D62" i="393"/>
  <c r="C62" i="393"/>
  <c r="B62" i="393"/>
  <c r="B63" i="393" s="1"/>
  <c r="G61" i="393"/>
  <c r="G60" i="393"/>
  <c r="G59" i="393"/>
  <c r="G58" i="393"/>
  <c r="G57" i="393"/>
  <c r="G56" i="393"/>
  <c r="G55" i="393"/>
  <c r="G54" i="393"/>
  <c r="G53" i="393"/>
  <c r="G52" i="393"/>
  <c r="G51" i="393"/>
  <c r="G50" i="393"/>
  <c r="G49" i="393"/>
  <c r="G62" i="393" l="1"/>
  <c r="G7" i="393"/>
  <c r="G8" i="393"/>
  <c r="G13" i="393"/>
  <c r="G14" i="393"/>
  <c r="G15" i="393"/>
  <c r="H14" i="403" l="1"/>
  <c r="D14" i="403"/>
  <c r="C14" i="403"/>
  <c r="B14" i="403"/>
  <c r="B15" i="403" s="1"/>
  <c r="G13" i="403"/>
  <c r="G12" i="403"/>
  <c r="G11" i="403"/>
  <c r="G10" i="403"/>
  <c r="G9" i="403"/>
  <c r="G8" i="403"/>
  <c r="G7" i="403"/>
  <c r="G6" i="403"/>
  <c r="D22" i="394"/>
  <c r="B22" i="394"/>
  <c r="G20" i="394"/>
  <c r="G19" i="394"/>
  <c r="G14" i="403" l="1"/>
  <c r="G19" i="372"/>
  <c r="G18" i="394" l="1"/>
  <c r="G17" i="394"/>
  <c r="G97" i="392" l="1"/>
  <c r="G19" i="379"/>
  <c r="G18" i="379"/>
  <c r="G17" i="379"/>
  <c r="C87" i="373" l="1"/>
  <c r="G16" i="394" l="1"/>
  <c r="G15" i="394" l="1"/>
  <c r="G148" i="392" l="1"/>
  <c r="G94" i="392"/>
  <c r="G93" i="392"/>
  <c r="G19" i="392"/>
  <c r="G18" i="392"/>
  <c r="G79" i="373" l="1"/>
  <c r="H44" i="402"/>
  <c r="D44" i="402"/>
  <c r="C44" i="402"/>
  <c r="B44" i="402"/>
  <c r="B45" i="402" s="1"/>
  <c r="G43" i="402"/>
  <c r="G8" i="402"/>
  <c r="G7" i="402"/>
  <c r="G6" i="402"/>
  <c r="G44" i="402" l="1"/>
  <c r="G9" i="399" l="1"/>
  <c r="B50" i="373" l="1"/>
  <c r="B51" i="373" s="1"/>
  <c r="G146" i="392" l="1"/>
  <c r="G42" i="373" l="1"/>
  <c r="B36" i="371" l="1"/>
  <c r="G17" i="400" l="1"/>
  <c r="G7" i="400" l="1"/>
  <c r="H79" i="400"/>
  <c r="D79" i="400"/>
  <c r="C79" i="400"/>
  <c r="B79" i="400"/>
  <c r="B80" i="400" s="1"/>
  <c r="G77" i="400"/>
  <c r="G76" i="400"/>
  <c r="G75" i="400"/>
  <c r="G74" i="400"/>
  <c r="G73" i="400"/>
  <c r="G72" i="400"/>
  <c r="G71" i="400"/>
  <c r="G70" i="400"/>
  <c r="G69" i="400"/>
  <c r="G68" i="400"/>
  <c r="G67" i="400"/>
  <c r="G66" i="400"/>
  <c r="G65" i="400"/>
  <c r="G64" i="400"/>
  <c r="G63" i="400"/>
  <c r="G62" i="400"/>
  <c r="G61" i="400"/>
  <c r="G60" i="400"/>
  <c r="G59" i="400"/>
  <c r="G58" i="400"/>
  <c r="G57" i="400"/>
  <c r="G56" i="400"/>
  <c r="G55" i="400"/>
  <c r="G54" i="400"/>
  <c r="G53" i="400"/>
  <c r="G52" i="400"/>
  <c r="G51" i="400"/>
  <c r="G50" i="400"/>
  <c r="G49" i="400"/>
  <c r="G48" i="400"/>
  <c r="G47" i="400"/>
  <c r="G46" i="400"/>
  <c r="G45" i="400"/>
  <c r="G44" i="400"/>
  <c r="G43" i="400"/>
  <c r="G42" i="400"/>
  <c r="G41" i="400"/>
  <c r="G40" i="400"/>
  <c r="G39" i="400"/>
  <c r="G38" i="400"/>
  <c r="G37" i="400"/>
  <c r="G36" i="400"/>
  <c r="G35" i="400"/>
  <c r="G34" i="400"/>
  <c r="G33" i="400"/>
  <c r="G32" i="400"/>
  <c r="G31" i="400"/>
  <c r="G30" i="400"/>
  <c r="G29" i="400"/>
  <c r="G28" i="400"/>
  <c r="G27" i="400"/>
  <c r="H17" i="400"/>
  <c r="D17" i="400"/>
  <c r="C17" i="400"/>
  <c r="B17" i="400"/>
  <c r="B18" i="400" s="1"/>
  <c r="G15" i="400"/>
  <c r="G14" i="400"/>
  <c r="G13" i="400"/>
  <c r="G12" i="400"/>
  <c r="G11" i="400"/>
  <c r="G10" i="400"/>
  <c r="G9" i="400"/>
  <c r="G8" i="400"/>
  <c r="G79" i="400" l="1"/>
  <c r="D73" i="399" l="1"/>
  <c r="G72" i="399"/>
  <c r="G71" i="399"/>
  <c r="G70" i="399"/>
  <c r="G69" i="399"/>
  <c r="G67" i="399"/>
  <c r="G66" i="399"/>
  <c r="G65" i="399"/>
  <c r="G64" i="399"/>
  <c r="G63" i="399"/>
  <c r="G62" i="399"/>
  <c r="H54" i="399"/>
  <c r="G53" i="399"/>
  <c r="G52" i="399"/>
  <c r="G51" i="399"/>
  <c r="G50" i="399"/>
  <c r="G49" i="399"/>
  <c r="G48" i="399"/>
  <c r="G47" i="399"/>
  <c r="G46" i="399"/>
  <c r="G45" i="399"/>
  <c r="H34" i="399"/>
  <c r="D34" i="399"/>
  <c r="C34" i="399"/>
  <c r="B34" i="399"/>
  <c r="B35" i="399" s="1"/>
  <c r="G33" i="399"/>
  <c r="G32" i="399"/>
  <c r="G31" i="399"/>
  <c r="G30" i="399"/>
  <c r="G29" i="399"/>
  <c r="G73" i="399" l="1"/>
  <c r="G54" i="399"/>
  <c r="G34" i="399"/>
  <c r="H16" i="399"/>
  <c r="D16" i="399"/>
  <c r="C16" i="399"/>
  <c r="B16" i="399"/>
  <c r="B17" i="399" s="1"/>
  <c r="G15" i="399"/>
  <c r="G14" i="399"/>
  <c r="G13" i="399"/>
  <c r="G12" i="399"/>
  <c r="G11" i="399"/>
  <c r="G10" i="399"/>
  <c r="G8" i="399"/>
  <c r="G41" i="373" l="1"/>
  <c r="H14" i="398" l="1"/>
  <c r="D14" i="398"/>
  <c r="C14" i="398"/>
  <c r="B14" i="398"/>
  <c r="B15" i="398" s="1"/>
  <c r="G13" i="398"/>
  <c r="G12" i="398"/>
  <c r="G11" i="398"/>
  <c r="G10" i="398"/>
  <c r="G9" i="398"/>
  <c r="G8" i="398"/>
  <c r="G7" i="398"/>
  <c r="G6" i="398"/>
  <c r="G14" i="398" s="1"/>
  <c r="G6" i="388" l="1"/>
  <c r="G145" i="392"/>
  <c r="G144" i="392" l="1"/>
  <c r="G88" i="362"/>
  <c r="H14" i="395" l="1"/>
  <c r="D14" i="395"/>
  <c r="C14" i="395"/>
  <c r="B14" i="395"/>
  <c r="B15" i="395" s="1"/>
  <c r="G13" i="395"/>
  <c r="G10" i="395"/>
  <c r="G9" i="395"/>
  <c r="G8" i="395"/>
  <c r="G7" i="395"/>
  <c r="G14" i="395" l="1"/>
  <c r="H22" i="394" l="1"/>
  <c r="C22" i="394"/>
  <c r="B23" i="394"/>
  <c r="G21" i="394"/>
  <c r="G14" i="394"/>
  <c r="G13" i="394"/>
  <c r="G12" i="394"/>
  <c r="G11" i="394"/>
  <c r="G10" i="394"/>
  <c r="G9" i="394"/>
  <c r="G8" i="394"/>
  <c r="G7" i="394"/>
  <c r="G6" i="394"/>
  <c r="G22" i="394" l="1"/>
  <c r="G90" i="362" l="1"/>
  <c r="G86" i="392" l="1"/>
  <c r="G85" i="392"/>
  <c r="G89" i="362"/>
  <c r="B69" i="362"/>
  <c r="B70" i="362" s="1"/>
  <c r="G16" i="393"/>
  <c r="G17" i="393"/>
  <c r="G18" i="393"/>
  <c r="B34" i="393"/>
  <c r="B35" i="393" s="1"/>
  <c r="G33" i="393"/>
  <c r="G32" i="393"/>
  <c r="G21" i="393"/>
  <c r="G20" i="393"/>
  <c r="G19" i="393"/>
  <c r="G6" i="390"/>
  <c r="G16" i="388"/>
  <c r="G17" i="388"/>
  <c r="G18" i="388"/>
  <c r="G19" i="388"/>
  <c r="G20" i="388"/>
  <c r="G21" i="388"/>
  <c r="G147" i="392"/>
  <c r="G150" i="392"/>
  <c r="H175" i="392"/>
  <c r="B176" i="392"/>
  <c r="H135" i="392"/>
  <c r="D135" i="392"/>
  <c r="C135" i="392"/>
  <c r="B135" i="392"/>
  <c r="B136" i="392" s="1"/>
  <c r="G98" i="392"/>
  <c r="G96" i="392"/>
  <c r="G95" i="392"/>
  <c r="G92" i="392"/>
  <c r="G91" i="392"/>
  <c r="G90" i="392"/>
  <c r="G89" i="392"/>
  <c r="G88" i="392"/>
  <c r="G87" i="392"/>
  <c r="H77" i="392"/>
  <c r="D77" i="392"/>
  <c r="C77" i="392"/>
  <c r="B77" i="392"/>
  <c r="B78" i="392" s="1"/>
  <c r="G17" i="392"/>
  <c r="G16" i="392"/>
  <c r="G15" i="392"/>
  <c r="G14" i="392"/>
  <c r="G13" i="392"/>
  <c r="G12" i="392"/>
  <c r="G11" i="392"/>
  <c r="G10" i="392"/>
  <c r="G9" i="392"/>
  <c r="G8" i="392"/>
  <c r="G7" i="392"/>
  <c r="G6" i="392"/>
  <c r="G175" i="392" l="1"/>
  <c r="G34" i="393"/>
  <c r="G77" i="392"/>
  <c r="G135" i="392"/>
  <c r="D37" i="362" l="1"/>
  <c r="C37" i="362"/>
  <c r="G26" i="371" l="1"/>
  <c r="G27" i="371"/>
  <c r="G25" i="371" l="1"/>
  <c r="G20" i="317" l="1"/>
  <c r="G23" i="371" l="1"/>
  <c r="D36" i="371"/>
  <c r="G22" i="371"/>
  <c r="H14" i="391"/>
  <c r="D14" i="391"/>
  <c r="C14" i="391"/>
  <c r="B14" i="391"/>
  <c r="B15" i="391" s="1"/>
  <c r="G13" i="391"/>
  <c r="G12" i="391"/>
  <c r="G11" i="391"/>
  <c r="G10" i="391"/>
  <c r="G9" i="391"/>
  <c r="G8" i="391"/>
  <c r="G7" i="391"/>
  <c r="G6" i="391"/>
  <c r="G30" i="362"/>
  <c r="G31" i="362"/>
  <c r="G32" i="362"/>
  <c r="G14" i="391" l="1"/>
  <c r="H17" i="390"/>
  <c r="D17" i="390"/>
  <c r="C17" i="390"/>
  <c r="B17" i="390"/>
  <c r="B18" i="390" s="1"/>
  <c r="G16" i="390"/>
  <c r="G14" i="390"/>
  <c r="G13" i="390"/>
  <c r="G12" i="390"/>
  <c r="G11" i="390"/>
  <c r="G10" i="390"/>
  <c r="G9" i="390"/>
  <c r="G8" i="390"/>
  <c r="G7" i="390"/>
  <c r="G17" i="390" l="1"/>
  <c r="G25" i="373" l="1"/>
  <c r="G26" i="373"/>
  <c r="G27" i="373"/>
  <c r="G28" i="373"/>
  <c r="G29" i="373"/>
  <c r="G30" i="373"/>
  <c r="G31" i="373"/>
  <c r="G32" i="373"/>
  <c r="G33" i="373"/>
  <c r="G34" i="373"/>
  <c r="G35" i="373"/>
  <c r="G36" i="373"/>
  <c r="G37" i="373"/>
  <c r="G38" i="373"/>
  <c r="G39" i="373"/>
  <c r="G40" i="373"/>
  <c r="G21" i="371"/>
  <c r="D43" i="381"/>
  <c r="G20" i="376" l="1"/>
  <c r="G10" i="389" l="1"/>
  <c r="G11" i="389"/>
  <c r="G12" i="389"/>
  <c r="G13" i="389"/>
  <c r="G14" i="389"/>
  <c r="G15" i="389"/>
  <c r="G16" i="389"/>
  <c r="G17" i="389"/>
  <c r="G18" i="389"/>
  <c r="G19" i="389"/>
  <c r="G20" i="389"/>
  <c r="G21" i="389"/>
  <c r="G22" i="389"/>
  <c r="G23" i="389"/>
  <c r="G24" i="389"/>
  <c r="G25" i="389"/>
  <c r="G26" i="389"/>
  <c r="G27" i="389"/>
  <c r="G28" i="389"/>
  <c r="G29" i="389"/>
  <c r="G30" i="389"/>
  <c r="G31" i="389"/>
  <c r="G32" i="389"/>
  <c r="G33" i="389"/>
  <c r="G34" i="389"/>
  <c r="G36" i="389"/>
  <c r="G37" i="389"/>
  <c r="G9" i="389"/>
  <c r="G8" i="389"/>
  <c r="G7" i="389"/>
  <c r="G6" i="389"/>
  <c r="H55" i="389"/>
  <c r="D55" i="389"/>
  <c r="B55" i="389"/>
  <c r="B56" i="389" s="1"/>
  <c r="G54" i="389"/>
  <c r="G53" i="389"/>
  <c r="H25" i="388"/>
  <c r="D25" i="388"/>
  <c r="C25" i="388"/>
  <c r="B25" i="388"/>
  <c r="B26" i="388" s="1"/>
  <c r="G23" i="388"/>
  <c r="G22" i="388"/>
  <c r="G14" i="388"/>
  <c r="G13" i="388"/>
  <c r="G12" i="388"/>
  <c r="G11" i="388"/>
  <c r="G10" i="388"/>
  <c r="G9" i="388"/>
  <c r="G8" i="388"/>
  <c r="G7" i="388"/>
  <c r="G55" i="389" l="1"/>
  <c r="G25" i="388"/>
  <c r="H13" i="387" l="1"/>
  <c r="D13" i="387"/>
  <c r="C13" i="387"/>
  <c r="B13" i="387"/>
  <c r="B14" i="387" s="1"/>
  <c r="G11" i="387"/>
  <c r="G10" i="387"/>
  <c r="G9" i="387"/>
  <c r="G8" i="387"/>
  <c r="G7" i="387"/>
  <c r="G13" i="387" l="1"/>
  <c r="G66" i="373"/>
  <c r="G12" i="385"/>
  <c r="G13" i="385"/>
  <c r="G14" i="385"/>
  <c r="D39" i="377"/>
  <c r="G18" i="381"/>
  <c r="G37" i="377" l="1"/>
  <c r="G11" i="385"/>
  <c r="B23" i="386" l="1"/>
  <c r="B24" i="386" s="1"/>
  <c r="G21" i="386"/>
  <c r="G10" i="386"/>
  <c r="G9" i="386"/>
  <c r="G8" i="386"/>
  <c r="G7" i="386"/>
  <c r="G6" i="386"/>
  <c r="G23" i="377"/>
  <c r="G6" i="381"/>
  <c r="G23" i="386" l="1"/>
  <c r="G15" i="383"/>
  <c r="B18" i="383"/>
  <c r="G44" i="350" l="1"/>
  <c r="G18" i="371"/>
  <c r="H16" i="385" l="1"/>
  <c r="D16" i="385"/>
  <c r="C16" i="385"/>
  <c r="B16" i="385"/>
  <c r="B17" i="385" s="1"/>
  <c r="G10" i="385"/>
  <c r="G9" i="385"/>
  <c r="G8" i="385"/>
  <c r="G7" i="385"/>
  <c r="G16" i="385" l="1"/>
  <c r="H49" i="384" l="1"/>
  <c r="D49" i="384"/>
  <c r="C49" i="384"/>
  <c r="B49" i="384"/>
  <c r="B50" i="384" s="1"/>
  <c r="G47" i="384"/>
  <c r="G46" i="384"/>
  <c r="G45" i="384"/>
  <c r="G44" i="384"/>
  <c r="G43" i="384"/>
  <c r="G42" i="384"/>
  <c r="B34" i="384"/>
  <c r="B35" i="384" s="1"/>
  <c r="G32" i="384"/>
  <c r="G31" i="384"/>
  <c r="G30" i="384"/>
  <c r="G29" i="384"/>
  <c r="H21" i="384"/>
  <c r="D21" i="384"/>
  <c r="C21" i="384"/>
  <c r="B21" i="384"/>
  <c r="B22" i="384" s="1"/>
  <c r="G19" i="384"/>
  <c r="G18" i="384"/>
  <c r="G17" i="384"/>
  <c r="B9" i="384"/>
  <c r="B10" i="384" s="1"/>
  <c r="G7" i="384"/>
  <c r="G6" i="384"/>
  <c r="G49" i="384" l="1"/>
  <c r="G34" i="384"/>
  <c r="G21" i="384"/>
  <c r="G9" i="384"/>
  <c r="G51" i="372" l="1"/>
  <c r="G53" i="372"/>
  <c r="G25" i="377"/>
  <c r="G55" i="375"/>
  <c r="G8" i="383" l="1"/>
  <c r="G9" i="383"/>
  <c r="G10" i="383"/>
  <c r="G11" i="383"/>
  <c r="G12" i="383"/>
  <c r="G13" i="383"/>
  <c r="G14" i="383"/>
  <c r="G16" i="383"/>
  <c r="G18" i="383" s="1"/>
  <c r="H18" i="383"/>
  <c r="D18" i="383"/>
  <c r="C18" i="383"/>
  <c r="B19" i="383"/>
  <c r="G17" i="383"/>
  <c r="G7" i="383"/>
  <c r="G11" i="382"/>
  <c r="B13" i="382"/>
  <c r="B58" i="375"/>
  <c r="G10" i="382"/>
  <c r="H13" i="382" l="1"/>
  <c r="D13" i="382"/>
  <c r="C13" i="382"/>
  <c r="B14" i="382"/>
  <c r="G9" i="382"/>
  <c r="G8" i="382"/>
  <c r="G7" i="382"/>
  <c r="G6" i="382"/>
  <c r="G13" i="382" l="1"/>
  <c r="G16" i="377" l="1"/>
  <c r="B43" i="381" l="1"/>
  <c r="B44" i="381" s="1"/>
  <c r="G42" i="381"/>
  <c r="G41" i="381"/>
  <c r="G40" i="381"/>
  <c r="G26" i="381"/>
  <c r="G25" i="381"/>
  <c r="G24" i="381"/>
  <c r="G23" i="381"/>
  <c r="G22" i="381"/>
  <c r="G21" i="381"/>
  <c r="G20" i="381"/>
  <c r="G19" i="381"/>
  <c r="G17" i="381"/>
  <c r="G16" i="381"/>
  <c r="G15" i="381"/>
  <c r="G14" i="381"/>
  <c r="G13" i="381"/>
  <c r="G12" i="381"/>
  <c r="G11" i="381"/>
  <c r="G10" i="381"/>
  <c r="G9" i="381"/>
  <c r="G8" i="381"/>
  <c r="G7" i="381"/>
  <c r="G43" i="381" l="1"/>
  <c r="G54" i="375"/>
  <c r="G49" i="375"/>
  <c r="G50" i="375"/>
  <c r="G51" i="375"/>
  <c r="G53" i="375"/>
  <c r="G52" i="375"/>
  <c r="H58" i="375" l="1"/>
  <c r="D58" i="375"/>
  <c r="C58" i="375"/>
  <c r="B59" i="375"/>
  <c r="G57" i="375"/>
  <c r="G56" i="375"/>
  <c r="G48" i="375"/>
  <c r="G47" i="375"/>
  <c r="G46" i="375"/>
  <c r="G45" i="375"/>
  <c r="G44" i="375"/>
  <c r="G43" i="375"/>
  <c r="G58" i="375" l="1"/>
  <c r="G45" i="350" l="1"/>
  <c r="G7" i="377" l="1"/>
  <c r="H29" i="380" l="1"/>
  <c r="D29" i="380"/>
  <c r="C29" i="380"/>
  <c r="B29" i="380"/>
  <c r="B28" i="380" s="1"/>
  <c r="G26" i="380"/>
  <c r="G25" i="380"/>
  <c r="G23" i="380"/>
  <c r="G22" i="380"/>
  <c r="G21" i="380"/>
  <c r="G20" i="380"/>
  <c r="H11" i="380"/>
  <c r="D11" i="380"/>
  <c r="C11" i="380"/>
  <c r="B11" i="380"/>
  <c r="B12" i="380" s="1"/>
  <c r="G10" i="380"/>
  <c r="G9" i="380"/>
  <c r="G8" i="380"/>
  <c r="G7" i="380"/>
  <c r="G11" i="380" l="1"/>
  <c r="G29" i="380"/>
  <c r="D14" i="378" l="1"/>
  <c r="G16" i="376"/>
  <c r="G17" i="376"/>
  <c r="G18" i="376"/>
  <c r="D45" i="379" l="1"/>
  <c r="C45" i="379"/>
  <c r="G43" i="379"/>
  <c r="G34" i="379"/>
  <c r="G33" i="379"/>
  <c r="G32" i="379"/>
  <c r="G31" i="379"/>
  <c r="G30" i="379"/>
  <c r="G29" i="379"/>
  <c r="G28" i="379"/>
  <c r="G27" i="379"/>
  <c r="G26" i="379"/>
  <c r="G25" i="379"/>
  <c r="G24" i="379"/>
  <c r="G23" i="379"/>
  <c r="G22" i="379"/>
  <c r="B45" i="379"/>
  <c r="B46" i="379" s="1"/>
  <c r="G20" i="379"/>
  <c r="G16" i="379"/>
  <c r="G15" i="379"/>
  <c r="G14" i="379"/>
  <c r="G13" i="379"/>
  <c r="G12" i="379"/>
  <c r="G11" i="379"/>
  <c r="G10" i="379"/>
  <c r="G9" i="379"/>
  <c r="G8" i="379"/>
  <c r="G7" i="379"/>
  <c r="G6" i="379"/>
  <c r="G21" i="379" l="1"/>
  <c r="G45" i="379" s="1"/>
  <c r="G7" i="378" l="1"/>
  <c r="G8" i="378"/>
  <c r="G9" i="378"/>
  <c r="G10" i="378"/>
  <c r="G11" i="378"/>
  <c r="G12" i="378"/>
  <c r="H14" i="378" l="1"/>
  <c r="C14" i="378"/>
  <c r="B14" i="378"/>
  <c r="B15" i="378" s="1"/>
  <c r="G14" i="378"/>
  <c r="G48" i="350" l="1"/>
  <c r="G47" i="350"/>
  <c r="H39" i="377" l="1"/>
  <c r="C39" i="377"/>
  <c r="B39" i="377"/>
  <c r="B40" i="377" s="1"/>
  <c r="G38" i="377"/>
  <c r="G36" i="377"/>
  <c r="G35" i="377"/>
  <c r="G34" i="377"/>
  <c r="G33" i="377"/>
  <c r="G32" i="377"/>
  <c r="G31" i="377"/>
  <c r="G30" i="377"/>
  <c r="G29" i="377"/>
  <c r="G28" i="377"/>
  <c r="G27" i="377"/>
  <c r="G26" i="377"/>
  <c r="G24" i="377"/>
  <c r="G21" i="377"/>
  <c r="G20" i="377"/>
  <c r="G19" i="377"/>
  <c r="G18" i="377"/>
  <c r="G17" i="377"/>
  <c r="G15" i="377"/>
  <c r="G14" i="377"/>
  <c r="G13" i="377"/>
  <c r="G12" i="377"/>
  <c r="G11" i="377"/>
  <c r="G10" i="377"/>
  <c r="G9" i="377"/>
  <c r="G8" i="377"/>
  <c r="G6" i="377"/>
  <c r="G39" i="377" l="1"/>
  <c r="B42" i="374" l="1"/>
  <c r="G46" i="350"/>
  <c r="G48" i="366" l="1"/>
  <c r="G49" i="366"/>
  <c r="G50" i="366"/>
  <c r="G43" i="350"/>
  <c r="H33" i="375" l="1"/>
  <c r="D33" i="375"/>
  <c r="C33" i="375"/>
  <c r="B33" i="375"/>
  <c r="B34" i="375" s="1"/>
  <c r="G32" i="375"/>
  <c r="G31" i="375"/>
  <c r="G30" i="375"/>
  <c r="G29" i="375"/>
  <c r="G28" i="375"/>
  <c r="G27" i="375"/>
  <c r="G26" i="375"/>
  <c r="G25" i="375"/>
  <c r="H25" i="376"/>
  <c r="D25" i="376"/>
  <c r="C25" i="376"/>
  <c r="B26" i="376"/>
  <c r="G23" i="376"/>
  <c r="G25" i="376" s="1"/>
  <c r="G22" i="376"/>
  <c r="G19" i="376"/>
  <c r="G15" i="376"/>
  <c r="G14" i="376"/>
  <c r="G13" i="376"/>
  <c r="G12" i="376"/>
  <c r="G11" i="376"/>
  <c r="G10" i="376"/>
  <c r="G9" i="376"/>
  <c r="G8" i="376"/>
  <c r="G7" i="376"/>
  <c r="G6" i="376"/>
  <c r="B39" i="372"/>
  <c r="G35" i="372"/>
  <c r="D47" i="356"/>
  <c r="C47" i="356"/>
  <c r="G33" i="375" l="1"/>
  <c r="H16" i="375" l="1"/>
  <c r="D16" i="375"/>
  <c r="C16" i="375"/>
  <c r="B16" i="375"/>
  <c r="B17" i="375" s="1"/>
  <c r="G15" i="375"/>
  <c r="G14" i="375"/>
  <c r="G13" i="375"/>
  <c r="G12" i="375"/>
  <c r="G11" i="375"/>
  <c r="G10" i="375"/>
  <c r="G9" i="375"/>
  <c r="G8" i="375"/>
  <c r="G7" i="375"/>
  <c r="G16" i="375" l="1"/>
  <c r="G8" i="374" l="1"/>
  <c r="B52" i="366"/>
  <c r="B82" i="354" l="1"/>
  <c r="G82" i="354" s="1"/>
  <c r="G74" i="354"/>
  <c r="G73" i="354"/>
  <c r="B47" i="354" l="1"/>
  <c r="G43" i="366"/>
  <c r="G44" i="366"/>
  <c r="G45" i="366"/>
  <c r="G46" i="366"/>
  <c r="G36" i="350" l="1"/>
  <c r="G37" i="350"/>
  <c r="G38" i="350"/>
  <c r="H104" i="374" l="1"/>
  <c r="D104" i="374"/>
  <c r="C104" i="374"/>
  <c r="B104" i="374"/>
  <c r="B105" i="374" s="1"/>
  <c r="G102" i="374"/>
  <c r="G101" i="374"/>
  <c r="G100" i="374"/>
  <c r="G99" i="374"/>
  <c r="G98" i="374"/>
  <c r="G97" i="374"/>
  <c r="G96" i="374"/>
  <c r="G95" i="374"/>
  <c r="G94" i="374"/>
  <c r="G93" i="374"/>
  <c r="G92" i="374"/>
  <c r="G91" i="374"/>
  <c r="G90" i="374"/>
  <c r="G89" i="374"/>
  <c r="G88" i="374"/>
  <c r="G87" i="374"/>
  <c r="G86" i="374"/>
  <c r="G85" i="374"/>
  <c r="G84" i="374"/>
  <c r="G83" i="374"/>
  <c r="G82" i="374"/>
  <c r="G81" i="374"/>
  <c r="G80" i="374"/>
  <c r="G79" i="374"/>
  <c r="G78" i="374"/>
  <c r="G77" i="374"/>
  <c r="G76" i="374"/>
  <c r="G75" i="374"/>
  <c r="G74" i="374"/>
  <c r="G73" i="374"/>
  <c r="G72" i="374"/>
  <c r="G71" i="374"/>
  <c r="G70" i="374"/>
  <c r="G69" i="374"/>
  <c r="G68" i="374"/>
  <c r="G67" i="374"/>
  <c r="G66" i="374"/>
  <c r="G65" i="374"/>
  <c r="G64" i="374"/>
  <c r="G63" i="374"/>
  <c r="G62" i="374"/>
  <c r="G61" i="374"/>
  <c r="G60" i="374"/>
  <c r="G59" i="374"/>
  <c r="G58" i="374"/>
  <c r="G57" i="374"/>
  <c r="G56" i="374"/>
  <c r="G104" i="374" l="1"/>
  <c r="G59" i="342"/>
  <c r="H42" i="374" l="1"/>
  <c r="D42" i="374"/>
  <c r="C42" i="374"/>
  <c r="B43" i="374"/>
  <c r="G40" i="374"/>
  <c r="G39" i="374"/>
  <c r="G38" i="374"/>
  <c r="G37" i="374"/>
  <c r="G36" i="374"/>
  <c r="G35" i="374"/>
  <c r="G34" i="374"/>
  <c r="G33" i="374"/>
  <c r="G32" i="374"/>
  <c r="G31" i="374"/>
  <c r="G30" i="374"/>
  <c r="G29" i="374"/>
  <c r="G28" i="374"/>
  <c r="G27" i="374"/>
  <c r="G26" i="374"/>
  <c r="G25" i="374"/>
  <c r="G24" i="374"/>
  <c r="G23" i="374"/>
  <c r="G22" i="374"/>
  <c r="G21" i="374"/>
  <c r="G20" i="374"/>
  <c r="G19" i="374"/>
  <c r="G18" i="374"/>
  <c r="G17" i="374"/>
  <c r="G16" i="374"/>
  <c r="G15" i="374"/>
  <c r="G14" i="374"/>
  <c r="G13" i="374"/>
  <c r="G12" i="374"/>
  <c r="G11" i="374"/>
  <c r="G10" i="374"/>
  <c r="G9" i="374"/>
  <c r="G7" i="374"/>
  <c r="G58" i="342"/>
  <c r="G60" i="342"/>
  <c r="G61" i="342"/>
  <c r="G62" i="342"/>
  <c r="G63" i="342"/>
  <c r="G64" i="342"/>
  <c r="G65" i="342"/>
  <c r="G66" i="342"/>
  <c r="G67" i="342"/>
  <c r="G68" i="342"/>
  <c r="G69" i="342"/>
  <c r="G70" i="342"/>
  <c r="G71" i="342"/>
  <c r="G72" i="342"/>
  <c r="G42" i="374" l="1"/>
  <c r="C82" i="354" l="1"/>
  <c r="H52" i="369"/>
  <c r="B42" i="363"/>
  <c r="G36" i="363"/>
  <c r="G32" i="366"/>
  <c r="G45" i="369" l="1"/>
  <c r="G47" i="369"/>
  <c r="G8" i="369"/>
  <c r="D52" i="369" l="1"/>
  <c r="C52" i="369"/>
  <c r="G48" i="369"/>
  <c r="H87" i="373"/>
  <c r="D87" i="373"/>
  <c r="B87" i="373"/>
  <c r="B88" i="373" s="1"/>
  <c r="G80" i="373"/>
  <c r="G78" i="373"/>
  <c r="G77" i="373"/>
  <c r="G76" i="373"/>
  <c r="G75" i="373"/>
  <c r="G74" i="373"/>
  <c r="G73" i="373"/>
  <c r="G72" i="373"/>
  <c r="G71" i="373"/>
  <c r="G70" i="373"/>
  <c r="G69" i="373"/>
  <c r="G68" i="373"/>
  <c r="G67" i="373"/>
  <c r="G65" i="373"/>
  <c r="G64" i="373"/>
  <c r="G63" i="373"/>
  <c r="G62" i="373"/>
  <c r="G61" i="373"/>
  <c r="G60" i="373"/>
  <c r="G59" i="373"/>
  <c r="G58" i="373"/>
  <c r="H50" i="373"/>
  <c r="D50" i="373"/>
  <c r="C50" i="373"/>
  <c r="G24" i="373"/>
  <c r="G23" i="373"/>
  <c r="G22" i="373"/>
  <c r="G21" i="373"/>
  <c r="G19" i="373"/>
  <c r="G20" i="373"/>
  <c r="G18" i="373"/>
  <c r="G17" i="373"/>
  <c r="G16" i="373"/>
  <c r="G15" i="373"/>
  <c r="G14" i="373"/>
  <c r="G13" i="373"/>
  <c r="G12" i="373"/>
  <c r="G11" i="373"/>
  <c r="G10" i="373"/>
  <c r="G9" i="373"/>
  <c r="G8" i="373"/>
  <c r="G7" i="373"/>
  <c r="G6" i="373"/>
  <c r="G50" i="373" l="1"/>
  <c r="G87" i="373"/>
  <c r="G41" i="366" l="1"/>
  <c r="G42" i="366"/>
  <c r="G47" i="366"/>
  <c r="G30" i="369" l="1"/>
  <c r="G152" i="342"/>
  <c r="G153" i="342"/>
  <c r="G154" i="342"/>
  <c r="G155" i="342"/>
  <c r="G156" i="342"/>
  <c r="G157" i="342"/>
  <c r="G158" i="342"/>
  <c r="G159" i="342"/>
  <c r="G160" i="342"/>
  <c r="G161" i="342"/>
  <c r="G162" i="342"/>
  <c r="G163" i="342"/>
  <c r="G64" i="354" l="1"/>
  <c r="G65" i="354"/>
  <c r="G66" i="354"/>
  <c r="G67" i="354"/>
  <c r="G68" i="354"/>
  <c r="G69" i="354"/>
  <c r="G70" i="354"/>
  <c r="G71" i="354"/>
  <c r="G72" i="354"/>
  <c r="G46" i="342"/>
  <c r="G47" i="342"/>
  <c r="G48" i="342"/>
  <c r="G49" i="342"/>
  <c r="G50" i="342"/>
  <c r="G51" i="342"/>
  <c r="G52" i="342"/>
  <c r="G53" i="342"/>
  <c r="G54" i="342"/>
  <c r="G55" i="342"/>
  <c r="G56" i="342"/>
  <c r="G57" i="342"/>
  <c r="G35" i="363"/>
  <c r="B35" i="369"/>
  <c r="G33" i="369"/>
  <c r="H55" i="372" l="1"/>
  <c r="D55" i="372"/>
  <c r="C55" i="372"/>
  <c r="B55" i="372"/>
  <c r="B56" i="372" s="1"/>
  <c r="G50" i="372"/>
  <c r="G49" i="372"/>
  <c r="G48" i="372"/>
  <c r="G47" i="372"/>
  <c r="B40" i="372"/>
  <c r="G33" i="372"/>
  <c r="G32" i="372"/>
  <c r="G31" i="372"/>
  <c r="H23" i="372"/>
  <c r="D23" i="372"/>
  <c r="C23" i="372"/>
  <c r="B23" i="372"/>
  <c r="B24" i="372" s="1"/>
  <c r="G21" i="372"/>
  <c r="G18" i="372"/>
  <c r="G17" i="372"/>
  <c r="B9" i="372"/>
  <c r="B10" i="372" s="1"/>
  <c r="G7" i="372"/>
  <c r="G6" i="372"/>
  <c r="G9" i="372" l="1"/>
  <c r="G39" i="372"/>
  <c r="G55" i="372"/>
  <c r="G23" i="372"/>
  <c r="G22" i="367"/>
  <c r="G43" i="361"/>
  <c r="G42" i="361"/>
  <c r="B52" i="369" l="1"/>
  <c r="B53" i="369" s="1"/>
  <c r="G51" i="369"/>
  <c r="G50" i="369"/>
  <c r="G49" i="369"/>
  <c r="G46" i="369"/>
  <c r="G44" i="369"/>
  <c r="G53" i="361"/>
  <c r="G54" i="361"/>
  <c r="G55" i="361"/>
  <c r="G56" i="361"/>
  <c r="G57" i="361"/>
  <c r="G52" i="361"/>
  <c r="G52" i="369" l="1"/>
  <c r="H36" i="371" l="1"/>
  <c r="C36" i="371"/>
  <c r="B37" i="371"/>
  <c r="G35" i="371"/>
  <c r="G20" i="371"/>
  <c r="G19" i="371"/>
  <c r="G17" i="371"/>
  <c r="G16" i="371"/>
  <c r="G15" i="371"/>
  <c r="G14" i="371"/>
  <c r="G13" i="371"/>
  <c r="G12" i="371"/>
  <c r="G11" i="371"/>
  <c r="G10" i="371"/>
  <c r="G9" i="371"/>
  <c r="G8" i="371"/>
  <c r="G7" i="371"/>
  <c r="D22" i="367"/>
  <c r="G36" i="371" l="1"/>
  <c r="B37" i="362"/>
  <c r="B27" i="354" l="1"/>
  <c r="G28" i="369" l="1"/>
  <c r="G31" i="369"/>
  <c r="G29" i="369"/>
  <c r="G27" i="369"/>
  <c r="G8" i="362" l="1"/>
  <c r="B92" i="362"/>
  <c r="G78" i="362"/>
  <c r="B47" i="357" l="1"/>
  <c r="B48" i="357" s="1"/>
  <c r="G46" i="354"/>
  <c r="G44" i="354"/>
  <c r="G45" i="354"/>
  <c r="G21" i="354"/>
  <c r="G22" i="354"/>
  <c r="G23" i="354"/>
  <c r="G24" i="354"/>
  <c r="G20" i="369"/>
  <c r="G21" i="369"/>
  <c r="G22" i="369"/>
  <c r="G23" i="369"/>
  <c r="G24" i="369"/>
  <c r="G25" i="369"/>
  <c r="G26" i="369"/>
  <c r="B36" i="369"/>
  <c r="B10" i="369"/>
  <c r="H35" i="369"/>
  <c r="D35" i="369"/>
  <c r="C35" i="369"/>
  <c r="G34" i="369"/>
  <c r="G32" i="369"/>
  <c r="G19" i="369"/>
  <c r="G35" i="369" l="1"/>
  <c r="G20" i="351"/>
  <c r="H19" i="370"/>
  <c r="D19" i="370"/>
  <c r="C19" i="370"/>
  <c r="B19" i="370"/>
  <c r="B20" i="370" s="1"/>
  <c r="G18" i="370"/>
  <c r="G17" i="370"/>
  <c r="G16" i="370"/>
  <c r="G15" i="370"/>
  <c r="G14" i="370"/>
  <c r="G13" i="370"/>
  <c r="G12" i="370"/>
  <c r="G11" i="370"/>
  <c r="G10" i="370"/>
  <c r="G9" i="370"/>
  <c r="G8" i="370"/>
  <c r="G7" i="370"/>
  <c r="G6" i="370"/>
  <c r="G7" i="369"/>
  <c r="G6" i="369"/>
  <c r="H10" i="369"/>
  <c r="D10" i="369"/>
  <c r="C10" i="369"/>
  <c r="B11" i="369"/>
  <c r="G9" i="369"/>
  <c r="H8" i="368"/>
  <c r="D8" i="368"/>
  <c r="C8" i="368"/>
  <c r="B8" i="368"/>
  <c r="B9" i="368" s="1"/>
  <c r="G7" i="368"/>
  <c r="G6" i="368"/>
  <c r="G8" i="368" s="1"/>
  <c r="G10" i="369" l="1"/>
  <c r="G19" i="370"/>
  <c r="G12" i="367" l="1"/>
  <c r="B59" i="361" l="1"/>
  <c r="G31" i="361" l="1"/>
  <c r="G32" i="361"/>
  <c r="G33" i="361"/>
  <c r="G34" i="361"/>
  <c r="G35" i="361"/>
  <c r="G36" i="361"/>
  <c r="G37" i="361"/>
  <c r="G38" i="361"/>
  <c r="G39" i="361"/>
  <c r="G40" i="361"/>
  <c r="G41" i="361"/>
  <c r="G44" i="361"/>
  <c r="G45" i="361"/>
  <c r="G46" i="361"/>
  <c r="G47" i="361"/>
  <c r="B43" i="363" l="1"/>
  <c r="G20" i="367"/>
  <c r="H22" i="367"/>
  <c r="C22" i="367"/>
  <c r="B22" i="367"/>
  <c r="B23" i="367" s="1"/>
  <c r="G21" i="367"/>
  <c r="G19" i="367"/>
  <c r="G18" i="367"/>
  <c r="G17" i="367"/>
  <c r="G16" i="367"/>
  <c r="G15" i="367"/>
  <c r="G14" i="367"/>
  <c r="G13" i="367"/>
  <c r="G11" i="367"/>
  <c r="G10" i="367"/>
  <c r="G9" i="367"/>
  <c r="G8" i="367"/>
  <c r="G7" i="367"/>
  <c r="H52" i="366"/>
  <c r="D52" i="366"/>
  <c r="C52" i="366"/>
  <c r="B53" i="366"/>
  <c r="G51" i="366"/>
  <c r="G40" i="366"/>
  <c r="G39" i="366"/>
  <c r="G38" i="366"/>
  <c r="G37" i="366"/>
  <c r="G36" i="366"/>
  <c r="G35" i="366"/>
  <c r="G34" i="366"/>
  <c r="G33" i="366"/>
  <c r="G31" i="366"/>
  <c r="G30" i="366"/>
  <c r="G29" i="366"/>
  <c r="G28" i="366"/>
  <c r="G27" i="366"/>
  <c r="G26" i="366"/>
  <c r="G25" i="366"/>
  <c r="G24" i="366"/>
  <c r="G23" i="366"/>
  <c r="G22" i="366"/>
  <c r="G21" i="366"/>
  <c r="G20" i="366"/>
  <c r="G19" i="366"/>
  <c r="G18" i="366"/>
  <c r="G17" i="366"/>
  <c r="G16" i="366"/>
  <c r="G15" i="366"/>
  <c r="G14" i="366"/>
  <c r="G13" i="366"/>
  <c r="G12" i="366"/>
  <c r="G11" i="366"/>
  <c r="G10" i="366"/>
  <c r="G9" i="366"/>
  <c r="G8" i="366"/>
  <c r="G7" i="366"/>
  <c r="G6" i="366"/>
  <c r="G52" i="366" l="1"/>
  <c r="H13" i="365"/>
  <c r="D13" i="365"/>
  <c r="C13" i="365"/>
  <c r="B13" i="365"/>
  <c r="B14" i="365" s="1"/>
  <c r="G12" i="365"/>
  <c r="G11" i="365"/>
  <c r="G10" i="365"/>
  <c r="G9" i="365"/>
  <c r="G8" i="365"/>
  <c r="G7" i="365"/>
  <c r="G13" i="365" l="1"/>
  <c r="G151" i="342" l="1"/>
  <c r="G164" i="342"/>
  <c r="G165" i="342"/>
  <c r="G200" i="342"/>
  <c r="G18" i="351" l="1"/>
  <c r="G21" i="351"/>
  <c r="G22" i="351"/>
  <c r="C24" i="351"/>
  <c r="G12" i="351" l="1"/>
  <c r="G11" i="351"/>
  <c r="G46" i="362" l="1"/>
  <c r="G45" i="362"/>
  <c r="G31" i="356"/>
  <c r="G32" i="356"/>
  <c r="H17" i="364" l="1"/>
  <c r="D17" i="364"/>
  <c r="C17" i="364"/>
  <c r="B17" i="364"/>
  <c r="B18" i="364" s="1"/>
  <c r="G16" i="364"/>
  <c r="G15" i="364"/>
  <c r="G14" i="364"/>
  <c r="G13" i="364"/>
  <c r="G12" i="364"/>
  <c r="G11" i="364"/>
  <c r="G10" i="364"/>
  <c r="G9" i="364"/>
  <c r="G8" i="364"/>
  <c r="G7" i="364"/>
  <c r="H42" i="363"/>
  <c r="D42" i="363"/>
  <c r="C42" i="363"/>
  <c r="G34" i="363"/>
  <c r="G33" i="363"/>
  <c r="G32" i="363"/>
  <c r="G31" i="363"/>
  <c r="G30" i="363"/>
  <c r="G29" i="363"/>
  <c r="G28" i="363"/>
  <c r="G27" i="363"/>
  <c r="G26" i="363"/>
  <c r="G25" i="363"/>
  <c r="G24" i="363"/>
  <c r="G23" i="363"/>
  <c r="G22" i="363"/>
  <c r="G21" i="363"/>
  <c r="G20" i="363"/>
  <c r="G19" i="363"/>
  <c r="G18" i="363"/>
  <c r="G17" i="363"/>
  <c r="G16" i="363"/>
  <c r="G15" i="363"/>
  <c r="G14" i="363"/>
  <c r="G13" i="363"/>
  <c r="G12" i="363"/>
  <c r="G11" i="363"/>
  <c r="G10" i="363"/>
  <c r="G9" i="363"/>
  <c r="G8" i="363"/>
  <c r="G7" i="363"/>
  <c r="G17" i="364" l="1"/>
  <c r="G42" i="363"/>
  <c r="B78" i="349" l="1"/>
  <c r="G78" i="349" s="1"/>
  <c r="G79" i="349"/>
  <c r="B39" i="353" l="1"/>
  <c r="G39" i="353"/>
  <c r="G37" i="353"/>
  <c r="G59" i="334" l="1"/>
  <c r="G7" i="350"/>
  <c r="H16" i="360" l="1"/>
  <c r="D16" i="360"/>
  <c r="C16" i="360"/>
  <c r="G19" i="349"/>
  <c r="G17" i="349"/>
  <c r="G15" i="349"/>
  <c r="G13" i="349"/>
  <c r="G11" i="349"/>
  <c r="G10" i="349"/>
  <c r="G7" i="349"/>
  <c r="G9" i="349"/>
  <c r="G28" i="349" l="1"/>
  <c r="G28" i="362"/>
  <c r="H92" i="362"/>
  <c r="D92" i="362"/>
  <c r="C92" i="362"/>
  <c r="G87" i="362"/>
  <c r="G86" i="362"/>
  <c r="G85" i="362"/>
  <c r="G84" i="362"/>
  <c r="B93" i="362"/>
  <c r="G82" i="362"/>
  <c r="G81" i="362"/>
  <c r="G80" i="362"/>
  <c r="G79" i="362"/>
  <c r="H69" i="362"/>
  <c r="D69" i="362"/>
  <c r="C69" i="362"/>
  <c r="G67" i="362"/>
  <c r="G66" i="362"/>
  <c r="G65" i="362"/>
  <c r="G64" i="362"/>
  <c r="G63" i="362"/>
  <c r="G62" i="362"/>
  <c r="G61" i="362"/>
  <c r="G60" i="362"/>
  <c r="G59" i="362"/>
  <c r="G58" i="362"/>
  <c r="G57" i="362"/>
  <c r="G56" i="362"/>
  <c r="G55" i="362"/>
  <c r="G54" i="362"/>
  <c r="G53" i="362"/>
  <c r="G52" i="362"/>
  <c r="G51" i="362"/>
  <c r="G50" i="362"/>
  <c r="G49" i="362"/>
  <c r="G48" i="362"/>
  <c r="G47" i="362"/>
  <c r="H37" i="362"/>
  <c r="B38" i="362"/>
  <c r="G35" i="362"/>
  <c r="G34" i="362"/>
  <c r="G33" i="362"/>
  <c r="G29" i="362"/>
  <c r="G27" i="362"/>
  <c r="G26" i="362"/>
  <c r="G25" i="362"/>
  <c r="G24" i="362"/>
  <c r="G23" i="362"/>
  <c r="G22" i="362"/>
  <c r="G21" i="362"/>
  <c r="G20" i="362"/>
  <c r="G19" i="362"/>
  <c r="G18" i="362"/>
  <c r="G17" i="362"/>
  <c r="G16" i="362"/>
  <c r="G15" i="362"/>
  <c r="G14" i="362"/>
  <c r="G13" i="362"/>
  <c r="G12" i="362"/>
  <c r="G11" i="362"/>
  <c r="G10" i="362"/>
  <c r="G9" i="362"/>
  <c r="G7" i="362"/>
  <c r="G6" i="362"/>
  <c r="G37" i="362" l="1"/>
  <c r="G69" i="362"/>
  <c r="G83" i="362"/>
  <c r="G92" i="362" s="1"/>
  <c r="H59" i="361" l="1"/>
  <c r="D59" i="361"/>
  <c r="C59" i="361"/>
  <c r="B60" i="361"/>
  <c r="G51" i="361"/>
  <c r="G50" i="361"/>
  <c r="G49" i="361"/>
  <c r="G48" i="361"/>
  <c r="G30" i="361"/>
  <c r="G29" i="361"/>
  <c r="G28" i="361"/>
  <c r="G27" i="361"/>
  <c r="G26" i="361"/>
  <c r="G25" i="361"/>
  <c r="G24" i="361"/>
  <c r="G23" i="361"/>
  <c r="G22" i="361"/>
  <c r="G21" i="361"/>
  <c r="G20" i="361"/>
  <c r="G19" i="361"/>
  <c r="G18" i="361"/>
  <c r="G17" i="361"/>
  <c r="G16" i="361"/>
  <c r="G15" i="361"/>
  <c r="G14" i="361"/>
  <c r="G13" i="361"/>
  <c r="G12" i="361"/>
  <c r="G11" i="361"/>
  <c r="G10" i="361"/>
  <c r="G9" i="361"/>
  <c r="G8" i="361"/>
  <c r="G7" i="361"/>
  <c r="G29" i="357"/>
  <c r="H53" i="360"/>
  <c r="D53" i="360"/>
  <c r="C53" i="360"/>
  <c r="B53" i="360"/>
  <c r="B54" i="360" s="1"/>
  <c r="G52" i="360"/>
  <c r="G51" i="360"/>
  <c r="G50" i="360"/>
  <c r="G49" i="360"/>
  <c r="G48" i="360"/>
  <c r="G47" i="360"/>
  <c r="G46" i="360"/>
  <c r="G45" i="360"/>
  <c r="G44" i="360"/>
  <c r="G43" i="360"/>
  <c r="G42" i="360"/>
  <c r="G41" i="360"/>
  <c r="H33" i="360"/>
  <c r="D33" i="360"/>
  <c r="C33" i="360"/>
  <c r="B33" i="360"/>
  <c r="B34" i="360" s="1"/>
  <c r="G32" i="360"/>
  <c r="G31" i="360"/>
  <c r="G30" i="360"/>
  <c r="G29" i="360"/>
  <c r="G28" i="360"/>
  <c r="G27" i="360"/>
  <c r="G26" i="360"/>
  <c r="G25" i="360"/>
  <c r="G24" i="360"/>
  <c r="B16" i="360"/>
  <c r="B17" i="360" s="1"/>
  <c r="G15" i="360"/>
  <c r="G8" i="360"/>
  <c r="G7" i="360"/>
  <c r="G6" i="360"/>
  <c r="G59" i="361" l="1"/>
  <c r="G33" i="360"/>
  <c r="G53" i="360"/>
  <c r="G59" i="354" l="1"/>
  <c r="G60" i="354"/>
  <c r="G61" i="354"/>
  <c r="G62" i="354"/>
  <c r="G63" i="354"/>
  <c r="G75" i="354"/>
  <c r="G56" i="354" l="1"/>
  <c r="G57" i="354"/>
  <c r="G58" i="354"/>
  <c r="G33" i="353"/>
  <c r="G32" i="353"/>
  <c r="G34" i="353"/>
  <c r="G35" i="353"/>
  <c r="G36" i="353"/>
  <c r="H15" i="359"/>
  <c r="D15" i="359"/>
  <c r="C15" i="359"/>
  <c r="B15" i="359"/>
  <c r="B16" i="359" s="1"/>
  <c r="G13" i="359"/>
  <c r="G12" i="359"/>
  <c r="G11" i="359"/>
  <c r="G10" i="359"/>
  <c r="G9" i="359"/>
  <c r="G8" i="359"/>
  <c r="G7" i="359"/>
  <c r="G6" i="359"/>
  <c r="G15" i="359" l="1"/>
  <c r="G23" i="353" l="1"/>
  <c r="B23" i="350" l="1"/>
  <c r="G31" i="353" l="1"/>
  <c r="G30" i="353"/>
  <c r="H20" i="358" l="1"/>
  <c r="D20" i="358"/>
  <c r="C20" i="358"/>
  <c r="B20" i="358"/>
  <c r="B21" i="358" s="1"/>
  <c r="G18" i="358"/>
  <c r="G17" i="358"/>
  <c r="G16" i="358"/>
  <c r="G15" i="358"/>
  <c r="G14" i="358"/>
  <c r="G13" i="358"/>
  <c r="G12" i="358"/>
  <c r="G11" i="358"/>
  <c r="G10" i="358"/>
  <c r="G9" i="358"/>
  <c r="G8" i="358"/>
  <c r="G7" i="358"/>
  <c r="G6" i="358"/>
  <c r="G20" i="358" l="1"/>
  <c r="G40" i="354" l="1"/>
  <c r="G41" i="354"/>
  <c r="G42" i="354"/>
  <c r="G13" i="355" l="1"/>
  <c r="G12" i="355"/>
  <c r="G11" i="355"/>
  <c r="G10" i="355"/>
  <c r="G9" i="355"/>
  <c r="G8" i="355"/>
  <c r="G7" i="355"/>
  <c r="G6" i="355"/>
  <c r="H47" i="357" l="1"/>
  <c r="D47" i="357"/>
  <c r="C47" i="357"/>
  <c r="G45" i="357"/>
  <c r="G44" i="357"/>
  <c r="G43" i="357"/>
  <c r="G42" i="357"/>
  <c r="G41" i="357"/>
  <c r="B33" i="357"/>
  <c r="B34" i="357" s="1"/>
  <c r="G31" i="357"/>
  <c r="G30" i="357"/>
  <c r="G33" i="357" s="1"/>
  <c r="H21" i="357"/>
  <c r="D21" i="357"/>
  <c r="C21" i="357"/>
  <c r="B21" i="357"/>
  <c r="B22" i="357" s="1"/>
  <c r="G19" i="357"/>
  <c r="G18" i="357"/>
  <c r="G17" i="357"/>
  <c r="B9" i="357"/>
  <c r="B10" i="357" s="1"/>
  <c r="G7" i="357"/>
  <c r="G6" i="357"/>
  <c r="G20" i="356"/>
  <c r="B47" i="356"/>
  <c r="B48" i="356" s="1"/>
  <c r="G45" i="356"/>
  <c r="G44" i="356"/>
  <c r="G43" i="356"/>
  <c r="G42" i="356"/>
  <c r="B34" i="356"/>
  <c r="B35" i="356" s="1"/>
  <c r="G30" i="356"/>
  <c r="G34" i="356" s="1"/>
  <c r="H22" i="356"/>
  <c r="D22" i="356"/>
  <c r="C22" i="356"/>
  <c r="B22" i="356"/>
  <c r="B23" i="356" s="1"/>
  <c r="G19" i="356"/>
  <c r="G18" i="356"/>
  <c r="G17" i="356"/>
  <c r="B9" i="356"/>
  <c r="B10" i="356" s="1"/>
  <c r="G7" i="356"/>
  <c r="G6" i="356"/>
  <c r="G36" i="354"/>
  <c r="G37" i="354"/>
  <c r="G38" i="354"/>
  <c r="G39" i="354"/>
  <c r="G43" i="354"/>
  <c r="G35" i="354"/>
  <c r="G16" i="354"/>
  <c r="G17" i="354"/>
  <c r="G18" i="354"/>
  <c r="G19" i="354"/>
  <c r="G20" i="354"/>
  <c r="B60" i="334"/>
  <c r="G14" i="355"/>
  <c r="G15" i="355"/>
  <c r="G16" i="355"/>
  <c r="G17" i="355"/>
  <c r="G18" i="355"/>
  <c r="G19" i="355"/>
  <c r="G20" i="355"/>
  <c r="G21" i="355"/>
  <c r="G22" i="355"/>
  <c r="G23" i="355"/>
  <c r="G24" i="355"/>
  <c r="G25" i="355"/>
  <c r="G26" i="355"/>
  <c r="G27" i="355"/>
  <c r="G28" i="355"/>
  <c r="G29" i="355"/>
  <c r="G30" i="355"/>
  <c r="G31" i="355"/>
  <c r="G32" i="355"/>
  <c r="G33" i="355"/>
  <c r="G34" i="355"/>
  <c r="G35" i="355"/>
  <c r="G36" i="355"/>
  <c r="G37" i="355"/>
  <c r="G38" i="355"/>
  <c r="G39" i="355"/>
  <c r="G40" i="355"/>
  <c r="G41" i="355"/>
  <c r="G42" i="355"/>
  <c r="G43" i="355"/>
  <c r="G44" i="355"/>
  <c r="G45" i="355"/>
  <c r="G46" i="355"/>
  <c r="G47" i="355"/>
  <c r="H49" i="355"/>
  <c r="D49" i="355"/>
  <c r="C49" i="355"/>
  <c r="B49" i="355"/>
  <c r="B50" i="355" s="1"/>
  <c r="G48" i="355"/>
  <c r="G47" i="354" l="1"/>
  <c r="G49" i="355"/>
  <c r="G47" i="357"/>
  <c r="G21" i="357"/>
  <c r="G9" i="357"/>
  <c r="G47" i="356"/>
  <c r="G22" i="356"/>
  <c r="G9" i="356"/>
  <c r="G10" i="353" l="1"/>
  <c r="G15" i="353" l="1"/>
  <c r="G16" i="353"/>
  <c r="G17" i="353"/>
  <c r="G18" i="353"/>
  <c r="G19" i="353"/>
  <c r="G20" i="353"/>
  <c r="G21" i="353"/>
  <c r="G22" i="353"/>
  <c r="G11" i="353"/>
  <c r="G58" i="334"/>
  <c r="G83" i="335"/>
  <c r="G84" i="335"/>
  <c r="G85" i="335"/>
  <c r="G86" i="335"/>
  <c r="G87" i="335"/>
  <c r="G88" i="335"/>
  <c r="G89" i="335"/>
  <c r="G90" i="335"/>
  <c r="G56" i="334" l="1"/>
  <c r="G57" i="334"/>
  <c r="G60" i="334"/>
  <c r="G61" i="334"/>
  <c r="G62" i="334"/>
  <c r="G54" i="334" l="1"/>
  <c r="G55" i="334"/>
  <c r="B13" i="352" l="1"/>
  <c r="G10" i="354" l="1"/>
  <c r="G11" i="354"/>
  <c r="G12" i="354"/>
  <c r="G13" i="354"/>
  <c r="B28" i="354"/>
  <c r="G14" i="354"/>
  <c r="G15" i="354"/>
  <c r="G7" i="354"/>
  <c r="G8" i="354"/>
  <c r="G9" i="354"/>
  <c r="G25" i="354"/>
  <c r="G26" i="354"/>
  <c r="G6" i="354"/>
  <c r="H92" i="354"/>
  <c r="D92" i="354"/>
  <c r="C92" i="354"/>
  <c r="B92" i="354"/>
  <c r="B93" i="354" s="1"/>
  <c r="G91" i="354"/>
  <c r="G90" i="354"/>
  <c r="H82" i="354"/>
  <c r="G55" i="354"/>
  <c r="H47" i="354"/>
  <c r="D47" i="354"/>
  <c r="C47" i="354"/>
  <c r="B48" i="354"/>
  <c r="H27" i="354"/>
  <c r="D27" i="354"/>
  <c r="C27" i="354"/>
  <c r="G6" i="352"/>
  <c r="H39" i="353"/>
  <c r="D39" i="353"/>
  <c r="C39" i="353"/>
  <c r="B40" i="353"/>
  <c r="G38" i="353"/>
  <c r="G29" i="353"/>
  <c r="G28" i="353"/>
  <c r="G27" i="353"/>
  <c r="G26" i="353"/>
  <c r="G25" i="353"/>
  <c r="G24" i="353"/>
  <c r="G14" i="353"/>
  <c r="G13" i="353"/>
  <c r="G12" i="353"/>
  <c r="G9" i="353"/>
  <c r="G8" i="353"/>
  <c r="G7" i="353"/>
  <c r="G6" i="353"/>
  <c r="G10" i="352"/>
  <c r="G11" i="352"/>
  <c r="G9" i="352"/>
  <c r="G8" i="352"/>
  <c r="G7" i="352"/>
  <c r="H13" i="352"/>
  <c r="D13" i="352"/>
  <c r="C13" i="352"/>
  <c r="B14" i="352"/>
  <c r="G12" i="352"/>
  <c r="G92" i="354" l="1"/>
  <c r="G27" i="354"/>
  <c r="G13" i="352"/>
  <c r="B83" i="354"/>
  <c r="G79" i="335" l="1"/>
  <c r="G76" i="335"/>
  <c r="G74" i="335"/>
  <c r="G70" i="335"/>
  <c r="G68" i="335"/>
  <c r="G41" i="349" l="1"/>
  <c r="G33" i="310"/>
  <c r="G34" i="310"/>
  <c r="G38" i="310"/>
  <c r="G6" i="350"/>
  <c r="G36" i="310"/>
  <c r="G37" i="310"/>
  <c r="G30" i="310"/>
  <c r="G32" i="280"/>
  <c r="G22" i="347"/>
  <c r="G21" i="347"/>
  <c r="G143" i="306" l="1"/>
  <c r="G139" i="306" l="1"/>
  <c r="B73" i="349" l="1"/>
  <c r="G46" i="334" l="1"/>
  <c r="G54" i="335" l="1"/>
  <c r="G53" i="335"/>
  <c r="G57" i="335" l="1"/>
  <c r="G56" i="335"/>
  <c r="G55" i="335" l="1"/>
  <c r="G51" i="334" l="1"/>
  <c r="G52" i="334"/>
  <c r="G53" i="334"/>
  <c r="G39" i="334"/>
  <c r="G40" i="334"/>
  <c r="G41" i="334"/>
  <c r="G42" i="334"/>
  <c r="G43" i="334"/>
  <c r="G44" i="334"/>
  <c r="G45" i="334"/>
  <c r="H24" i="351" l="1"/>
  <c r="D24" i="351"/>
  <c r="B24" i="351"/>
  <c r="B25" i="351" s="1"/>
  <c r="G23" i="351"/>
  <c r="G17" i="351"/>
  <c r="G19" i="351"/>
  <c r="G16" i="351"/>
  <c r="G15" i="351"/>
  <c r="G14" i="351"/>
  <c r="G13" i="351"/>
  <c r="G10" i="351"/>
  <c r="G9" i="351"/>
  <c r="G8" i="351"/>
  <c r="G7" i="351"/>
  <c r="G6" i="351"/>
  <c r="G51" i="335"/>
  <c r="G24" i="351" l="1"/>
  <c r="G8" i="343" l="1"/>
  <c r="G35" i="310" l="1"/>
  <c r="H50" i="350" l="1"/>
  <c r="D50" i="350"/>
  <c r="C50" i="350"/>
  <c r="B50" i="350"/>
  <c r="B51" i="350" s="1"/>
  <c r="G42" i="350"/>
  <c r="G41" i="350"/>
  <c r="G40" i="350"/>
  <c r="G39" i="350"/>
  <c r="G35" i="350"/>
  <c r="G34" i="350"/>
  <c r="G33" i="350"/>
  <c r="G32" i="350"/>
  <c r="G31" i="350"/>
  <c r="G30" i="350"/>
  <c r="G29" i="350"/>
  <c r="G28" i="350"/>
  <c r="G27" i="350"/>
  <c r="G26" i="350"/>
  <c r="G25" i="350"/>
  <c r="G24" i="350"/>
  <c r="G23" i="350"/>
  <c r="G22" i="350"/>
  <c r="G21" i="350"/>
  <c r="G20" i="350"/>
  <c r="G19" i="350"/>
  <c r="G17" i="350"/>
  <c r="G16" i="350"/>
  <c r="G18" i="350"/>
  <c r="G15" i="350"/>
  <c r="G14" i="350"/>
  <c r="G13" i="350"/>
  <c r="G12" i="350"/>
  <c r="G11" i="350"/>
  <c r="G10" i="350"/>
  <c r="G9" i="350"/>
  <c r="G8" i="350"/>
  <c r="G50" i="350" l="1"/>
  <c r="G73" i="335" l="1"/>
  <c r="G75" i="335"/>
  <c r="G77" i="335"/>
  <c r="G78" i="335"/>
  <c r="G80" i="335"/>
  <c r="G81" i="335"/>
  <c r="G61" i="335"/>
  <c r="G62" i="335"/>
  <c r="G63" i="335"/>
  <c r="G64" i="335"/>
  <c r="G65" i="335"/>
  <c r="G66" i="335"/>
  <c r="G58" i="335"/>
  <c r="G59" i="335"/>
  <c r="G15" i="348" l="1"/>
  <c r="G48" i="338"/>
  <c r="B49" i="338"/>
  <c r="G141" i="342"/>
  <c r="G142" i="342"/>
  <c r="G143" i="342"/>
  <c r="G144" i="342"/>
  <c r="G145" i="342"/>
  <c r="G146" i="342"/>
  <c r="G147" i="342"/>
  <c r="G148" i="342"/>
  <c r="G29" i="342"/>
  <c r="G30" i="342"/>
  <c r="G31" i="342"/>
  <c r="G32" i="342"/>
  <c r="G33" i="342"/>
  <c r="G34" i="342"/>
  <c r="G35" i="342"/>
  <c r="G36" i="342"/>
  <c r="G37" i="342"/>
  <c r="G28" i="342"/>
  <c r="G38" i="342"/>
  <c r="G39" i="342"/>
  <c r="G40" i="342"/>
  <c r="G41" i="342"/>
  <c r="G42" i="342"/>
  <c r="G43" i="342"/>
  <c r="G44" i="342"/>
  <c r="G45" i="342"/>
  <c r="G22" i="342"/>
  <c r="G16" i="342"/>
  <c r="G17" i="342"/>
  <c r="G14" i="342"/>
  <c r="G7" i="342"/>
  <c r="G137" i="342"/>
  <c r="G138" i="342"/>
  <c r="G136" i="342"/>
  <c r="H202" i="342"/>
  <c r="G135" i="342"/>
  <c r="G133" i="342"/>
  <c r="G131" i="342"/>
  <c r="G130" i="342"/>
  <c r="G128" i="342"/>
  <c r="G126" i="342"/>
  <c r="G125" i="342"/>
  <c r="G124" i="342"/>
  <c r="G123" i="342"/>
  <c r="G122" i="342"/>
  <c r="G120" i="342"/>
  <c r="G119" i="342"/>
  <c r="G26" i="310"/>
  <c r="G24" i="310"/>
  <c r="G29" i="310"/>
  <c r="G35" i="334"/>
  <c r="G28" i="334"/>
  <c r="G26" i="334"/>
  <c r="G30" i="334"/>
  <c r="G23" i="334"/>
  <c r="G24" i="334"/>
  <c r="G19" i="334"/>
  <c r="G21" i="334"/>
  <c r="G18" i="334"/>
  <c r="G17" i="334"/>
  <c r="G14" i="334"/>
  <c r="G6" i="334"/>
  <c r="G10" i="334"/>
  <c r="G11" i="334"/>
  <c r="G12" i="334"/>
  <c r="G13" i="334"/>
  <c r="G15" i="334"/>
  <c r="G16" i="334"/>
  <c r="G20" i="334"/>
  <c r="G22" i="334"/>
  <c r="G25" i="334"/>
  <c r="G36" i="334"/>
  <c r="G27" i="334"/>
  <c r="G29" i="334"/>
  <c r="G31" i="334"/>
  <c r="G32" i="334"/>
  <c r="G33" i="334"/>
  <c r="G34" i="334"/>
  <c r="G9" i="334"/>
  <c r="G7" i="334"/>
  <c r="G7" i="346"/>
  <c r="G7" i="343"/>
  <c r="G11" i="343"/>
  <c r="G12" i="343"/>
  <c r="G14" i="343"/>
  <c r="G16" i="343"/>
  <c r="G10" i="343"/>
  <c r="G9" i="343"/>
  <c r="G6" i="343"/>
  <c r="B27" i="348" l="1"/>
  <c r="G36" i="348"/>
  <c r="G35" i="348"/>
  <c r="B36" i="348"/>
  <c r="B37" i="348" s="1"/>
  <c r="G25" i="348"/>
  <c r="B25" i="348"/>
  <c r="B26" i="348"/>
  <c r="G8" i="349" l="1"/>
  <c r="G6" i="349"/>
  <c r="G70" i="306"/>
  <c r="G66" i="306"/>
  <c r="G61" i="306"/>
  <c r="G64" i="306"/>
  <c r="G58" i="306"/>
  <c r="G57" i="306"/>
  <c r="G55" i="306"/>
  <c r="G45" i="306"/>
  <c r="G40" i="306"/>
  <c r="G31" i="306"/>
  <c r="G24" i="306"/>
  <c r="G26" i="306"/>
  <c r="G27" i="306"/>
  <c r="G25" i="306"/>
  <c r="G40" i="349"/>
  <c r="H81" i="349"/>
  <c r="D81" i="349"/>
  <c r="C81" i="349"/>
  <c r="B81" i="349"/>
  <c r="B82" i="349" s="1"/>
  <c r="G77" i="349"/>
  <c r="G76" i="349"/>
  <c r="G75" i="349"/>
  <c r="G74" i="349"/>
  <c r="G73" i="349"/>
  <c r="G72" i="349"/>
  <c r="G71" i="349"/>
  <c r="G70" i="349"/>
  <c r="G69" i="349"/>
  <c r="H60" i="349"/>
  <c r="D60" i="349"/>
  <c r="C60" i="349"/>
  <c r="G58" i="349"/>
  <c r="G57" i="349"/>
  <c r="G56" i="349"/>
  <c r="G55" i="349"/>
  <c r="G54" i="349"/>
  <c r="G53" i="349"/>
  <c r="G52" i="349"/>
  <c r="G51" i="349"/>
  <c r="G50" i="349"/>
  <c r="G49" i="349"/>
  <c r="G48" i="349"/>
  <c r="B60" i="349"/>
  <c r="B61" i="349" s="1"/>
  <c r="G46" i="349"/>
  <c r="G45" i="349"/>
  <c r="G44" i="349"/>
  <c r="G43" i="349"/>
  <c r="G42" i="349"/>
  <c r="H32" i="349"/>
  <c r="D32" i="349"/>
  <c r="C32" i="349"/>
  <c r="G30" i="349"/>
  <c r="G29" i="349"/>
  <c r="G27" i="349"/>
  <c r="G26" i="349"/>
  <c r="G25" i="349"/>
  <c r="G24" i="349"/>
  <c r="G23" i="349"/>
  <c r="G22" i="349"/>
  <c r="G21" i="349"/>
  <c r="G20" i="349"/>
  <c r="G18" i="349"/>
  <c r="G16" i="349"/>
  <c r="G14" i="349"/>
  <c r="G12" i="349"/>
  <c r="G81" i="349" l="1"/>
  <c r="G32" i="349"/>
  <c r="B32" i="349"/>
  <c r="B33" i="349" s="1"/>
  <c r="G47" i="349"/>
  <c r="G60" i="349" s="1"/>
  <c r="B96" i="345" l="1"/>
  <c r="G96" i="345" s="1"/>
  <c r="B95" i="345"/>
  <c r="B100" i="345" s="1"/>
  <c r="B101" i="345" s="1"/>
  <c r="G98" i="345"/>
  <c r="G95" i="345" l="1"/>
  <c r="G100" i="345" s="1"/>
  <c r="G45" i="345" l="1"/>
  <c r="G46" i="345"/>
  <c r="G47" i="345"/>
  <c r="G24" i="348"/>
  <c r="B24" i="348"/>
  <c r="H26" i="348"/>
  <c r="D26" i="348"/>
  <c r="C26" i="348"/>
  <c r="H36" i="348"/>
  <c r="D36" i="348"/>
  <c r="C36" i="348"/>
  <c r="G34" i="348"/>
  <c r="H16" i="348"/>
  <c r="D16" i="348"/>
  <c r="C16" i="348"/>
  <c r="B16" i="348"/>
  <c r="B17" i="348" s="1"/>
  <c r="G16" i="348"/>
  <c r="H7" i="348"/>
  <c r="D7" i="348"/>
  <c r="C7" i="348"/>
  <c r="B7" i="348"/>
  <c r="B8" i="348" s="1"/>
  <c r="G6" i="348"/>
  <c r="G7" i="348" s="1"/>
  <c r="G27" i="343"/>
  <c r="G26" i="348" l="1"/>
  <c r="H26" i="347"/>
  <c r="D26" i="347"/>
  <c r="C26" i="347"/>
  <c r="B26" i="347"/>
  <c r="B27" i="347" s="1"/>
  <c r="G24" i="347"/>
  <c r="G23" i="347"/>
  <c r="H12" i="347"/>
  <c r="D12" i="347"/>
  <c r="C12" i="347"/>
  <c r="B12" i="347"/>
  <c r="B13" i="347" s="1"/>
  <c r="G11" i="347"/>
  <c r="G10" i="347"/>
  <c r="G9" i="347"/>
  <c r="G8" i="347"/>
  <c r="G7" i="347"/>
  <c r="G6" i="347"/>
  <c r="G26" i="347" l="1"/>
  <c r="G12" i="347"/>
  <c r="G109" i="306" l="1"/>
  <c r="G110" i="306"/>
  <c r="G111" i="306"/>
  <c r="G112" i="306"/>
  <c r="G113" i="306"/>
  <c r="G114" i="306"/>
  <c r="B49" i="345" l="1"/>
  <c r="B50" i="345" s="1"/>
  <c r="G44" i="345"/>
  <c r="B31" i="343"/>
  <c r="G49" i="345" l="1"/>
  <c r="B21" i="336" l="1"/>
  <c r="G21" i="336"/>
  <c r="G13" i="336"/>
  <c r="G22" i="335" l="1"/>
  <c r="G33" i="335"/>
  <c r="G32" i="335"/>
  <c r="G23" i="335"/>
  <c r="H12" i="346"/>
  <c r="D12" i="346"/>
  <c r="C12" i="346"/>
  <c r="B12" i="346"/>
  <c r="B13" i="346" s="1"/>
  <c r="G11" i="346"/>
  <c r="G10" i="346"/>
  <c r="G9" i="346"/>
  <c r="G8" i="346"/>
  <c r="G6" i="346"/>
  <c r="B11" i="345"/>
  <c r="B59" i="306"/>
  <c r="G12" i="346" l="1"/>
  <c r="G9" i="345" l="1"/>
  <c r="G7" i="345"/>
  <c r="B86" i="345"/>
  <c r="B87" i="345" s="1"/>
  <c r="G84" i="345"/>
  <c r="G83" i="345"/>
  <c r="G82" i="345"/>
  <c r="H74" i="345"/>
  <c r="D74" i="345"/>
  <c r="C74" i="345"/>
  <c r="B74" i="345"/>
  <c r="B75" i="345" s="1"/>
  <c r="G72" i="345"/>
  <c r="G71" i="345"/>
  <c r="G70" i="345"/>
  <c r="G69" i="345"/>
  <c r="G68" i="345"/>
  <c r="H60" i="345"/>
  <c r="D60" i="345"/>
  <c r="C60" i="345"/>
  <c r="B60" i="345"/>
  <c r="B61" i="345" s="1"/>
  <c r="G58" i="345"/>
  <c r="G57" i="345"/>
  <c r="B36" i="345"/>
  <c r="B37" i="345" s="1"/>
  <c r="G34" i="345"/>
  <c r="G33" i="345"/>
  <c r="G32" i="345"/>
  <c r="H24" i="345"/>
  <c r="D24" i="345"/>
  <c r="C24" i="345"/>
  <c r="B24" i="345"/>
  <c r="B25" i="345" s="1"/>
  <c r="G22" i="345"/>
  <c r="G21" i="345"/>
  <c r="G20" i="345"/>
  <c r="G19" i="345"/>
  <c r="H11" i="345"/>
  <c r="D11" i="345"/>
  <c r="C11" i="345"/>
  <c r="B12" i="345"/>
  <c r="G8" i="345"/>
  <c r="G6" i="345"/>
  <c r="G11" i="345" l="1"/>
  <c r="G74" i="345"/>
  <c r="G60" i="345"/>
  <c r="G86" i="345"/>
  <c r="G36" i="345"/>
  <c r="G24" i="345"/>
  <c r="G15" i="343" l="1"/>
  <c r="G17" i="343"/>
  <c r="G18" i="343"/>
  <c r="G19" i="343"/>
  <c r="G20" i="343"/>
  <c r="G21" i="343"/>
  <c r="G22" i="343"/>
  <c r="G23" i="343"/>
  <c r="G24" i="343"/>
  <c r="G25" i="343"/>
  <c r="G37" i="334"/>
  <c r="G38" i="334"/>
  <c r="G35" i="335"/>
  <c r="G36" i="335"/>
  <c r="G37" i="335"/>
  <c r="G38" i="335"/>
  <c r="G39" i="335"/>
  <c r="G40" i="335"/>
  <c r="G41" i="335"/>
  <c r="G42" i="335"/>
  <c r="G44" i="335"/>
  <c r="G45" i="335"/>
  <c r="G46" i="335"/>
  <c r="G47" i="335"/>
  <c r="G60" i="335"/>
  <c r="G67" i="335"/>
  <c r="G69" i="335"/>
  <c r="G34" i="335"/>
  <c r="G48" i="335"/>
  <c r="G49" i="335"/>
  <c r="G50" i="335"/>
  <c r="G52" i="335"/>
  <c r="G28" i="335"/>
  <c r="D202" i="342" l="1"/>
  <c r="C202" i="342"/>
  <c r="B203" i="342"/>
  <c r="G201" i="342"/>
  <c r="G150" i="342"/>
  <c r="G149" i="342"/>
  <c r="G140" i="342"/>
  <c r="G139" i="342"/>
  <c r="G134" i="342"/>
  <c r="G132" i="342"/>
  <c r="G129" i="342"/>
  <c r="G127" i="342"/>
  <c r="G121" i="342"/>
  <c r="H19" i="344"/>
  <c r="D19" i="344"/>
  <c r="C19" i="344"/>
  <c r="B19" i="344"/>
  <c r="G18" i="344"/>
  <c r="G17" i="344"/>
  <c r="G16" i="344"/>
  <c r="G19" i="344" s="1"/>
  <c r="H8" i="344"/>
  <c r="D8" i="344"/>
  <c r="C8" i="344"/>
  <c r="B8" i="344"/>
  <c r="B9" i="344" s="1"/>
  <c r="G7" i="344"/>
  <c r="G6" i="344"/>
  <c r="G8" i="344" s="1"/>
  <c r="G9" i="342"/>
  <c r="G10" i="342"/>
  <c r="G11" i="342"/>
  <c r="G12" i="342"/>
  <c r="H31" i="343"/>
  <c r="D31" i="343"/>
  <c r="C31" i="343"/>
  <c r="B32" i="343"/>
  <c r="G30" i="343"/>
  <c r="G29" i="343"/>
  <c r="G28" i="343"/>
  <c r="G26" i="343"/>
  <c r="G13" i="343"/>
  <c r="H111" i="342"/>
  <c r="B112" i="342"/>
  <c r="G110" i="342"/>
  <c r="G27" i="342"/>
  <c r="G26" i="342"/>
  <c r="G25" i="342"/>
  <c r="G24" i="342"/>
  <c r="G23" i="342"/>
  <c r="G21" i="342"/>
  <c r="G20" i="342"/>
  <c r="G19" i="342"/>
  <c r="G18" i="342"/>
  <c r="G15" i="342"/>
  <c r="G13" i="342"/>
  <c r="G8" i="342"/>
  <c r="G6" i="342"/>
  <c r="G111" i="342" l="1"/>
  <c r="G202" i="342"/>
  <c r="G31" i="343"/>
  <c r="G47" i="334" l="1"/>
  <c r="H13" i="341" l="1"/>
  <c r="D13" i="341"/>
  <c r="C13" i="341"/>
  <c r="B13" i="341"/>
  <c r="B14" i="341" s="1"/>
  <c r="G11" i="341"/>
  <c r="G10" i="341"/>
  <c r="G9" i="341"/>
  <c r="G8" i="341"/>
  <c r="G7" i="341"/>
  <c r="G6" i="341"/>
  <c r="G13" i="341" l="1"/>
  <c r="G11" i="337" l="1"/>
  <c r="G12" i="337"/>
  <c r="G13" i="337"/>
  <c r="G14" i="337"/>
  <c r="B24" i="338" l="1"/>
  <c r="B22" i="337" l="1"/>
  <c r="B23" i="337" s="1"/>
  <c r="G20" i="338"/>
  <c r="G21" i="338"/>
  <c r="G22" i="338"/>
  <c r="H48" i="338"/>
  <c r="D48" i="338"/>
  <c r="C48" i="338"/>
  <c r="B48" i="338"/>
  <c r="G46" i="338"/>
  <c r="G45" i="338"/>
  <c r="G44" i="338"/>
  <c r="G43" i="338"/>
  <c r="B35" i="338"/>
  <c r="B36" i="338" s="1"/>
  <c r="G33" i="338"/>
  <c r="G32" i="338"/>
  <c r="H24" i="338"/>
  <c r="D24" i="338"/>
  <c r="C24" i="338"/>
  <c r="B25" i="338"/>
  <c r="G19" i="338"/>
  <c r="G18" i="338"/>
  <c r="G17" i="338"/>
  <c r="H9" i="338"/>
  <c r="D9" i="338"/>
  <c r="C9" i="338"/>
  <c r="B9" i="338"/>
  <c r="B10" i="338" s="1"/>
  <c r="G7" i="338"/>
  <c r="G6" i="338"/>
  <c r="G10" i="337"/>
  <c r="H22" i="337"/>
  <c r="D22" i="337"/>
  <c r="C22" i="337"/>
  <c r="G21" i="337"/>
  <c r="G20" i="337"/>
  <c r="G19" i="337"/>
  <c r="G18" i="337"/>
  <c r="G17" i="337"/>
  <c r="G16" i="337"/>
  <c r="G15" i="337"/>
  <c r="G9" i="337"/>
  <c r="G8" i="337"/>
  <c r="G7" i="337"/>
  <c r="G6" i="337"/>
  <c r="G106" i="247"/>
  <c r="G107" i="247"/>
  <c r="G108" i="247"/>
  <c r="G109" i="247"/>
  <c r="G105" i="247"/>
  <c r="G24" i="338" l="1"/>
  <c r="G22" i="337"/>
  <c r="G9" i="338"/>
  <c r="G35" i="338"/>
  <c r="G14" i="336" l="1"/>
  <c r="G15" i="336"/>
  <c r="G16" i="336"/>
  <c r="G17" i="336"/>
  <c r="G7" i="336"/>
  <c r="G8" i="336"/>
  <c r="G9" i="336"/>
  <c r="G10" i="336"/>
  <c r="G6" i="336"/>
  <c r="G11" i="336"/>
  <c r="G12" i="336"/>
  <c r="G18" i="336"/>
  <c r="G19" i="336"/>
  <c r="B22" i="336"/>
  <c r="H92" i="335" l="1"/>
  <c r="D92" i="335"/>
  <c r="C92" i="335"/>
  <c r="B92" i="335"/>
  <c r="B93" i="335" s="1"/>
  <c r="G91" i="335"/>
  <c r="G82" i="335"/>
  <c r="G72" i="335"/>
  <c r="G71" i="335"/>
  <c r="G31" i="335"/>
  <c r="G30" i="335"/>
  <c r="G29" i="335"/>
  <c r="G27" i="335"/>
  <c r="G26" i="335"/>
  <c r="G25" i="335"/>
  <c r="G24" i="335"/>
  <c r="G21" i="335"/>
  <c r="G20" i="335"/>
  <c r="G19" i="335"/>
  <c r="G18" i="335"/>
  <c r="G17" i="335"/>
  <c r="G16" i="335"/>
  <c r="G15" i="335"/>
  <c r="G14" i="335"/>
  <c r="G13" i="335"/>
  <c r="G12" i="335"/>
  <c r="G11" i="335"/>
  <c r="G10" i="335"/>
  <c r="G9" i="335"/>
  <c r="G8" i="335"/>
  <c r="G7" i="335"/>
  <c r="G6" i="335"/>
  <c r="H66" i="334"/>
  <c r="D66" i="334"/>
  <c r="C66" i="334"/>
  <c r="B66" i="334"/>
  <c r="B67" i="334" s="1"/>
  <c r="G65" i="334"/>
  <c r="G64" i="334"/>
  <c r="G63" i="334"/>
  <c r="G66" i="334" s="1"/>
  <c r="G50" i="334"/>
  <c r="G49" i="334"/>
  <c r="G48" i="334"/>
  <c r="G8" i="334"/>
  <c r="G92" i="335" l="1"/>
  <c r="G14" i="323"/>
  <c r="G15" i="323"/>
  <c r="G16" i="323"/>
  <c r="G17" i="323"/>
  <c r="G29" i="280" l="1"/>
  <c r="G28" i="280"/>
  <c r="B48" i="315" l="1"/>
  <c r="G7" i="323"/>
  <c r="G8" i="323"/>
  <c r="G9" i="323"/>
  <c r="G10" i="323"/>
  <c r="G11" i="323"/>
  <c r="G12" i="323"/>
  <c r="G13" i="323"/>
  <c r="G18" i="323"/>
  <c r="G19" i="323"/>
  <c r="B21" i="323"/>
  <c r="B22" i="323" s="1"/>
  <c r="G6" i="323"/>
  <c r="B101" i="306"/>
  <c r="G101" i="306" s="1"/>
  <c r="G21" i="323" l="1"/>
  <c r="G31" i="315" l="1"/>
  <c r="B20" i="317"/>
  <c r="B21" i="317" s="1"/>
  <c r="G18" i="317"/>
  <c r="G17" i="317"/>
  <c r="G16" i="317"/>
  <c r="G15" i="317"/>
  <c r="G14" i="317"/>
  <c r="G13" i="317"/>
  <c r="G12" i="317"/>
  <c r="G11" i="317"/>
  <c r="G10" i="317"/>
  <c r="G9" i="317"/>
  <c r="G8" i="317"/>
  <c r="G7" i="317"/>
  <c r="G6" i="317"/>
  <c r="G13" i="310" l="1"/>
  <c r="G17" i="310"/>
  <c r="G15" i="310"/>
  <c r="G27" i="280" l="1"/>
  <c r="G30" i="280"/>
  <c r="G31" i="280"/>
  <c r="G76" i="247" l="1"/>
  <c r="G77" i="247"/>
  <c r="G78" i="247"/>
  <c r="G79" i="247"/>
  <c r="G23" i="306" l="1"/>
  <c r="G11" i="306"/>
  <c r="G7" i="306"/>
  <c r="G8" i="306"/>
  <c r="G41" i="247"/>
  <c r="B15" i="316"/>
  <c r="B16" i="316" s="1"/>
  <c r="G12" i="316"/>
  <c r="G11" i="316"/>
  <c r="G10" i="316"/>
  <c r="G9" i="316"/>
  <c r="G8" i="316"/>
  <c r="G7" i="316"/>
  <c r="G13" i="316"/>
  <c r="G6" i="316"/>
  <c r="G15" i="316" l="1"/>
  <c r="B28" i="312"/>
  <c r="G7" i="315" l="1"/>
  <c r="H47" i="315"/>
  <c r="D47" i="315"/>
  <c r="C47" i="315"/>
  <c r="B47" i="315"/>
  <c r="G45" i="315"/>
  <c r="G44" i="315"/>
  <c r="G43" i="315"/>
  <c r="G42" i="315"/>
  <c r="G41" i="315"/>
  <c r="B33" i="315"/>
  <c r="B34" i="315" s="1"/>
  <c r="G30" i="315"/>
  <c r="H22" i="315"/>
  <c r="D22" i="315"/>
  <c r="C22" i="315"/>
  <c r="B22" i="315"/>
  <c r="B23" i="315" s="1"/>
  <c r="G20" i="315"/>
  <c r="G19" i="315"/>
  <c r="G18" i="315"/>
  <c r="G17" i="315"/>
  <c r="B9" i="315"/>
  <c r="B10" i="315" s="1"/>
  <c r="G6" i="315"/>
  <c r="G9" i="315" s="1"/>
  <c r="G33" i="315" l="1"/>
  <c r="G47" i="315"/>
  <c r="G22" i="315"/>
  <c r="G40" i="247" l="1"/>
  <c r="G42" i="247"/>
  <c r="G43" i="247"/>
  <c r="G44" i="247"/>
  <c r="G45" i="247"/>
  <c r="G46" i="247"/>
  <c r="G47" i="247"/>
  <c r="G74" i="247" l="1"/>
  <c r="G75" i="247"/>
  <c r="G80" i="247"/>
  <c r="B73" i="247"/>
  <c r="G103" i="247"/>
  <c r="G104" i="247"/>
  <c r="B83" i="247" l="1"/>
  <c r="G81" i="247"/>
  <c r="G72" i="247"/>
  <c r="G16" i="300"/>
  <c r="G37" i="300"/>
  <c r="G31" i="300"/>
  <c r="G7" i="300"/>
  <c r="G6" i="300"/>
  <c r="G14" i="303" l="1"/>
  <c r="G6" i="310" l="1"/>
  <c r="B29" i="312" l="1"/>
  <c r="G26" i="312"/>
  <c r="G25" i="312"/>
  <c r="G24" i="312"/>
  <c r="G23" i="312"/>
  <c r="G22" i="312"/>
  <c r="G21" i="312"/>
  <c r="G20" i="312"/>
  <c r="G19" i="312"/>
  <c r="G18" i="312"/>
  <c r="G17" i="312"/>
  <c r="G16" i="312"/>
  <c r="G15" i="312"/>
  <c r="G14" i="312"/>
  <c r="G13" i="312"/>
  <c r="G12" i="312"/>
  <c r="G11" i="312"/>
  <c r="G10" i="312"/>
  <c r="G9" i="312"/>
  <c r="G8" i="312"/>
  <c r="G7" i="312"/>
  <c r="G6" i="312"/>
  <c r="G28" i="312" l="1"/>
  <c r="G12" i="310" l="1"/>
  <c r="G14" i="310"/>
  <c r="G16" i="310"/>
  <c r="G18" i="310"/>
  <c r="G19" i="310"/>
  <c r="G20" i="310"/>
  <c r="G21" i="310"/>
  <c r="G22" i="310"/>
  <c r="G23" i="310"/>
  <c r="G25" i="310"/>
  <c r="G27" i="310"/>
  <c r="G28" i="310"/>
  <c r="G31" i="310"/>
  <c r="G32" i="310"/>
  <c r="G39" i="310"/>
  <c r="G40" i="310"/>
  <c r="G41" i="310"/>
  <c r="G42" i="310"/>
  <c r="G43" i="310"/>
  <c r="G44" i="310"/>
  <c r="G11" i="310"/>
  <c r="G10" i="310"/>
  <c r="G9" i="310"/>
  <c r="G8" i="310"/>
  <c r="G7" i="310"/>
  <c r="H46" i="310"/>
  <c r="D46" i="310"/>
  <c r="C46" i="310"/>
  <c r="B46" i="310"/>
  <c r="B47" i="310" s="1"/>
  <c r="G46" i="310" l="1"/>
  <c r="G25" i="303" l="1"/>
  <c r="G24" i="303"/>
  <c r="G136" i="306" l="1"/>
  <c r="H145" i="306"/>
  <c r="D145" i="306"/>
  <c r="C145" i="306"/>
  <c r="B145" i="306"/>
  <c r="B146" i="306" s="1"/>
  <c r="G142" i="306"/>
  <c r="G141" i="306"/>
  <c r="G140" i="306"/>
  <c r="G138" i="306"/>
  <c r="G137" i="306"/>
  <c r="G135" i="306"/>
  <c r="G134" i="306"/>
  <c r="G133" i="306"/>
  <c r="G132" i="306"/>
  <c r="G131" i="306"/>
  <c r="G130" i="306"/>
  <c r="G129" i="306"/>
  <c r="G128" i="306"/>
  <c r="G127" i="306"/>
  <c r="G126" i="306"/>
  <c r="H117" i="306"/>
  <c r="D117" i="306"/>
  <c r="C117" i="306"/>
  <c r="B117" i="306"/>
  <c r="B118" i="306" s="1"/>
  <c r="G115" i="306"/>
  <c r="G108" i="306"/>
  <c r="G107" i="306"/>
  <c r="G106" i="306"/>
  <c r="G105" i="306"/>
  <c r="G104" i="306"/>
  <c r="G103" i="306"/>
  <c r="G102" i="306"/>
  <c r="G100" i="306"/>
  <c r="G99" i="306"/>
  <c r="G98" i="306"/>
  <c r="G97" i="306"/>
  <c r="G96" i="306"/>
  <c r="G95" i="306"/>
  <c r="G94" i="306"/>
  <c r="G93" i="306"/>
  <c r="G92" i="306"/>
  <c r="G91" i="306"/>
  <c r="G90" i="306"/>
  <c r="G89" i="306"/>
  <c r="G88" i="306"/>
  <c r="G87" i="306"/>
  <c r="G86" i="306"/>
  <c r="G85" i="306"/>
  <c r="G84" i="306"/>
  <c r="G83" i="306"/>
  <c r="G82" i="306"/>
  <c r="G81" i="306"/>
  <c r="G80" i="306"/>
  <c r="H72" i="306"/>
  <c r="D72" i="306"/>
  <c r="C72" i="306"/>
  <c r="B72" i="306"/>
  <c r="B73" i="306" s="1"/>
  <c r="G69" i="306"/>
  <c r="G68" i="306"/>
  <c r="G67" i="306"/>
  <c r="G65" i="306"/>
  <c r="G63" i="306"/>
  <c r="G62" i="306"/>
  <c r="G60" i="306"/>
  <c r="G59" i="306"/>
  <c r="G56" i="306"/>
  <c r="G54" i="306"/>
  <c r="G53" i="306"/>
  <c r="G52" i="306"/>
  <c r="G51" i="306"/>
  <c r="G50" i="306"/>
  <c r="G49" i="306"/>
  <c r="G48" i="306"/>
  <c r="G47" i="306"/>
  <c r="G46" i="306"/>
  <c r="G44" i="306"/>
  <c r="G43" i="306"/>
  <c r="G42" i="306"/>
  <c r="G41" i="306"/>
  <c r="G39" i="306"/>
  <c r="G38" i="306"/>
  <c r="G37" i="306"/>
  <c r="G36" i="306"/>
  <c r="G35" i="306"/>
  <c r="G34" i="306"/>
  <c r="G33" i="306"/>
  <c r="G32" i="306"/>
  <c r="G30" i="306"/>
  <c r="G29" i="306"/>
  <c r="G28" i="306"/>
  <c r="G22" i="306"/>
  <c r="G21" i="306"/>
  <c r="G20" i="306"/>
  <c r="G19" i="306"/>
  <c r="G18" i="306"/>
  <c r="G17" i="306"/>
  <c r="G16" i="306"/>
  <c r="G15" i="306"/>
  <c r="G14" i="306"/>
  <c r="G13" i="306"/>
  <c r="G12" i="306"/>
  <c r="G10" i="306"/>
  <c r="G9" i="306"/>
  <c r="G6" i="306"/>
  <c r="G145" i="306" l="1"/>
  <c r="G72" i="306"/>
  <c r="G117" i="306"/>
  <c r="H37" i="304" l="1"/>
  <c r="D37" i="304"/>
  <c r="C37" i="304"/>
  <c r="B37" i="304"/>
  <c r="G35" i="304"/>
  <c r="G34" i="304"/>
  <c r="G33" i="304"/>
  <c r="G32" i="304"/>
  <c r="G31" i="304"/>
  <c r="G30" i="304"/>
  <c r="G29" i="304"/>
  <c r="G28" i="304"/>
  <c r="G27" i="304"/>
  <c r="G26" i="304"/>
  <c r="G25" i="304"/>
  <c r="G20" i="303"/>
  <c r="G21" i="303"/>
  <c r="G22" i="303"/>
  <c r="G23" i="303"/>
  <c r="G37" i="304" l="1"/>
  <c r="G13" i="303"/>
  <c r="G15" i="303"/>
  <c r="G16" i="303"/>
  <c r="G17" i="303"/>
  <c r="G18" i="303"/>
  <c r="G10" i="303" l="1"/>
  <c r="H17" i="304"/>
  <c r="D17" i="304"/>
  <c r="C17" i="304"/>
  <c r="B17" i="304"/>
  <c r="B18" i="304" s="1"/>
  <c r="G15" i="304"/>
  <c r="G14" i="304"/>
  <c r="G13" i="304"/>
  <c r="G12" i="304"/>
  <c r="G11" i="304"/>
  <c r="G10" i="304"/>
  <c r="G9" i="304"/>
  <c r="G8" i="304"/>
  <c r="G7" i="304"/>
  <c r="G6" i="304"/>
  <c r="G17" i="304" l="1"/>
  <c r="G7" i="303" l="1"/>
  <c r="G8" i="303"/>
  <c r="G9" i="303"/>
  <c r="G11" i="303"/>
  <c r="B27" i="303" l="1"/>
  <c r="B28" i="303" s="1"/>
  <c r="G19" i="303"/>
  <c r="G12" i="303"/>
  <c r="G6" i="303"/>
  <c r="G27" i="303" l="1"/>
  <c r="G32" i="300" l="1"/>
  <c r="B12" i="300"/>
  <c r="H37" i="300" l="1"/>
  <c r="D37" i="300"/>
  <c r="C37" i="300"/>
  <c r="H16" i="300"/>
  <c r="D16" i="300"/>
  <c r="C16" i="300"/>
  <c r="B8" i="300" l="1"/>
  <c r="B16" i="300" s="1"/>
  <c r="B17" i="300" s="1"/>
  <c r="B37" i="300"/>
  <c r="B38" i="300" s="1"/>
  <c r="G36" i="300"/>
  <c r="G35" i="300"/>
  <c r="G34" i="300"/>
  <c r="G33" i="300"/>
  <c r="G30" i="300"/>
  <c r="G29" i="300"/>
  <c r="G28" i="300"/>
  <c r="G27" i="300"/>
  <c r="G26" i="300"/>
  <c r="G25" i="300"/>
  <c r="G15" i="300"/>
  <c r="G14" i="300"/>
  <c r="G13" i="300"/>
  <c r="G12" i="300"/>
  <c r="G11" i="300"/>
  <c r="G10" i="300"/>
  <c r="G9" i="300"/>
  <c r="G8" i="300" l="1"/>
  <c r="G60" i="247"/>
  <c r="B27" i="277"/>
  <c r="G18" i="277" l="1"/>
  <c r="G19" i="277"/>
  <c r="G20" i="277"/>
  <c r="G21" i="277"/>
  <c r="G22" i="277"/>
  <c r="G23" i="277"/>
  <c r="H26" i="277"/>
  <c r="D26" i="277"/>
  <c r="C26" i="277"/>
  <c r="B26" i="277"/>
  <c r="G25" i="277"/>
  <c r="G24" i="277"/>
  <c r="G17" i="277"/>
  <c r="G14" i="280"/>
  <c r="G15" i="280"/>
  <c r="G16" i="280"/>
  <c r="G17" i="280"/>
  <c r="G26" i="277" l="1"/>
  <c r="G12" i="280" l="1"/>
  <c r="H38" i="280"/>
  <c r="D38" i="280"/>
  <c r="C38" i="280"/>
  <c r="B38" i="280"/>
  <c r="B39" i="280" s="1"/>
  <c r="G37" i="280"/>
  <c r="G36" i="280"/>
  <c r="G35" i="280"/>
  <c r="G34" i="280"/>
  <c r="G33" i="280"/>
  <c r="G26" i="280"/>
  <c r="G25" i="280"/>
  <c r="G24" i="280"/>
  <c r="G23" i="280"/>
  <c r="G22" i="280"/>
  <c r="G21" i="280"/>
  <c r="G20" i="280"/>
  <c r="G19" i="280"/>
  <c r="G18" i="280"/>
  <c r="G13" i="280"/>
  <c r="G11" i="280"/>
  <c r="G10" i="280"/>
  <c r="G9" i="280"/>
  <c r="G8" i="280"/>
  <c r="G7" i="280"/>
  <c r="G6" i="280"/>
  <c r="G38" i="280" l="1"/>
  <c r="H9" i="277"/>
  <c r="D9" i="277"/>
  <c r="G8" i="277"/>
  <c r="G7" i="277"/>
  <c r="G6" i="277"/>
  <c r="C9" i="277"/>
  <c r="G9" i="277" l="1"/>
  <c r="B9" i="277"/>
  <c r="B10" i="277" s="1"/>
  <c r="H112" i="247" l="1"/>
  <c r="D112" i="247"/>
  <c r="C112" i="247"/>
  <c r="B112" i="247"/>
  <c r="B113" i="247" s="1"/>
  <c r="G110" i="247"/>
  <c r="G102" i="247"/>
  <c r="G101" i="247"/>
  <c r="G100" i="247"/>
  <c r="G99" i="247"/>
  <c r="G98" i="247"/>
  <c r="G97" i="247"/>
  <c r="G94" i="247"/>
  <c r="G93" i="247"/>
  <c r="G96" i="247"/>
  <c r="G95" i="247"/>
  <c r="G92" i="247"/>
  <c r="G91" i="247"/>
  <c r="G112" i="247" l="1"/>
  <c r="G58" i="255" l="1"/>
  <c r="G29" i="255"/>
  <c r="G27" i="255"/>
  <c r="H8" i="269" l="1"/>
  <c r="D8" i="269"/>
  <c r="C8" i="269"/>
  <c r="B8" i="269"/>
  <c r="B9" i="269" s="1"/>
  <c r="G6" i="269"/>
  <c r="G8" i="269" s="1"/>
  <c r="H83" i="247" l="1"/>
  <c r="D83" i="247"/>
  <c r="C83" i="247"/>
  <c r="B84" i="247"/>
  <c r="G73" i="247"/>
  <c r="G71" i="247"/>
  <c r="G70" i="247"/>
  <c r="G69" i="247"/>
  <c r="G68" i="247"/>
  <c r="G67" i="247"/>
  <c r="G66" i="247"/>
  <c r="G65" i="247"/>
  <c r="G64" i="247"/>
  <c r="G63" i="247"/>
  <c r="G62" i="247"/>
  <c r="G61" i="247"/>
  <c r="G59" i="247"/>
  <c r="G55" i="255"/>
  <c r="G56" i="255"/>
  <c r="G83" i="247" l="1"/>
  <c r="H27" i="261"/>
  <c r="D27" i="261"/>
  <c r="C27" i="261"/>
  <c r="B27" i="261"/>
  <c r="B28" i="261" s="1"/>
  <c r="G25" i="261"/>
  <c r="G24" i="261"/>
  <c r="G23" i="261"/>
  <c r="G22" i="261"/>
  <c r="G21" i="261"/>
  <c r="G20" i="261"/>
  <c r="G19" i="261"/>
  <c r="G18" i="261"/>
  <c r="G17" i="261"/>
  <c r="G16" i="261"/>
  <c r="G15" i="261"/>
  <c r="G14" i="261"/>
  <c r="G13" i="261"/>
  <c r="G12" i="261"/>
  <c r="G11" i="261"/>
  <c r="G10" i="261"/>
  <c r="G9" i="261"/>
  <c r="G8" i="261"/>
  <c r="G7" i="261"/>
  <c r="G6" i="261"/>
  <c r="H50" i="247"/>
  <c r="D50" i="247"/>
  <c r="C50" i="247"/>
  <c r="G48" i="247"/>
  <c r="G39" i="247"/>
  <c r="G38" i="247"/>
  <c r="G37" i="247"/>
  <c r="B50" i="247"/>
  <c r="B51" i="247" s="1"/>
  <c r="G36" i="247"/>
  <c r="G35" i="247"/>
  <c r="G34" i="247"/>
  <c r="G33" i="247"/>
  <c r="G32" i="247"/>
  <c r="G31" i="247"/>
  <c r="G30" i="247"/>
  <c r="G29" i="247"/>
  <c r="G28" i="247"/>
  <c r="H58" i="255"/>
  <c r="D58" i="255"/>
  <c r="C58" i="255"/>
  <c r="B58" i="255"/>
  <c r="B59" i="255" s="1"/>
  <c r="G54" i="255"/>
  <c r="G53" i="255"/>
  <c r="G52" i="255"/>
  <c r="G51" i="255"/>
  <c r="H42" i="255"/>
  <c r="D42" i="255"/>
  <c r="C42" i="255"/>
  <c r="B42" i="255"/>
  <c r="B43" i="255" s="1"/>
  <c r="G39" i="255"/>
  <c r="G38" i="255"/>
  <c r="G37" i="255"/>
  <c r="G27" i="261" l="1"/>
  <c r="G50" i="247"/>
  <c r="G42" i="255"/>
  <c r="H29" i="255" l="1"/>
  <c r="D29" i="255"/>
  <c r="C29" i="255"/>
  <c r="G26" i="255"/>
  <c r="G25" i="255"/>
  <c r="G24" i="255"/>
  <c r="B29" i="255"/>
  <c r="B30" i="255" s="1"/>
  <c r="G22" i="255"/>
  <c r="G23" i="255" l="1"/>
  <c r="B15" i="247" l="1"/>
  <c r="B7" i="255" l="1"/>
  <c r="G7" i="255" s="1"/>
  <c r="H13" i="255"/>
  <c r="D13" i="255"/>
  <c r="C13" i="255"/>
  <c r="B13" i="255"/>
  <c r="B14" i="255" s="1"/>
  <c r="G11" i="255"/>
  <c r="G10" i="255"/>
  <c r="G9" i="255"/>
  <c r="G8" i="255"/>
  <c r="G6" i="255"/>
  <c r="G13" i="255" l="1"/>
  <c r="G10" i="246" l="1"/>
  <c r="G7" i="246"/>
  <c r="H20" i="247" l="1"/>
  <c r="D20" i="247"/>
  <c r="C20" i="247"/>
  <c r="B20" i="247"/>
  <c r="B21" i="247" s="1"/>
  <c r="G18" i="247"/>
  <c r="G17" i="247"/>
  <c r="G16" i="247"/>
  <c r="G15" i="247"/>
  <c r="G14" i="247"/>
  <c r="G13" i="247"/>
  <c r="G12" i="247"/>
  <c r="G11" i="247"/>
  <c r="G10" i="247"/>
  <c r="G9" i="247"/>
  <c r="G8" i="247"/>
  <c r="G7" i="247"/>
  <c r="G6" i="247"/>
  <c r="H13" i="246"/>
  <c r="D13" i="246"/>
  <c r="C13" i="246"/>
  <c r="B13" i="246"/>
  <c r="B14" i="246" s="1"/>
  <c r="G11" i="246"/>
  <c r="G9" i="246"/>
  <c r="G8" i="246"/>
  <c r="G6" i="246"/>
  <c r="G20" i="247" l="1"/>
  <c r="G13" i="246"/>
  <c r="G22" i="169" l="1"/>
  <c r="G21" i="169" l="1"/>
  <c r="G9" i="169" l="1"/>
  <c r="G43" i="169" l="1"/>
  <c r="G44" i="169"/>
  <c r="G45" i="169"/>
  <c r="G46" i="169"/>
  <c r="G47" i="169"/>
  <c r="G48" i="169"/>
  <c r="H64" i="169"/>
  <c r="D64" i="169"/>
  <c r="C64" i="169"/>
  <c r="B64" i="169"/>
  <c r="B65" i="169" s="1"/>
  <c r="H35" i="169"/>
  <c r="D35" i="169"/>
  <c r="C35" i="169"/>
  <c r="B35" i="169"/>
  <c r="B36" i="169" s="1"/>
  <c r="G33" i="169"/>
  <c r="G32" i="169"/>
  <c r="G31" i="169"/>
  <c r="G30" i="169"/>
  <c r="G29" i="169"/>
  <c r="G28" i="169"/>
  <c r="G27" i="169"/>
  <c r="G26" i="169"/>
  <c r="G25" i="169"/>
  <c r="G24" i="169"/>
  <c r="G23" i="169"/>
  <c r="G20" i="169"/>
  <c r="G19" i="169"/>
  <c r="H11" i="169"/>
  <c r="D11" i="169"/>
  <c r="C11" i="169"/>
  <c r="B11" i="169"/>
  <c r="B12" i="169" s="1"/>
  <c r="G8" i="169"/>
  <c r="G7" i="169"/>
  <c r="G6" i="169"/>
  <c r="G64" i="169" l="1"/>
  <c r="G35" i="169"/>
  <c r="G11" i="169"/>
  <c r="G44" i="115" l="1"/>
  <c r="G57" i="115" l="1"/>
  <c r="G58" i="115"/>
  <c r="G59" i="115" l="1"/>
  <c r="G60" i="115"/>
  <c r="G61" i="115"/>
  <c r="G62" i="115"/>
  <c r="G63" i="115"/>
  <c r="G64" i="115"/>
  <c r="G65" i="115"/>
  <c r="G66" i="115"/>
  <c r="G67" i="115"/>
  <c r="G68" i="115"/>
  <c r="G54" i="115"/>
  <c r="G52" i="115" l="1"/>
  <c r="G53" i="115"/>
  <c r="G55" i="115"/>
  <c r="G56" i="115"/>
  <c r="G50" i="115"/>
  <c r="G51" i="115"/>
  <c r="G49" i="115" l="1"/>
  <c r="G48" i="115"/>
  <c r="G47" i="115" l="1"/>
  <c r="G46" i="115"/>
  <c r="H70" i="115" l="1"/>
  <c r="D70" i="115"/>
  <c r="C70" i="115"/>
  <c r="B70" i="115"/>
  <c r="B71" i="115" s="1"/>
  <c r="G45" i="115"/>
  <c r="G70" i="115" l="1"/>
  <c r="G122" i="115" l="1"/>
  <c r="G121" i="115" l="1"/>
  <c r="G120" i="115" l="1"/>
  <c r="G119" i="115" l="1"/>
  <c r="G123" i="115" l="1"/>
  <c r="H133" i="115"/>
  <c r="D133" i="115"/>
  <c r="C133" i="115"/>
  <c r="B133" i="115"/>
  <c r="B134" i="115" s="1"/>
  <c r="G118" i="115"/>
  <c r="G117" i="115"/>
  <c r="G133" i="115" l="1"/>
  <c r="G87" i="115" l="1"/>
  <c r="G11" i="115" l="1"/>
  <c r="G85" i="115" l="1"/>
  <c r="G86" i="115"/>
  <c r="G83" i="115" l="1"/>
  <c r="G84" i="115"/>
  <c r="G82" i="115" l="1"/>
  <c r="G81" i="115" l="1"/>
  <c r="G79" i="115" l="1"/>
  <c r="G80" i="115"/>
  <c r="G78" i="115" l="1"/>
  <c r="H108" i="115"/>
  <c r="D108" i="115"/>
  <c r="C108" i="115"/>
  <c r="B108" i="115"/>
  <c r="B109" i="115" s="1"/>
  <c r="G108" i="115" l="1"/>
  <c r="G13" i="115" l="1"/>
  <c r="G12" i="115"/>
  <c r="G10" i="115" l="1"/>
  <c r="G9" i="115"/>
  <c r="G8" i="115" l="1"/>
  <c r="G7" i="115"/>
  <c r="G6" i="115" l="1"/>
  <c r="H36" i="115" l="1"/>
  <c r="D36" i="115"/>
  <c r="C36" i="115"/>
  <c r="B36" i="115"/>
  <c r="B37" i="115" s="1"/>
  <c r="G36" i="115"/>
  <c r="H81" i="99" l="1"/>
  <c r="G83" i="99" l="1"/>
  <c r="G82" i="99" l="1"/>
  <c r="G80" i="99"/>
  <c r="G79" i="99" l="1"/>
  <c r="G78" i="99"/>
  <c r="G77" i="99"/>
  <c r="H75" i="99" l="1"/>
  <c r="H76" i="99"/>
  <c r="H73" i="99" l="1"/>
  <c r="H67" i="99"/>
  <c r="G53" i="99"/>
  <c r="G45" i="99"/>
  <c r="G44" i="99"/>
  <c r="G72" i="99" l="1"/>
  <c r="G71" i="99"/>
  <c r="G43" i="99"/>
  <c r="G42" i="99"/>
  <c r="G70" i="99" l="1"/>
  <c r="G41" i="99"/>
  <c r="G40" i="99"/>
  <c r="H60" i="99" l="1"/>
  <c r="H61" i="99"/>
  <c r="H62" i="99"/>
  <c r="H63" i="99"/>
  <c r="H59" i="99"/>
  <c r="I86" i="99"/>
  <c r="G69" i="99"/>
  <c r="G66" i="99"/>
  <c r="G39" i="99"/>
  <c r="G38" i="99"/>
  <c r="G37" i="99"/>
  <c r="H31" i="99" l="1"/>
  <c r="H17" i="99"/>
  <c r="H18" i="99"/>
  <c r="H16" i="99"/>
  <c r="H15" i="99"/>
  <c r="H11" i="99" l="1"/>
  <c r="H10" i="99"/>
  <c r="H9" i="99"/>
  <c r="H8" i="99"/>
  <c r="G13" i="99" l="1"/>
  <c r="G12" i="99"/>
  <c r="G7" i="99" l="1"/>
  <c r="G6" i="99"/>
  <c r="D86" i="99"/>
  <c r="C86" i="99"/>
  <c r="B86" i="99"/>
  <c r="B87" i="99" s="1"/>
  <c r="G84" i="99"/>
  <c r="D52" i="99"/>
  <c r="C52" i="99"/>
  <c r="B52" i="99"/>
  <c r="B53" i="99" s="1"/>
  <c r="G14" i="99"/>
  <c r="G36" i="99" l="1"/>
  <c r="G33" i="99"/>
  <c r="G34" i="99"/>
  <c r="G35" i="99"/>
  <c r="G30" i="99"/>
  <c r="G32" i="99"/>
  <c r="G29" i="99"/>
  <c r="G19" i="99"/>
  <c r="G52" i="99" s="1"/>
  <c r="H52" i="99"/>
  <c r="G26" i="99"/>
  <c r="G24" i="99"/>
  <c r="G20" i="99"/>
  <c r="G23" i="99"/>
  <c r="G21" i="99"/>
  <c r="G22" i="99"/>
  <c r="G25" i="99"/>
  <c r="G65" i="99"/>
  <c r="G64" i="99"/>
  <c r="G86" i="99" l="1"/>
  <c r="H86" i="99"/>
  <c r="G16" i="399"/>
</calcChain>
</file>

<file path=xl/comments1.xml><?xml version="1.0" encoding="utf-8"?>
<comments xmlns="http://schemas.openxmlformats.org/spreadsheetml/2006/main">
  <authors>
    <author>GMCR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recuperacion solo corte, sin barreno 
</t>
        </r>
      </text>
    </comment>
  </commentList>
</comments>
</file>

<file path=xl/sharedStrings.xml><?xml version="1.0" encoding="utf-8"?>
<sst xmlns="http://schemas.openxmlformats.org/spreadsheetml/2006/main" count="6631" uniqueCount="2719">
  <si>
    <t xml:space="preserve">LOTE </t>
  </si>
  <si>
    <t>CANTIDAD</t>
  </si>
  <si>
    <t>SCRAP</t>
  </si>
  <si>
    <t>MERMA</t>
  </si>
  <si>
    <t>TIEMPO MUERTO</t>
  </si>
  <si>
    <t>RECHAZO</t>
  </si>
  <si>
    <t>CONTROL DE PRODUCCIÓN</t>
  </si>
  <si>
    <t>CLIENTE:</t>
  </si>
  <si>
    <t>NO. DE PARTE</t>
  </si>
  <si>
    <t>MAQUINA:</t>
  </si>
  <si>
    <t>PROCESO:</t>
  </si>
  <si>
    <t>A20</t>
  </si>
  <si>
    <t>Maquinado</t>
  </si>
  <si>
    <t>COOPER</t>
  </si>
  <si>
    <t>PLASCO</t>
  </si>
  <si>
    <t>A25</t>
  </si>
  <si>
    <t>TOTAL</t>
  </si>
  <si>
    <t>ST01</t>
  </si>
  <si>
    <t>TD26-1</t>
  </si>
  <si>
    <t>TD26-3</t>
  </si>
  <si>
    <t>TD26-2</t>
  </si>
  <si>
    <t>F01</t>
  </si>
  <si>
    <t>315A7143P1</t>
  </si>
  <si>
    <t>Barrenado</t>
  </si>
  <si>
    <t>N/A</t>
  </si>
  <si>
    <t>WD033025</t>
  </si>
  <si>
    <t>RETRABAJO</t>
  </si>
  <si>
    <t>PLASTONIUM</t>
  </si>
  <si>
    <t>Avellanado</t>
  </si>
  <si>
    <t>Torno</t>
  </si>
  <si>
    <t>331A2452P11</t>
  </si>
  <si>
    <t>81492-9AF</t>
  </si>
  <si>
    <t>Maquinado-Recuperación</t>
  </si>
  <si>
    <t>315A7143P2</t>
  </si>
  <si>
    <t>050216VA20016</t>
  </si>
  <si>
    <t>060216MA20015</t>
  </si>
  <si>
    <t>060216VA20016</t>
  </si>
  <si>
    <t>080216MA20015</t>
  </si>
  <si>
    <t>080216VA20016</t>
  </si>
  <si>
    <t>090216MA20015</t>
  </si>
  <si>
    <t>100216MA20017</t>
  </si>
  <si>
    <t>100216VA20016</t>
  </si>
  <si>
    <t>110216VA20016</t>
  </si>
  <si>
    <t>110216MA20017</t>
  </si>
  <si>
    <t>120216MA20017</t>
  </si>
  <si>
    <t>150216MA20017</t>
  </si>
  <si>
    <t>120216VA20016</t>
  </si>
  <si>
    <t>160216MA20017</t>
  </si>
  <si>
    <t>150216VA20016</t>
  </si>
  <si>
    <t>160216VA20016</t>
  </si>
  <si>
    <t>160216MF01-001</t>
  </si>
  <si>
    <t>150216MF01-001</t>
  </si>
  <si>
    <t>170216MA20001</t>
  </si>
  <si>
    <t>170216MF01-017</t>
  </si>
  <si>
    <t>170216VA20016</t>
  </si>
  <si>
    <t>180216MA20017</t>
  </si>
  <si>
    <t>180216VA20016</t>
  </si>
  <si>
    <t>190216MA20017</t>
  </si>
  <si>
    <t>190216VA20016</t>
  </si>
  <si>
    <t>200216MA20016</t>
  </si>
  <si>
    <t>180216MF01017</t>
  </si>
  <si>
    <t>200216MF01017</t>
  </si>
  <si>
    <t>220216VA25016</t>
  </si>
  <si>
    <t>230216MA20019</t>
  </si>
  <si>
    <t>230216VA20016</t>
  </si>
  <si>
    <t>240216MA20001</t>
  </si>
  <si>
    <t>240216VA20016</t>
  </si>
  <si>
    <t>250216MA20001</t>
  </si>
  <si>
    <t>250216VA20016</t>
  </si>
  <si>
    <t>230216VF01001</t>
  </si>
  <si>
    <t>240216MF01001</t>
  </si>
  <si>
    <t>260216MA20019</t>
  </si>
  <si>
    <t>260216VA20016</t>
  </si>
  <si>
    <t>270216MA20016</t>
  </si>
  <si>
    <t>260216MT01017</t>
  </si>
  <si>
    <t>260216VT01015</t>
  </si>
  <si>
    <t>270216MT01006</t>
  </si>
  <si>
    <t>290216VA20016</t>
  </si>
  <si>
    <t>290216MA20023</t>
  </si>
  <si>
    <t>290216VF01001</t>
  </si>
  <si>
    <t>010316MA20023</t>
  </si>
  <si>
    <t>010316VA20016</t>
  </si>
  <si>
    <t>010316MT01015</t>
  </si>
  <si>
    <t>010316VF01001</t>
  </si>
  <si>
    <t>010316VT01015</t>
  </si>
  <si>
    <t>020316MA20019</t>
  </si>
  <si>
    <t>020316VA20016</t>
  </si>
  <si>
    <t>020316MT01017</t>
  </si>
  <si>
    <t>020316VF01001</t>
  </si>
  <si>
    <t>020316VT01015</t>
  </si>
  <si>
    <t>030316MT01017</t>
  </si>
  <si>
    <t>030316VF01001</t>
  </si>
  <si>
    <t>030316VT01015</t>
  </si>
  <si>
    <t>040316MT01017</t>
  </si>
  <si>
    <t>040316VF01001</t>
  </si>
  <si>
    <t>040316VT01015</t>
  </si>
  <si>
    <t>7900-7</t>
  </si>
  <si>
    <t>050316MT01017</t>
  </si>
  <si>
    <t>A-20</t>
  </si>
  <si>
    <t>230416MA20-029</t>
  </si>
  <si>
    <t>250416MA20028</t>
  </si>
  <si>
    <t>260416MA20028</t>
  </si>
  <si>
    <t>270416MA20028</t>
  </si>
  <si>
    <t>280416MA20028</t>
  </si>
  <si>
    <t>280416VA20006</t>
  </si>
  <si>
    <t>T01</t>
  </si>
  <si>
    <t>290416MA20028</t>
  </si>
  <si>
    <t>300416MA20028</t>
  </si>
  <si>
    <t>1P2-0310</t>
  </si>
  <si>
    <t xml:space="preserve">COOPER </t>
  </si>
  <si>
    <t>060616MF01006</t>
  </si>
  <si>
    <t>070616MF01006</t>
  </si>
  <si>
    <t>070616VF01001</t>
  </si>
  <si>
    <t>080616MF01006</t>
  </si>
  <si>
    <t>090616MF01006</t>
  </si>
  <si>
    <t>100616MF01006</t>
  </si>
  <si>
    <t>110616MF01006</t>
  </si>
  <si>
    <t>130616MF01006</t>
  </si>
  <si>
    <t>140616MF01006</t>
  </si>
  <si>
    <t>150616MF01006</t>
  </si>
  <si>
    <t>Retrabajo</t>
  </si>
  <si>
    <t xml:space="preserve">Arranque </t>
  </si>
  <si>
    <t>070716MF01006</t>
  </si>
  <si>
    <t>060716MF01006</t>
  </si>
  <si>
    <t>050716VF01009</t>
  </si>
  <si>
    <t>050716MF01006</t>
  </si>
  <si>
    <t>150716VT01009</t>
  </si>
  <si>
    <t>WD038841</t>
  </si>
  <si>
    <t>6613-8</t>
  </si>
  <si>
    <t>Ranurado</t>
  </si>
  <si>
    <t>180716VT01009</t>
  </si>
  <si>
    <t>Machueleado</t>
  </si>
  <si>
    <t>Rectificado</t>
  </si>
  <si>
    <t>CNN</t>
  </si>
  <si>
    <t>Recuperación</t>
  </si>
  <si>
    <t>300816MA20MAF</t>
  </si>
  <si>
    <t>310816MA20004</t>
  </si>
  <si>
    <t>310816VA20002</t>
  </si>
  <si>
    <t>010916MA20004</t>
  </si>
  <si>
    <t>010916VA20002</t>
  </si>
  <si>
    <t>020916MA20004</t>
  </si>
  <si>
    <t>020916VA20002</t>
  </si>
  <si>
    <t>050916MA20004</t>
  </si>
  <si>
    <t>050916VA20002</t>
  </si>
  <si>
    <t>060916MA20004</t>
  </si>
  <si>
    <t>060916VA20002</t>
  </si>
  <si>
    <t>030916MA20002</t>
  </si>
  <si>
    <t>070916MA20004</t>
  </si>
  <si>
    <t>070916VA20001</t>
  </si>
  <si>
    <t>Solo se barreno de un lado</t>
  </si>
  <si>
    <t>XT7482-7AS</t>
  </si>
  <si>
    <t>270916MTD26-2003</t>
  </si>
  <si>
    <t>290916MTD26-2CC</t>
  </si>
  <si>
    <t>031016MT01003</t>
  </si>
  <si>
    <t>300916MT01003</t>
  </si>
  <si>
    <t>270916VTD26-2CC</t>
  </si>
  <si>
    <t>111016MT01003</t>
  </si>
  <si>
    <t>141116MT01003</t>
  </si>
  <si>
    <t>151116MT01003</t>
  </si>
  <si>
    <t>A25-1</t>
  </si>
  <si>
    <t>WD035082</t>
  </si>
  <si>
    <t>6611-8</t>
  </si>
  <si>
    <t>81492-8</t>
  </si>
  <si>
    <t>CNC</t>
  </si>
  <si>
    <t>6471-8</t>
  </si>
  <si>
    <t>Limado</t>
  </si>
  <si>
    <t xml:space="preserve">   </t>
  </si>
  <si>
    <t>1895-16</t>
  </si>
  <si>
    <t>160517MTD26-2MAF</t>
  </si>
  <si>
    <t>160517VTD26-2002</t>
  </si>
  <si>
    <t>180517MTD26-2003</t>
  </si>
  <si>
    <t>170517VTD26-2002</t>
  </si>
  <si>
    <t>180517MTD26-2002</t>
  </si>
  <si>
    <t>190517MTD26-2023</t>
  </si>
  <si>
    <t>190517MTD26-3023</t>
  </si>
  <si>
    <t>6369-208AH</t>
  </si>
  <si>
    <t>INSERT 4-40</t>
  </si>
  <si>
    <t>Barrenado inf.</t>
  </si>
  <si>
    <t>INSERT 8-32</t>
  </si>
  <si>
    <t>020617MTD26-2002</t>
  </si>
  <si>
    <t>050217MTD26-2023</t>
  </si>
  <si>
    <t>060617MTD26-2003</t>
  </si>
  <si>
    <t>060617VTD26-2002</t>
  </si>
  <si>
    <t>1895-15AF</t>
  </si>
  <si>
    <t>050617MA25MAF</t>
  </si>
  <si>
    <t>060617MA25023</t>
  </si>
  <si>
    <t>070617MA25003</t>
  </si>
  <si>
    <t>080617MTD26-2023</t>
  </si>
  <si>
    <t>080617MA25003</t>
  </si>
  <si>
    <t>090617MA25003</t>
  </si>
  <si>
    <t>080617VTD26-2002</t>
  </si>
  <si>
    <t>090617MTD26-2MAF</t>
  </si>
  <si>
    <t>090617VTD26-2002</t>
  </si>
  <si>
    <t>100617MTD26-2002</t>
  </si>
  <si>
    <t>120617MTD26-2023</t>
  </si>
  <si>
    <t>120617VTD26-2002</t>
  </si>
  <si>
    <t>130617MTD26-2023</t>
  </si>
  <si>
    <t>130617VTD26-2002</t>
  </si>
  <si>
    <t>150617MA25-1MAF</t>
  </si>
  <si>
    <t>150617VA25-1001</t>
  </si>
  <si>
    <t>160617MA25-1023</t>
  </si>
  <si>
    <t>160617VA25-1001</t>
  </si>
  <si>
    <t>170617MA25-1023</t>
  </si>
  <si>
    <t>170617VA25-1001</t>
  </si>
  <si>
    <t>180617MA25-1001</t>
  </si>
  <si>
    <t>160617MCNC003</t>
  </si>
  <si>
    <t>160617VCNCMAF</t>
  </si>
  <si>
    <t>170617MCNC003</t>
  </si>
  <si>
    <t>170617VCNCMAF</t>
  </si>
  <si>
    <t>180617MCNCMAF</t>
  </si>
  <si>
    <t>1547-170</t>
  </si>
  <si>
    <t>170617VST01002</t>
  </si>
  <si>
    <t>190617MA25-1023</t>
  </si>
  <si>
    <t>190617MCNC003</t>
  </si>
  <si>
    <t>190617VA25-1001</t>
  </si>
  <si>
    <t>200617MA25-1023</t>
  </si>
  <si>
    <t>200617VA25-1001</t>
  </si>
  <si>
    <t>210617MA25-1023</t>
  </si>
  <si>
    <t>200617MF01003</t>
  </si>
  <si>
    <t>200617MST01026</t>
  </si>
  <si>
    <t>240617VF01MAF</t>
  </si>
  <si>
    <t>6032P5</t>
  </si>
  <si>
    <t>050717MF01CCP</t>
  </si>
  <si>
    <t>070717MF01CCP</t>
  </si>
  <si>
    <t>080717MF01023</t>
  </si>
  <si>
    <t>192A7923P23</t>
  </si>
  <si>
    <t>512-90-65</t>
  </si>
  <si>
    <t>160717MA25-1MAF</t>
  </si>
  <si>
    <t>240717M012</t>
  </si>
  <si>
    <t>240717V001</t>
  </si>
  <si>
    <t>020817MF01003</t>
  </si>
  <si>
    <t>030817MF01003</t>
  </si>
  <si>
    <t>040817MF01003</t>
  </si>
  <si>
    <t>XT71101-7</t>
  </si>
  <si>
    <t>EATON</t>
  </si>
  <si>
    <t>090817MA25MAF</t>
  </si>
  <si>
    <t>100817MA25MAF</t>
  </si>
  <si>
    <t>030817M023</t>
  </si>
  <si>
    <t>080817M012</t>
  </si>
  <si>
    <t>190817MTD26-2MAF</t>
  </si>
  <si>
    <t>ASSDEN</t>
  </si>
  <si>
    <t>230817MTD26-2002</t>
  </si>
  <si>
    <t>190817MTD26-2002</t>
  </si>
  <si>
    <t>230817NTD26-2003</t>
  </si>
  <si>
    <t>240817MTD26-2012</t>
  </si>
  <si>
    <t>240817VTD26-2002</t>
  </si>
  <si>
    <t>250817MTD26-2003</t>
  </si>
  <si>
    <t>220817V001</t>
  </si>
  <si>
    <t>230817V001</t>
  </si>
  <si>
    <t>250817VTD26-2002</t>
  </si>
  <si>
    <t>260817MTD26-2003</t>
  </si>
  <si>
    <t>260817VTD26-2002</t>
  </si>
  <si>
    <t>280817MTD26-2003</t>
  </si>
  <si>
    <t>100817V002</t>
  </si>
  <si>
    <t>110817V002</t>
  </si>
  <si>
    <t>130817V002</t>
  </si>
  <si>
    <t>180817M003</t>
  </si>
  <si>
    <t>100817VMAF</t>
  </si>
  <si>
    <t>190817V002</t>
  </si>
  <si>
    <t>240817V002</t>
  </si>
  <si>
    <t>210617MF01003</t>
  </si>
  <si>
    <t>020917VTD26-3002</t>
  </si>
  <si>
    <t>040917VTD26-3002</t>
  </si>
  <si>
    <t>040917MTD26-3012</t>
  </si>
  <si>
    <t>050917MTD26-3012</t>
  </si>
  <si>
    <t>040917MF01026</t>
  </si>
  <si>
    <t>040917VF01002</t>
  </si>
  <si>
    <t>050917MF01026</t>
  </si>
  <si>
    <t>050917VTD26-3002</t>
  </si>
  <si>
    <t>060917MTD26-3012</t>
  </si>
  <si>
    <t>060917VTD26-3002</t>
  </si>
  <si>
    <t>070917MTD26-3012</t>
  </si>
  <si>
    <t>070917VTD26-3002</t>
  </si>
  <si>
    <t>050917VF01002</t>
  </si>
  <si>
    <t>060917MF01026</t>
  </si>
  <si>
    <t>060917MF01012</t>
  </si>
  <si>
    <t>070917MF01026</t>
  </si>
  <si>
    <t>070917MF01012</t>
  </si>
  <si>
    <t>060917VF01002</t>
  </si>
  <si>
    <t>060917VF01001</t>
  </si>
  <si>
    <t>080917MF01026</t>
  </si>
  <si>
    <t>080917VTD26-3002</t>
  </si>
  <si>
    <t>090917MTD26-3012</t>
  </si>
  <si>
    <t>090917VTD26-3002</t>
  </si>
  <si>
    <t>110917MTD26-3012</t>
  </si>
  <si>
    <t>110917VTD26-3002</t>
  </si>
  <si>
    <t>080917VST01002</t>
  </si>
  <si>
    <t>090917MST01026</t>
  </si>
  <si>
    <t>090917VST01002</t>
  </si>
  <si>
    <t>110917MST01012</t>
  </si>
  <si>
    <t>110917VST01002</t>
  </si>
  <si>
    <t>130917MTD26-2MAF</t>
  </si>
  <si>
    <t>130917VTD26-2001</t>
  </si>
  <si>
    <t>120917MST01012</t>
  </si>
  <si>
    <t>130917MST01012</t>
  </si>
  <si>
    <t>130917MTD26-3012</t>
  </si>
  <si>
    <t>140917MTD26-2MAF</t>
  </si>
  <si>
    <t>130917VST01001</t>
  </si>
  <si>
    <t>140917MST01012</t>
  </si>
  <si>
    <t>140917VST01002</t>
  </si>
  <si>
    <t>150917MST01012</t>
  </si>
  <si>
    <t>150917VST01002</t>
  </si>
  <si>
    <t>140917VTD26-2002</t>
  </si>
  <si>
    <t>Moleteado</t>
  </si>
  <si>
    <t>150917MA25-1003</t>
  </si>
  <si>
    <t>180917MST01012</t>
  </si>
  <si>
    <t>180917VST01002</t>
  </si>
  <si>
    <t>190917MST01012</t>
  </si>
  <si>
    <t>200917MST01012</t>
  </si>
  <si>
    <t>160917MA25-1029</t>
  </si>
  <si>
    <t>200917VST01002</t>
  </si>
  <si>
    <t>220917MST01012</t>
  </si>
  <si>
    <t>210917MTD26-1028</t>
  </si>
  <si>
    <t>220917MTD26-1028</t>
  </si>
  <si>
    <t>230917MST01012</t>
  </si>
  <si>
    <t>230917MTD26-1028</t>
  </si>
  <si>
    <t>250917MTD26-1028</t>
  </si>
  <si>
    <t>260917MTD26-1028</t>
  </si>
  <si>
    <t>270917MTD26-1028</t>
  </si>
  <si>
    <t>270917VA25001</t>
  </si>
  <si>
    <t>280917MA25023</t>
  </si>
  <si>
    <t>280917MTD26-2027</t>
  </si>
  <si>
    <t>270917VTD26-2002</t>
  </si>
  <si>
    <t>280917MTD26-1028</t>
  </si>
  <si>
    <t>290917MTD26-1028</t>
  </si>
  <si>
    <t>280917VTD26-2002</t>
  </si>
  <si>
    <t>290917MTD26-2012</t>
  </si>
  <si>
    <t>290917VTD26-2001</t>
  </si>
  <si>
    <t>290917MTD26-2027</t>
  </si>
  <si>
    <t>290917MA25MAF</t>
  </si>
  <si>
    <t>300917MST01MAF</t>
  </si>
  <si>
    <t>300917VST01002</t>
  </si>
  <si>
    <t>021017MST01012</t>
  </si>
  <si>
    <t>021017VST01002</t>
  </si>
  <si>
    <t>031017MST01012</t>
  </si>
  <si>
    <t>300917MTD26-2012</t>
  </si>
  <si>
    <t>300917VTD26-2002</t>
  </si>
  <si>
    <t>021017MTD26-2027</t>
  </si>
  <si>
    <t>021017MTD26-2012</t>
  </si>
  <si>
    <t>031017MTD26-2027</t>
  </si>
  <si>
    <t>031017VTD26-2002</t>
  </si>
  <si>
    <t>021017VTD26-2027</t>
  </si>
  <si>
    <t>290917VTD26-1002</t>
  </si>
  <si>
    <t>021017MTD26-1028</t>
  </si>
  <si>
    <t>021017VTD26-1028</t>
  </si>
  <si>
    <t>031017MTD26-1028</t>
  </si>
  <si>
    <t>021017MCNC005</t>
  </si>
  <si>
    <t>031017MF01003</t>
  </si>
  <si>
    <t>041017MTD26-1028</t>
  </si>
  <si>
    <t>041017MTD26-2027</t>
  </si>
  <si>
    <t>041017VTD26-2002</t>
  </si>
  <si>
    <t>051017VTD26-2002</t>
  </si>
  <si>
    <t>051017MTD26-2028</t>
  </si>
  <si>
    <t>041017MST01012</t>
  </si>
  <si>
    <t>051017MST01028</t>
  </si>
  <si>
    <t>041017MF01003</t>
  </si>
  <si>
    <t>051017MF01003</t>
  </si>
  <si>
    <t>061017MF01003</t>
  </si>
  <si>
    <t>031017MCNC005</t>
  </si>
  <si>
    <t>041017MCNC005</t>
  </si>
  <si>
    <t>051017MCNC005</t>
  </si>
  <si>
    <t>031017V002</t>
  </si>
  <si>
    <t>051017M012</t>
  </si>
  <si>
    <t>051017V002</t>
  </si>
  <si>
    <t>061017M023</t>
  </si>
  <si>
    <t>071017MA25023</t>
  </si>
  <si>
    <t>061017MCNC005</t>
  </si>
  <si>
    <t>071017MF01003</t>
  </si>
  <si>
    <t>071017MCCP</t>
  </si>
  <si>
    <t>071017CV001</t>
  </si>
  <si>
    <t>091017V027</t>
  </si>
  <si>
    <t>091017MF01005</t>
  </si>
  <si>
    <t>101017MF01003</t>
  </si>
  <si>
    <t>091017VST01002</t>
  </si>
  <si>
    <t>101017MA25-1012</t>
  </si>
  <si>
    <t>290917MA25-1027</t>
  </si>
  <si>
    <t>290917VA25-1002</t>
  </si>
  <si>
    <t>300917MA25-1023</t>
  </si>
  <si>
    <t>021017MA25-1023</t>
  </si>
  <si>
    <t>031017MA25-1023</t>
  </si>
  <si>
    <t>041017MA25-1023</t>
  </si>
  <si>
    <t>041017VA25-1001</t>
  </si>
  <si>
    <t>051017MA25-1023</t>
  </si>
  <si>
    <t>051017VA25-1001</t>
  </si>
  <si>
    <t>061017MA25-1012</t>
  </si>
  <si>
    <t>111017mST01023</t>
  </si>
  <si>
    <t>121017MST01023</t>
  </si>
  <si>
    <t>121017VST01002</t>
  </si>
  <si>
    <t>131017MST01028</t>
  </si>
  <si>
    <t>131017VST01002</t>
  </si>
  <si>
    <t>111017MA25-1012</t>
  </si>
  <si>
    <t>121017MA25-1012</t>
  </si>
  <si>
    <t>11017MT01003</t>
  </si>
  <si>
    <t>121017MT01003</t>
  </si>
  <si>
    <t>131017MT01003</t>
  </si>
  <si>
    <t>101017MCNC005</t>
  </si>
  <si>
    <t>131017MCNC005</t>
  </si>
  <si>
    <t>111017MCCP</t>
  </si>
  <si>
    <t>161017VST01002</t>
  </si>
  <si>
    <t>161017MT01023</t>
  </si>
  <si>
    <t>161016VT01028</t>
  </si>
  <si>
    <t>171017MT01023</t>
  </si>
  <si>
    <t>201017VTD26-3002</t>
  </si>
  <si>
    <t>181017VTD26-1027</t>
  </si>
  <si>
    <t>181017VTD26-1029</t>
  </si>
  <si>
    <t>191017MTD26-1027</t>
  </si>
  <si>
    <t>191017VTD26-1027</t>
  </si>
  <si>
    <t>191017MST01028</t>
  </si>
  <si>
    <t>181017VA25002</t>
  </si>
  <si>
    <t>191017MA25MAF</t>
  </si>
  <si>
    <t>181017MCNC005</t>
  </si>
  <si>
    <t>191017VST01029</t>
  </si>
  <si>
    <t>201017VST01029</t>
  </si>
  <si>
    <t>191017VTD26-1029</t>
  </si>
  <si>
    <t>201017MTD26-1027</t>
  </si>
  <si>
    <t>201017MA25-1003</t>
  </si>
  <si>
    <t>161017MCNC005</t>
  </si>
  <si>
    <t>200917VTD26-1029</t>
  </si>
  <si>
    <t>200917MTD26-1029</t>
  </si>
  <si>
    <t>270917VTD26-1002</t>
  </si>
  <si>
    <t>220917VTD26-1029</t>
  </si>
  <si>
    <t>210917VTD26-1029</t>
  </si>
  <si>
    <t>201017VTD26-1029</t>
  </si>
  <si>
    <t>211017MTD26-1003</t>
  </si>
  <si>
    <t>211017MST01023</t>
  </si>
  <si>
    <t>231017MF01003</t>
  </si>
  <si>
    <t>231017VF01001</t>
  </si>
  <si>
    <t>241017MF01023</t>
  </si>
  <si>
    <t>201017VA25-1001</t>
  </si>
  <si>
    <t>211017MA25-1MAF</t>
  </si>
  <si>
    <t>211017VA25-1001</t>
  </si>
  <si>
    <t>231017MTD26-1027</t>
  </si>
  <si>
    <t>241017MTD26-1027</t>
  </si>
  <si>
    <t>241017VTD26-1027</t>
  </si>
  <si>
    <t>231017VTD26-3002</t>
  </si>
  <si>
    <t>241017MTD26-3028</t>
  </si>
  <si>
    <t>241017VTD26-3028</t>
  </si>
  <si>
    <t>231017VST01028</t>
  </si>
  <si>
    <t>231017MA25-1023</t>
  </si>
  <si>
    <t>251017VTD26-1002</t>
  </si>
  <si>
    <t>261017MTD26-1027</t>
  </si>
  <si>
    <t>261017VTD26-1002</t>
  </si>
  <si>
    <t>271017MTD26-1027</t>
  </si>
  <si>
    <t>251017MTD26-3028</t>
  </si>
  <si>
    <t>251017VTD26-3002</t>
  </si>
  <si>
    <t>261017MTD26-3028</t>
  </si>
  <si>
    <t>261017VTD26-3002</t>
  </si>
  <si>
    <t>241017VA25-1002</t>
  </si>
  <si>
    <t>251017MA25-1023</t>
  </si>
  <si>
    <t>261917MA25-1MAF</t>
  </si>
  <si>
    <t>271017MA25-1003</t>
  </si>
  <si>
    <t>281017VA25-1001</t>
  </si>
  <si>
    <t>281017MA25-1003</t>
  </si>
  <si>
    <t>131017MA25-1012</t>
  </si>
  <si>
    <t>311017VTD26-1002</t>
  </si>
  <si>
    <t>011017MTD26-1028</t>
  </si>
  <si>
    <t>311017MTD26-1028</t>
  </si>
  <si>
    <t>301017MTD26-1028</t>
  </si>
  <si>
    <t>011017VTD26-1002</t>
  </si>
  <si>
    <t>031017MTD26-1027</t>
  </si>
  <si>
    <t>03117MA25-1028</t>
  </si>
  <si>
    <t>031117VA25-1002</t>
  </si>
  <si>
    <t>011117MA25027</t>
  </si>
  <si>
    <t>031117MA25023</t>
  </si>
  <si>
    <t>301017MA25-1003</t>
  </si>
  <si>
    <t>311017VA25-1001</t>
  </si>
  <si>
    <t>311017MA25-1023</t>
  </si>
  <si>
    <t>041117MTD26-1012</t>
  </si>
  <si>
    <t>041117VTD26-1001</t>
  </si>
  <si>
    <t>041117MF01003</t>
  </si>
  <si>
    <t>061117MF01003</t>
  </si>
  <si>
    <t>04117MA25-1028</t>
  </si>
  <si>
    <t>041117VA25-1002</t>
  </si>
  <si>
    <t>061117MTD26-1012</t>
  </si>
  <si>
    <t>071117MTD26-1027</t>
  </si>
  <si>
    <t>071117VTD26-1027</t>
  </si>
  <si>
    <t>061117VA25-1001</t>
  </si>
  <si>
    <t>071117MA25-1028</t>
  </si>
  <si>
    <t>071117VA25-1002</t>
  </si>
  <si>
    <t>081117MA25-1017</t>
  </si>
  <si>
    <t>091117VA25-1001</t>
  </si>
  <si>
    <t>101117MA25-1012</t>
  </si>
  <si>
    <t>101117VA25-1002</t>
  </si>
  <si>
    <t>111117MA25012</t>
  </si>
  <si>
    <t>081117MA20012</t>
  </si>
  <si>
    <t>081117VA20002</t>
  </si>
  <si>
    <t>091117MA20012</t>
  </si>
  <si>
    <t>091117VA20002</t>
  </si>
  <si>
    <t>111117MA20003</t>
  </si>
  <si>
    <t>111117VA20002</t>
  </si>
  <si>
    <t>071117MF01003</t>
  </si>
  <si>
    <t>081117MF01003</t>
  </si>
  <si>
    <t>091117MF01003</t>
  </si>
  <si>
    <t>071117MA25012</t>
  </si>
  <si>
    <t>081117MA25012</t>
  </si>
  <si>
    <t>101117MA25012</t>
  </si>
  <si>
    <t>131117MA20012</t>
  </si>
  <si>
    <t>131117VA20002</t>
  </si>
  <si>
    <t>141117MA20012</t>
  </si>
  <si>
    <t>141117VA20002</t>
  </si>
  <si>
    <t>151117MA20012</t>
  </si>
  <si>
    <t>151117VA20002</t>
  </si>
  <si>
    <t>161117MA20012</t>
  </si>
  <si>
    <t>141117MA25023</t>
  </si>
  <si>
    <t>131117VA25001</t>
  </si>
  <si>
    <t>141117VA25001</t>
  </si>
  <si>
    <t>161117MA25012</t>
  </si>
  <si>
    <t>161117VA25001</t>
  </si>
  <si>
    <t>131117VA25-1023</t>
  </si>
  <si>
    <t>141117VA25-1002</t>
  </si>
  <si>
    <t>131117MTD26-1027</t>
  </si>
  <si>
    <t>141117MTD26-1027</t>
  </si>
  <si>
    <t>151117MTD26-1028</t>
  </si>
  <si>
    <t>161117MTD26-1028</t>
  </si>
  <si>
    <t>171117MTD26-1028</t>
  </si>
  <si>
    <t>141117VT01003</t>
  </si>
  <si>
    <t>151117MT01003</t>
  </si>
  <si>
    <t>161117MT01023</t>
  </si>
  <si>
    <t>171117VT01001</t>
  </si>
  <si>
    <t>171117MTD26-3012</t>
  </si>
  <si>
    <t>171117VTD26-3002</t>
  </si>
  <si>
    <t>181117MTD26-3027</t>
  </si>
  <si>
    <t>181117VTD26-3002</t>
  </si>
  <si>
    <t>211117MTD26-3027</t>
  </si>
  <si>
    <t>211117VTD26-3002</t>
  </si>
  <si>
    <t>171117VA20001</t>
  </si>
  <si>
    <t>18117MA20023</t>
  </si>
  <si>
    <t>181117VA20001</t>
  </si>
  <si>
    <t>21117MA20023</t>
  </si>
  <si>
    <t>211117VA20001</t>
  </si>
  <si>
    <t>211117MT01023</t>
  </si>
  <si>
    <t>22117MA20023</t>
  </si>
  <si>
    <t>221117VA20001</t>
  </si>
  <si>
    <t>131117VA20012</t>
  </si>
  <si>
    <t>141117VA20012</t>
  </si>
  <si>
    <t>151117VA20012</t>
  </si>
  <si>
    <t>23117MA20023</t>
  </si>
  <si>
    <t>231117VA20001</t>
  </si>
  <si>
    <t>241117MA20023</t>
  </si>
  <si>
    <t>241117VA20002</t>
  </si>
  <si>
    <t>251117MA20023</t>
  </si>
  <si>
    <t>251117VA20002</t>
  </si>
  <si>
    <t>221117MTD26-3027</t>
  </si>
  <si>
    <t>221117VTD26-3002</t>
  </si>
  <si>
    <t>231117MTD26-3027</t>
  </si>
  <si>
    <t>231117VTD26-3002</t>
  </si>
  <si>
    <t>211117MTA01023</t>
  </si>
  <si>
    <t>221117MTA01002</t>
  </si>
  <si>
    <t>221117MA25003</t>
  </si>
  <si>
    <t>221117VA25001</t>
  </si>
  <si>
    <t>231117MA25022</t>
  </si>
  <si>
    <t>231117VA25001</t>
  </si>
  <si>
    <t>241117MA25027</t>
  </si>
  <si>
    <t>061117VA20002</t>
  </si>
  <si>
    <t>071117MA20023</t>
  </si>
  <si>
    <t>231117MA25-1003</t>
  </si>
  <si>
    <t>241117MA25-1027</t>
  </si>
  <si>
    <t>241117VA25-1001</t>
  </si>
  <si>
    <t>251117MA25012</t>
  </si>
  <si>
    <t>251117VA25001</t>
  </si>
  <si>
    <t>271117MA25012</t>
  </si>
  <si>
    <t>271117VA25001</t>
  </si>
  <si>
    <t>EMBOLO M10 (1139)</t>
  </si>
  <si>
    <t>271117MA20023</t>
  </si>
  <si>
    <t>271117VA20002</t>
  </si>
  <si>
    <t>281117VA20002</t>
  </si>
  <si>
    <t>251117MTD26-3027</t>
  </si>
  <si>
    <t>271117MTD26-3027</t>
  </si>
  <si>
    <t>251117MA25-1003</t>
  </si>
  <si>
    <t>271117VA25-1001</t>
  </si>
  <si>
    <t>281117VA25-1001</t>
  </si>
  <si>
    <t>291117VA20002</t>
  </si>
  <si>
    <t>291117MA20027</t>
  </si>
  <si>
    <t>301117MA20027</t>
  </si>
  <si>
    <t>301117VA20002</t>
  </si>
  <si>
    <t>011217MA20027</t>
  </si>
  <si>
    <t>021217MA20023</t>
  </si>
  <si>
    <t>021217VA20002</t>
  </si>
  <si>
    <t>041217MA20027</t>
  </si>
  <si>
    <t>041217VA20027</t>
  </si>
  <si>
    <t>281117MTD26-3023</t>
  </si>
  <si>
    <t>291117MTD26-3028</t>
  </si>
  <si>
    <t>291117VTD26-3028</t>
  </si>
  <si>
    <t>301117MTD26-3028</t>
  </si>
  <si>
    <t>011217MTD26-3028</t>
  </si>
  <si>
    <t>041217MTD26-3028</t>
  </si>
  <si>
    <t>301117VA25001</t>
  </si>
  <si>
    <t>301117MA25023</t>
  </si>
  <si>
    <t>011217MA25023</t>
  </si>
  <si>
    <t>011217VA25001</t>
  </si>
  <si>
    <t>301117MTD26-2028</t>
  </si>
  <si>
    <t>011217VTD26-2028</t>
  </si>
  <si>
    <t>281117VA25001</t>
  </si>
  <si>
    <t>291117MA25003</t>
  </si>
  <si>
    <t>291117VA25001</t>
  </si>
  <si>
    <t>291117MF01003</t>
  </si>
  <si>
    <t>EMBOLO M6 (1139)</t>
  </si>
  <si>
    <t>291117MTD26-1MAF</t>
  </si>
  <si>
    <t>301117MF01023</t>
  </si>
  <si>
    <t>011217MA25-1MAF</t>
  </si>
  <si>
    <t>011217MTA01003</t>
  </si>
  <si>
    <t>301117MA25-1003</t>
  </si>
  <si>
    <t>021217MA25003</t>
  </si>
  <si>
    <t>041217MA25012</t>
  </si>
  <si>
    <t>041217VA25002</t>
  </si>
  <si>
    <t>021217MTA01003</t>
  </si>
  <si>
    <t>291117MTA01001</t>
  </si>
  <si>
    <t>021217MTA01023</t>
  </si>
  <si>
    <t>021217VTA01001</t>
  </si>
  <si>
    <t>041217MTA01023</t>
  </si>
  <si>
    <t>041217VTA01001</t>
  </si>
  <si>
    <t>041217MTD26-2028</t>
  </si>
  <si>
    <t>041217MF01MAF</t>
  </si>
  <si>
    <t>011217VA20002</t>
  </si>
  <si>
    <t>051217MA20027</t>
  </si>
  <si>
    <t>061217MA20027</t>
  </si>
  <si>
    <t>071217MA20027</t>
  </si>
  <si>
    <t>071217VA20001</t>
  </si>
  <si>
    <t>051217VA20001</t>
  </si>
  <si>
    <t>061217VA20001</t>
  </si>
  <si>
    <t>081217VA20001</t>
  </si>
  <si>
    <t>091217VA20001</t>
  </si>
  <si>
    <t>091217MA20023</t>
  </si>
  <si>
    <t>051217MA25012</t>
  </si>
  <si>
    <t>051217VA25002</t>
  </si>
  <si>
    <t>061217MA25012</t>
  </si>
  <si>
    <t>061217VA25002</t>
  </si>
  <si>
    <t>071217MA25012</t>
  </si>
  <si>
    <t>071217VA25002</t>
  </si>
  <si>
    <t>081217MA25012</t>
  </si>
  <si>
    <t>081217VA25002</t>
  </si>
  <si>
    <t>091217MA25012</t>
  </si>
  <si>
    <t>091217VA25002</t>
  </si>
  <si>
    <t>051217MTA01023</t>
  </si>
  <si>
    <t>061217MTA01023</t>
  </si>
  <si>
    <t>071217MTA01023</t>
  </si>
  <si>
    <t>071217VTA01001</t>
  </si>
  <si>
    <t>081217MTA01023</t>
  </si>
  <si>
    <t>081217VTA01001</t>
  </si>
  <si>
    <t>051217MTD26-3028</t>
  </si>
  <si>
    <t>051217VTD26-3027</t>
  </si>
  <si>
    <t>061217MTD26-3028</t>
  </si>
  <si>
    <t>091217MTD26-3003</t>
  </si>
  <si>
    <t>081217MTD26-3028</t>
  </si>
  <si>
    <t>051217MTD26-2027</t>
  </si>
  <si>
    <t>061217MTD26-2028</t>
  </si>
  <si>
    <t>071217MTD26-2028</t>
  </si>
  <si>
    <t>081217VTD26-2002</t>
  </si>
  <si>
    <t>091217MTD26-2003</t>
  </si>
  <si>
    <t>051217MF01003</t>
  </si>
  <si>
    <t>061217MF01003</t>
  </si>
  <si>
    <t>071217MF01003</t>
  </si>
  <si>
    <t>061217MTD26-1028</t>
  </si>
  <si>
    <t>071217MTD26-1028</t>
  </si>
  <si>
    <t>071217VTD26-1027</t>
  </si>
  <si>
    <t>071217MA25-1MAF</t>
  </si>
  <si>
    <t>081217MA25-1003</t>
  </si>
  <si>
    <t>081217VA25-1001</t>
  </si>
  <si>
    <t>091217MA25-1MAF</t>
  </si>
  <si>
    <t>081217V002</t>
  </si>
  <si>
    <t>091217MA20001</t>
  </si>
  <si>
    <t>091217MTA01023</t>
  </si>
  <si>
    <t>111217MTA01023</t>
  </si>
  <si>
    <t>111217VTA01001</t>
  </si>
  <si>
    <t>121217MTA01023</t>
  </si>
  <si>
    <t>111217MTD26-2012</t>
  </si>
  <si>
    <t>111217VTD26-2002</t>
  </si>
  <si>
    <t>121217VTD26-2012</t>
  </si>
  <si>
    <t>131217VTD26-2028</t>
  </si>
  <si>
    <t>111217MTD26-3012</t>
  </si>
  <si>
    <t>111217VTD26-3002</t>
  </si>
  <si>
    <t>111217MTD26-1002</t>
  </si>
  <si>
    <t>121217MTD26-1MAF</t>
  </si>
  <si>
    <t>131217MTD26-1028</t>
  </si>
  <si>
    <t>111217MA25-1003</t>
  </si>
  <si>
    <t>121217MA25-1003</t>
  </si>
  <si>
    <t>121217MA25002</t>
  </si>
  <si>
    <t>131217MA25012</t>
  </si>
  <si>
    <t>131217VA25002</t>
  </si>
  <si>
    <t>291117VA20027</t>
  </si>
  <si>
    <t>131217MTD26-3MAF</t>
  </si>
  <si>
    <t>141217MTD26-3027</t>
  </si>
  <si>
    <t>141217VTD26-3002</t>
  </si>
  <si>
    <t>131217MA20027</t>
  </si>
  <si>
    <t>131217MTA01023</t>
  </si>
  <si>
    <t>131217VTA01001</t>
  </si>
  <si>
    <t>141217MTA01023</t>
  </si>
  <si>
    <t>131217VTD26-2027</t>
  </si>
  <si>
    <t>131217VTD26-2002</t>
  </si>
  <si>
    <t>141217MTD26-2012</t>
  </si>
  <si>
    <t>141217VTD26-2002</t>
  </si>
  <si>
    <t>131217MTD26-3012</t>
  </si>
  <si>
    <t>131217VTD26-3002</t>
  </si>
  <si>
    <t>131217MA25-1003</t>
  </si>
  <si>
    <t>141217MA25-1003</t>
  </si>
  <si>
    <t>131217VTD26-1027</t>
  </si>
  <si>
    <t>131217VTD26-1002</t>
  </si>
  <si>
    <t>141217MTD26-1012</t>
  </si>
  <si>
    <t>141217VA25-1001</t>
  </si>
  <si>
    <t>151217MA25-1023</t>
  </si>
  <si>
    <t>Barrenado superior</t>
  </si>
  <si>
    <t>141217MF01MAF</t>
  </si>
  <si>
    <t>151217MTD26-2012</t>
  </si>
  <si>
    <t>151217VTD26-2012</t>
  </si>
  <si>
    <t>161217MTD26-2001</t>
  </si>
  <si>
    <t>151217MTD26-1012</t>
  </si>
  <si>
    <t>151217VTD26-1012</t>
  </si>
  <si>
    <t>161217MTD26-3001</t>
  </si>
  <si>
    <t>151217MF01023</t>
  </si>
  <si>
    <t>151217VF01001</t>
  </si>
  <si>
    <t>161217MF01MAF</t>
  </si>
  <si>
    <t>151217MA01028</t>
  </si>
  <si>
    <t>161217MA25-1002</t>
  </si>
  <si>
    <t>181217MTD26-3028</t>
  </si>
  <si>
    <t>181217MTD26-2012</t>
  </si>
  <si>
    <t>181217VTD26-2001</t>
  </si>
  <si>
    <t>191217MTD26-2027</t>
  </si>
  <si>
    <t>181217VTD26-2027</t>
  </si>
  <si>
    <t>201217MTD26-3027</t>
  </si>
  <si>
    <t>201217MTD26-2012</t>
  </si>
  <si>
    <t>191217MF02003</t>
  </si>
  <si>
    <t>191217MTD26-2012</t>
  </si>
  <si>
    <t>181217MTD26-1027</t>
  </si>
  <si>
    <t>181217VTD26-1027</t>
  </si>
  <si>
    <t>181217VTD26-1001</t>
  </si>
  <si>
    <t>181217MA25-1023</t>
  </si>
  <si>
    <t>181217VA25-1002</t>
  </si>
  <si>
    <t>191217MA25-1023</t>
  </si>
  <si>
    <t>191217VA25-1002</t>
  </si>
  <si>
    <t>201217MA25-1023</t>
  </si>
  <si>
    <t>201217VA25-1002</t>
  </si>
  <si>
    <t>141217MCNC005</t>
  </si>
  <si>
    <t>AH7810EH</t>
  </si>
  <si>
    <t>151217MT01003</t>
  </si>
  <si>
    <t>TA01</t>
  </si>
  <si>
    <t>151217MTA028</t>
  </si>
  <si>
    <t>181217MF01003</t>
  </si>
  <si>
    <t>161217MF01003</t>
  </si>
  <si>
    <t>181217MF01MAF</t>
  </si>
  <si>
    <t>181217MF02003</t>
  </si>
  <si>
    <t>201217MA20001</t>
  </si>
  <si>
    <t>191217MF01MAF</t>
  </si>
  <si>
    <t>191217VTD26-1001</t>
  </si>
  <si>
    <t>191217VTD26-1012</t>
  </si>
  <si>
    <t>221217MA25012</t>
  </si>
  <si>
    <t>221217VA25002</t>
  </si>
  <si>
    <t>201217MTA01028</t>
  </si>
  <si>
    <t>211217MTA01028</t>
  </si>
  <si>
    <t>221217MTA01028</t>
  </si>
  <si>
    <t>201217VTD26-1027</t>
  </si>
  <si>
    <t>211217VTD26-1012</t>
  </si>
  <si>
    <t>211217MA25-1023</t>
  </si>
  <si>
    <t>211217MTD26-3012</t>
  </si>
  <si>
    <t>181017VTD26-3001</t>
  </si>
  <si>
    <t>191017VTD26-3001</t>
  </si>
  <si>
    <t>201017VTD26-3027</t>
  </si>
  <si>
    <t>211017VTD26-3001</t>
  </si>
  <si>
    <t>221217MTD26-3027</t>
  </si>
  <si>
    <t>211217MF01003</t>
  </si>
  <si>
    <t>221217MF01003</t>
  </si>
  <si>
    <t>201217V002</t>
  </si>
  <si>
    <t>211217M027</t>
  </si>
  <si>
    <t>NA</t>
  </si>
  <si>
    <t>201217VTD26-2027</t>
  </si>
  <si>
    <t>201217VTD26-2002</t>
  </si>
  <si>
    <t>211217MTD26-2027</t>
  </si>
  <si>
    <t>211217VTD26-2001</t>
  </si>
  <si>
    <t>191217MTA01028</t>
  </si>
  <si>
    <t>191217VTA01028</t>
  </si>
  <si>
    <t>201217VTA01001</t>
  </si>
  <si>
    <t>081217VTD26-1028</t>
  </si>
  <si>
    <t>221217VA20001</t>
  </si>
  <si>
    <t>181217MTACCP</t>
  </si>
  <si>
    <t>221217MA25-1023</t>
  </si>
  <si>
    <t>151217VTD26-3012</t>
  </si>
  <si>
    <t>030118MA20012</t>
  </si>
  <si>
    <t>040118VA20001</t>
  </si>
  <si>
    <t>050118VA20001</t>
  </si>
  <si>
    <t>110118VA20001</t>
  </si>
  <si>
    <t>120118VA20001</t>
  </si>
  <si>
    <t>130118VA20001</t>
  </si>
  <si>
    <t>150118VA20001</t>
  </si>
  <si>
    <t>160118VA20001</t>
  </si>
  <si>
    <t>170118VA20001</t>
  </si>
  <si>
    <t>180118VA20001</t>
  </si>
  <si>
    <t>190118VA20001</t>
  </si>
  <si>
    <t>200118VA20001</t>
  </si>
  <si>
    <t>220118VA20001</t>
  </si>
  <si>
    <t>040118MTD26-3027</t>
  </si>
  <si>
    <t>050118MTD26-3027</t>
  </si>
  <si>
    <t>080118MTD26-3027</t>
  </si>
  <si>
    <t>110118MTD26-3027</t>
  </si>
  <si>
    <t>120118MTD26-3027</t>
  </si>
  <si>
    <t>130118MTD26-3027</t>
  </si>
  <si>
    <t>150118MTD26-3027</t>
  </si>
  <si>
    <t>170117VTD26-3027</t>
  </si>
  <si>
    <t>180118MTD26-3027</t>
  </si>
  <si>
    <t>221217MTD26-1027</t>
  </si>
  <si>
    <t>211217MF02003</t>
  </si>
  <si>
    <t>221217VTD26-3002</t>
  </si>
  <si>
    <t>030118MA25-1023</t>
  </si>
  <si>
    <t>030118MTA01028</t>
  </si>
  <si>
    <t>241117MTD26-3012</t>
  </si>
  <si>
    <t>050118MA20023</t>
  </si>
  <si>
    <t>040118MA20023</t>
  </si>
  <si>
    <t>030118VTD26-2002</t>
  </si>
  <si>
    <t>040118VTD26-2002</t>
  </si>
  <si>
    <t>040118MTD26-2027</t>
  </si>
  <si>
    <t>050118MTD26-2027</t>
  </si>
  <si>
    <t>050118VTD26-2002</t>
  </si>
  <si>
    <t>060118MTD26-2027</t>
  </si>
  <si>
    <t>030118MTD26-1027</t>
  </si>
  <si>
    <t>040118MTD26-1012</t>
  </si>
  <si>
    <t>040118VTD26-1002</t>
  </si>
  <si>
    <t>050118MTD26-1012</t>
  </si>
  <si>
    <t>030118VA25-1002</t>
  </si>
  <si>
    <t>050118MA25-1003</t>
  </si>
  <si>
    <t>050118MT01028</t>
  </si>
  <si>
    <t>040118MF01003</t>
  </si>
  <si>
    <t>030118MF01003</t>
  </si>
  <si>
    <t>331A2452P12</t>
  </si>
  <si>
    <t>040118VA25001</t>
  </si>
  <si>
    <t>050118MA25MAF</t>
  </si>
  <si>
    <t>060118MA20023</t>
  </si>
  <si>
    <t>080118MA20023</t>
  </si>
  <si>
    <t>080118VA20002</t>
  </si>
  <si>
    <t>090118MA20023</t>
  </si>
  <si>
    <t>060118MA25001</t>
  </si>
  <si>
    <t>090118VA20002</t>
  </si>
  <si>
    <t>060117MF01003</t>
  </si>
  <si>
    <t>080117MF01003</t>
  </si>
  <si>
    <t>090117MF01003</t>
  </si>
  <si>
    <t>060118MTD26-1002</t>
  </si>
  <si>
    <t>080118MTD26-1028</t>
  </si>
  <si>
    <t>090118MTD26-1027</t>
  </si>
  <si>
    <t>060118MTD26-3002</t>
  </si>
  <si>
    <t>090117MTD26-3027</t>
  </si>
  <si>
    <t>090118VTD26-3002</t>
  </si>
  <si>
    <t>090118MTD26-2027</t>
  </si>
  <si>
    <t>090118VTD26-2002</t>
  </si>
  <si>
    <t>100118MTD26-2029</t>
  </si>
  <si>
    <t>100118VTD26-2002</t>
  </si>
  <si>
    <t>110118MTD26-2029</t>
  </si>
  <si>
    <t>120118MTD26-2029</t>
  </si>
  <si>
    <t>120118VTD26-2002</t>
  </si>
  <si>
    <t>130118MTD26-2029</t>
  </si>
  <si>
    <t>130118VTD26-2002</t>
  </si>
  <si>
    <t>150118MTD26-2029</t>
  </si>
  <si>
    <t>180118VTD26-2002</t>
  </si>
  <si>
    <t>190118MTD26-2029</t>
  </si>
  <si>
    <t>200118VTD26-2002</t>
  </si>
  <si>
    <t>100118MA20023</t>
  </si>
  <si>
    <t>120118MA20023</t>
  </si>
  <si>
    <t>100118MTD26-1028</t>
  </si>
  <si>
    <t>100118VTD26-1001</t>
  </si>
  <si>
    <t>110118MTD26-1028</t>
  </si>
  <si>
    <t>120118MTD26-1028</t>
  </si>
  <si>
    <t>120118VTD26-1001</t>
  </si>
  <si>
    <t>100117MTD26-3027</t>
  </si>
  <si>
    <t>100118VTD26-3002</t>
  </si>
  <si>
    <t>110117VTD26-3001</t>
  </si>
  <si>
    <t>120117VTD26-3002</t>
  </si>
  <si>
    <t>110118VA25001</t>
  </si>
  <si>
    <t>120118MA25003</t>
  </si>
  <si>
    <t>110118VTD26-2001</t>
  </si>
  <si>
    <t>130118MTD26-1028</t>
  </si>
  <si>
    <t>130117VTD26-3002</t>
  </si>
  <si>
    <t>150118MA20023</t>
  </si>
  <si>
    <t>130118MA20023</t>
  </si>
  <si>
    <t>130118MA25003</t>
  </si>
  <si>
    <t>130118VA25002</t>
  </si>
  <si>
    <t>150118MA25MAF</t>
  </si>
  <si>
    <t>130118MTA01023</t>
  </si>
  <si>
    <t>150118MTA01028</t>
  </si>
  <si>
    <t>150118MTD26-1028</t>
  </si>
  <si>
    <t>160118MTD26-1029</t>
  </si>
  <si>
    <t>160118MTD26-2028</t>
  </si>
  <si>
    <t>150118VA25002</t>
  </si>
  <si>
    <t>160118MA25023</t>
  </si>
  <si>
    <t>160118VA25002</t>
  </si>
  <si>
    <t>160118MTD26-3028</t>
  </si>
  <si>
    <t>160117VTD26-3029</t>
  </si>
  <si>
    <t>050118VTD26-3002</t>
  </si>
  <si>
    <t>221217MTD26-2027</t>
  </si>
  <si>
    <t>221017MTD26-3027</t>
  </si>
  <si>
    <t>110118MA25-1023</t>
  </si>
  <si>
    <t>110118VA25-1002</t>
  </si>
  <si>
    <t>160118MA20023</t>
  </si>
  <si>
    <t>160118MA20MAF</t>
  </si>
  <si>
    <t>160118NA20003</t>
  </si>
  <si>
    <t>170118MA20023</t>
  </si>
  <si>
    <t>170118NA20003</t>
  </si>
  <si>
    <t>180118MA20023</t>
  </si>
  <si>
    <t>180118NA20003</t>
  </si>
  <si>
    <t>190118NA20003</t>
  </si>
  <si>
    <t>190118MA20023</t>
  </si>
  <si>
    <t>170118MTD26-2028</t>
  </si>
  <si>
    <t>170118VTD26-2029</t>
  </si>
  <si>
    <t>180118MTD26-2028</t>
  </si>
  <si>
    <t>170118MTD26-3028</t>
  </si>
  <si>
    <t>170118MA25MAF</t>
  </si>
  <si>
    <t>170118VA25002</t>
  </si>
  <si>
    <t>180118VA25002</t>
  </si>
  <si>
    <t>331A2452P8</t>
  </si>
  <si>
    <t>180118VTD26-3029</t>
  </si>
  <si>
    <t>WD13102</t>
  </si>
  <si>
    <t>160118MA25-1027</t>
  </si>
  <si>
    <t>160118VA25-1MAF</t>
  </si>
  <si>
    <t>170118MA25-1027</t>
  </si>
  <si>
    <t>180118MA25-1027</t>
  </si>
  <si>
    <t>190118MA25MAF</t>
  </si>
  <si>
    <t>190118VA25002</t>
  </si>
  <si>
    <t>200118MA20023</t>
  </si>
  <si>
    <t>190118MA25-1028</t>
  </si>
  <si>
    <t>190118MTD26-3027</t>
  </si>
  <si>
    <t>190118VTD26-3029</t>
  </si>
  <si>
    <t>200118MTD26-2027</t>
  </si>
  <si>
    <t>220118VTD26-2029</t>
  </si>
  <si>
    <t>230118MTD26-2027</t>
  </si>
  <si>
    <t>230118VTD26-2029</t>
  </si>
  <si>
    <t>240118MTD26-2027</t>
  </si>
  <si>
    <t>240118VTD26-2029</t>
  </si>
  <si>
    <t>220118MTD26-20MAF</t>
  </si>
  <si>
    <t>250118MTD26-2027</t>
  </si>
  <si>
    <t>250118VTD26-2029</t>
  </si>
  <si>
    <t>200118MA25-1028</t>
  </si>
  <si>
    <t>220118MA25-1028</t>
  </si>
  <si>
    <t>220118VA25-1002</t>
  </si>
  <si>
    <t>220118MA20023</t>
  </si>
  <si>
    <t>220118NA20003</t>
  </si>
  <si>
    <t>230118MA20023</t>
  </si>
  <si>
    <t>230118VA20001</t>
  </si>
  <si>
    <t>230118NA20003</t>
  </si>
  <si>
    <t>240118MA20023</t>
  </si>
  <si>
    <t>240118VA20001</t>
  </si>
  <si>
    <t>240118NA20003</t>
  </si>
  <si>
    <t>220118VTD26-2002</t>
  </si>
  <si>
    <t>220118VTD26-3002</t>
  </si>
  <si>
    <t>200118MTD26-3027</t>
  </si>
  <si>
    <t>200118VTD26-3002</t>
  </si>
  <si>
    <t>220118MTD26-3MAF</t>
  </si>
  <si>
    <t>220118VTD26-3029</t>
  </si>
  <si>
    <t>230118MTD26-3027</t>
  </si>
  <si>
    <t>230118VTD26-3029</t>
  </si>
  <si>
    <t>240118MTD26-3027</t>
  </si>
  <si>
    <t>240118VTD26-3029</t>
  </si>
  <si>
    <t>230118MA25-1029</t>
  </si>
  <si>
    <t>240118MA25-1029</t>
  </si>
  <si>
    <t>TR01</t>
  </si>
  <si>
    <t>230118VA25002</t>
  </si>
  <si>
    <t>240118MA25MAF</t>
  </si>
  <si>
    <t>240118VA25MAF</t>
  </si>
  <si>
    <t>250118MA20023</t>
  </si>
  <si>
    <t>250118VA20001</t>
  </si>
  <si>
    <t>250118NA20003</t>
  </si>
  <si>
    <t>260118MA20023</t>
  </si>
  <si>
    <t>260118VA20001</t>
  </si>
  <si>
    <t>260118NA20003</t>
  </si>
  <si>
    <t>250118MA25-1029</t>
  </si>
  <si>
    <t>250118MTD26-3027</t>
  </si>
  <si>
    <t>250118VTD26-3002</t>
  </si>
  <si>
    <t>250118VA25MAF</t>
  </si>
  <si>
    <t>270118MA20023</t>
  </si>
  <si>
    <t>270118VA20001</t>
  </si>
  <si>
    <t>260118MA25-1029</t>
  </si>
  <si>
    <t>27118MA25-1029</t>
  </si>
  <si>
    <t>29118MA25-1029</t>
  </si>
  <si>
    <t>270118MTD26-3027</t>
  </si>
  <si>
    <t>260118MTD26-3027</t>
  </si>
  <si>
    <t>260118VTD26-3002</t>
  </si>
  <si>
    <t>260118VTD26-2002</t>
  </si>
  <si>
    <t>270118MTD26-2027</t>
  </si>
  <si>
    <t>290118MA20023</t>
  </si>
  <si>
    <t>290118VA20001</t>
  </si>
  <si>
    <t>290118NA20003</t>
  </si>
  <si>
    <t>300118MA20023</t>
  </si>
  <si>
    <t>300118VA20001</t>
  </si>
  <si>
    <t>300118NA20003</t>
  </si>
  <si>
    <t>310118MA20023</t>
  </si>
  <si>
    <t>310118VA20001</t>
  </si>
  <si>
    <t>310118NA20003</t>
  </si>
  <si>
    <t>290118MTR01028</t>
  </si>
  <si>
    <t>270118MTR01028</t>
  </si>
  <si>
    <t>260118MTR01028</t>
  </si>
  <si>
    <t>250118MTR01028</t>
  </si>
  <si>
    <t>240118MTR01028</t>
  </si>
  <si>
    <t>230118MTR01028</t>
  </si>
  <si>
    <t>300118MTR01028</t>
  </si>
  <si>
    <t>310118MTR01028</t>
  </si>
  <si>
    <t>290118MTD26-3027</t>
  </si>
  <si>
    <t>290118VTD26-3029</t>
  </si>
  <si>
    <t>300118MTD26-3029</t>
  </si>
  <si>
    <t>310118MTD26-3029</t>
  </si>
  <si>
    <t>290118MTD26-2027</t>
  </si>
  <si>
    <t>290118VTD26-2029</t>
  </si>
  <si>
    <t>300118MTD26-2029</t>
  </si>
  <si>
    <t>310118MTD26-2029</t>
  </si>
  <si>
    <t>300118MA25MAF</t>
  </si>
  <si>
    <t>300118VA25002</t>
  </si>
  <si>
    <t>300118NA25003</t>
  </si>
  <si>
    <t>310118MA25MAF</t>
  </si>
  <si>
    <t>310118VA25002</t>
  </si>
  <si>
    <t>310118NA25003</t>
  </si>
  <si>
    <t>300118MA25-1027</t>
  </si>
  <si>
    <t>310118MA25-1027</t>
  </si>
  <si>
    <t>010218VA20001</t>
  </si>
  <si>
    <t>010218NA20003</t>
  </si>
  <si>
    <t>020218MA20023</t>
  </si>
  <si>
    <t>010217MA25-1027</t>
  </si>
  <si>
    <t>020217MA25-1027</t>
  </si>
  <si>
    <t>010218MA25023</t>
  </si>
  <si>
    <t>010218VA25002</t>
  </si>
  <si>
    <t>020218MA25MAF</t>
  </si>
  <si>
    <t>010218MTD26-3029</t>
  </si>
  <si>
    <t>020218MTD26-3029</t>
  </si>
  <si>
    <t>030218MTD26-3028</t>
  </si>
  <si>
    <t>040218MTD26-3029</t>
  </si>
  <si>
    <t>060218MTD26-3029</t>
  </si>
  <si>
    <t>020218VA20001</t>
  </si>
  <si>
    <t>020218NA20003</t>
  </si>
  <si>
    <t>010218MTR01028</t>
  </si>
  <si>
    <t>010218MTD26-2029</t>
  </si>
  <si>
    <t>020218MTD26-2029</t>
  </si>
  <si>
    <t>020218VA25002</t>
  </si>
  <si>
    <t>020218MCNC029</t>
  </si>
  <si>
    <t>020218MTR01028</t>
  </si>
  <si>
    <t>030218MA20023</t>
  </si>
  <si>
    <t>030218VA20001</t>
  </si>
  <si>
    <t>040218MA20001</t>
  </si>
  <si>
    <t>030218MA25MAF</t>
  </si>
  <si>
    <t>030218VA25002</t>
  </si>
  <si>
    <t>030218MTD26-2028</t>
  </si>
  <si>
    <t>040218MTD26-2029</t>
  </si>
  <si>
    <t>060218MA25027</t>
  </si>
  <si>
    <t>060218VA25002</t>
  </si>
  <si>
    <t>070218MA25MAF</t>
  </si>
  <si>
    <t>080218MA25MAF</t>
  </si>
  <si>
    <t>060218MA20023</t>
  </si>
  <si>
    <t>060218VA20001</t>
  </si>
  <si>
    <t>060218VTD26-3030</t>
  </si>
  <si>
    <t>060218MTD26-2029</t>
  </si>
  <si>
    <t>060218MTD26-3028</t>
  </si>
  <si>
    <t>040218MTR01002</t>
  </si>
  <si>
    <t>060218MTR01003</t>
  </si>
  <si>
    <t>030218MCNC029</t>
  </si>
  <si>
    <t>060218MCNC029</t>
  </si>
  <si>
    <t>030217MA25-1027</t>
  </si>
  <si>
    <t>060218MTD26-1028</t>
  </si>
  <si>
    <t>070218MTD26-1028</t>
  </si>
  <si>
    <t>290118VA25002</t>
  </si>
  <si>
    <t>070218MTD26-3027</t>
  </si>
  <si>
    <t>070218VTD26-3030</t>
  </si>
  <si>
    <t>070218MA20023</t>
  </si>
  <si>
    <t>070218VA20001</t>
  </si>
  <si>
    <t>070218MTR01028</t>
  </si>
  <si>
    <t>070218MCNC029</t>
  </si>
  <si>
    <t>080218MCNC029</t>
  </si>
  <si>
    <t>080218MTD26-1027</t>
  </si>
  <si>
    <t>070218VA25002</t>
  </si>
  <si>
    <t>070218MA25-1003</t>
  </si>
  <si>
    <t>080218MA25-1003</t>
  </si>
  <si>
    <t>080218MA20023</t>
  </si>
  <si>
    <t>080218VA20001</t>
  </si>
  <si>
    <t>080218MTD26-2027</t>
  </si>
  <si>
    <t>080218MTR01028</t>
  </si>
  <si>
    <t>080218MTA01023</t>
  </si>
  <si>
    <t>090218VA20001</t>
  </si>
  <si>
    <t>090218MTD26-2027</t>
  </si>
  <si>
    <t>090218MTR01028</t>
  </si>
  <si>
    <t>090218MTD26-1027</t>
  </si>
  <si>
    <t>090218VTD26-1030</t>
  </si>
  <si>
    <t>080218VTD26-1030</t>
  </si>
  <si>
    <t>090218MF01029</t>
  </si>
  <si>
    <t>090218MTA01003</t>
  </si>
  <si>
    <t>080218MA25002</t>
  </si>
  <si>
    <t>090218MA25023</t>
  </si>
  <si>
    <t>090218VA25002</t>
  </si>
  <si>
    <t>02-41-5206</t>
  </si>
  <si>
    <t>090218MTD26-3029</t>
  </si>
  <si>
    <t>090218MA25-1MAF</t>
  </si>
  <si>
    <t>090217VA25-1002</t>
  </si>
  <si>
    <t>090217VA25-2MAF</t>
  </si>
  <si>
    <t>100218MA20023</t>
  </si>
  <si>
    <t>100218VA20001</t>
  </si>
  <si>
    <t>100218MTD26-2027</t>
  </si>
  <si>
    <t>100218MTD26-3MAF</t>
  </si>
  <si>
    <t>100218MTD26-3027</t>
  </si>
  <si>
    <t>100218MTD26-1027</t>
  </si>
  <si>
    <t>100218VTD26-1030</t>
  </si>
  <si>
    <t>100218MTR01028</t>
  </si>
  <si>
    <t>100218MTA01003</t>
  </si>
  <si>
    <t>100218MA25029</t>
  </si>
  <si>
    <t>100218VA25002</t>
  </si>
  <si>
    <t>120218MA25-2MAF</t>
  </si>
  <si>
    <t>120218MA25029</t>
  </si>
  <si>
    <t>120218VA25002</t>
  </si>
  <si>
    <t>130218MA25029</t>
  </si>
  <si>
    <t>130218VA25002</t>
  </si>
  <si>
    <t>140218MA25029</t>
  </si>
  <si>
    <t>140218VA25002</t>
  </si>
  <si>
    <t>150218MA25029</t>
  </si>
  <si>
    <t>150218VA25002</t>
  </si>
  <si>
    <t>160218MA25029</t>
  </si>
  <si>
    <t>160218VA25002</t>
  </si>
  <si>
    <t>170218MA25029</t>
  </si>
  <si>
    <t>170218VA25002</t>
  </si>
  <si>
    <t>120218MTR01028</t>
  </si>
  <si>
    <t>120218MF01MAF</t>
  </si>
  <si>
    <t xml:space="preserve">Astreado </t>
  </si>
  <si>
    <t>120218MTA01023</t>
  </si>
  <si>
    <t>120218VTA01001</t>
  </si>
  <si>
    <t>130218MTA01003</t>
  </si>
  <si>
    <t>140218MTA01003</t>
  </si>
  <si>
    <t>150218MTA01003</t>
  </si>
  <si>
    <t>160218MTA01003</t>
  </si>
  <si>
    <t>170218MTA01003</t>
  </si>
  <si>
    <t>190218MTA01003</t>
  </si>
  <si>
    <t>200218MTA01003</t>
  </si>
  <si>
    <t>120218VTD26-3030</t>
  </si>
  <si>
    <t>130218MTD26-1027</t>
  </si>
  <si>
    <t>130218VTD26-3030</t>
  </si>
  <si>
    <t>130218MTD26-3027</t>
  </si>
  <si>
    <t>130218MA20023</t>
  </si>
  <si>
    <t>130218VA20001</t>
  </si>
  <si>
    <t>130218MF01MAF</t>
  </si>
  <si>
    <t>140218MA20023</t>
  </si>
  <si>
    <t>140218VA20001</t>
  </si>
  <si>
    <t>150218MA20023</t>
  </si>
  <si>
    <t>160218VA20001</t>
  </si>
  <si>
    <t>170218MA20023</t>
  </si>
  <si>
    <t>140218MTD26-2027</t>
  </si>
  <si>
    <t>140218MTD26-3027</t>
  </si>
  <si>
    <t>140218VTD26-3030</t>
  </si>
  <si>
    <t>150218MTD26-3027</t>
  </si>
  <si>
    <t>120218VTR01001</t>
  </si>
  <si>
    <t>130218MTR0128</t>
  </si>
  <si>
    <t>140218MTR01028</t>
  </si>
  <si>
    <t>140218MA25-1MAF</t>
  </si>
  <si>
    <t>150218MTD26-2027</t>
  </si>
  <si>
    <t>170218VA20001</t>
  </si>
  <si>
    <t>150218VTD26-3001</t>
  </si>
  <si>
    <t>160218MTD26-3027</t>
  </si>
  <si>
    <t>130218VTD26-1030</t>
  </si>
  <si>
    <t>140218MTD26-1027</t>
  </si>
  <si>
    <t>150218MTD26-1027</t>
  </si>
  <si>
    <t>150218VTD26-1001</t>
  </si>
  <si>
    <t>160218MTD26-1027</t>
  </si>
  <si>
    <t>150218MTR0128</t>
  </si>
  <si>
    <t>150218VTR01030</t>
  </si>
  <si>
    <t>150218MF01023</t>
  </si>
  <si>
    <t>160218MF01023</t>
  </si>
  <si>
    <t>160218VTD26-3030</t>
  </si>
  <si>
    <t>160218MA25-1MAF</t>
  </si>
  <si>
    <t>170218MA25-1MAF</t>
  </si>
  <si>
    <t>190218MA25-1023</t>
  </si>
  <si>
    <t>170218MTD26-3027</t>
  </si>
  <si>
    <t>190218MTD26-3027</t>
  </si>
  <si>
    <t>170218MTD26-1027</t>
  </si>
  <si>
    <t>190218MTD26-1027</t>
  </si>
  <si>
    <t>160218MTR0128</t>
  </si>
  <si>
    <t>331A2452P9</t>
  </si>
  <si>
    <t>190218MF01029</t>
  </si>
  <si>
    <t>190218VA25-1030</t>
  </si>
  <si>
    <t>200218MA25-1MAF</t>
  </si>
  <si>
    <t>200218MA25-2023</t>
  </si>
  <si>
    <t>190218VTD26-3002</t>
  </si>
  <si>
    <t>200218VTD26-3030</t>
  </si>
  <si>
    <t>200218MTD26-3027</t>
  </si>
  <si>
    <t>190218MTD26-2027</t>
  </si>
  <si>
    <t>190218VTD26-2002</t>
  </si>
  <si>
    <t>200218MTD26-2027</t>
  </si>
  <si>
    <t>190218VA20001</t>
  </si>
  <si>
    <t>200218MA20023</t>
  </si>
  <si>
    <t>200218VA20002</t>
  </si>
  <si>
    <t>210218MA25029</t>
  </si>
  <si>
    <t>210218VA25001</t>
  </si>
  <si>
    <t>210218MTA01003</t>
  </si>
  <si>
    <t>210218MTD26-3027</t>
  </si>
  <si>
    <t>210218VTD26-3030</t>
  </si>
  <si>
    <t>200218VTD26-2030</t>
  </si>
  <si>
    <t>210218MTD26-2027</t>
  </si>
  <si>
    <t>210218VTD26-2002</t>
  </si>
  <si>
    <t>210218MA20023</t>
  </si>
  <si>
    <t>210218VA20002</t>
  </si>
  <si>
    <t>220218MA25029</t>
  </si>
  <si>
    <t>220218VA25001</t>
  </si>
  <si>
    <t>230218MA25029</t>
  </si>
  <si>
    <t>230218VA25001</t>
  </si>
  <si>
    <t>210218MTD26-1027</t>
  </si>
  <si>
    <t>220218MTD26-3027</t>
  </si>
  <si>
    <t>220218VTD26-3030</t>
  </si>
  <si>
    <t>220218MA20023</t>
  </si>
  <si>
    <t>220218VA20002</t>
  </si>
  <si>
    <t>230218MA20023</t>
  </si>
  <si>
    <t>230218VA20002</t>
  </si>
  <si>
    <t>200218MA25029</t>
  </si>
  <si>
    <t>200218VA25001</t>
  </si>
  <si>
    <t>220218MTR01003</t>
  </si>
  <si>
    <t>170218MTR01028</t>
  </si>
  <si>
    <t>190218MTR01028</t>
  </si>
  <si>
    <t>200218MTR01028</t>
  </si>
  <si>
    <t>210218MTR01028</t>
  </si>
  <si>
    <t>230218MTD26-2027</t>
  </si>
  <si>
    <t>220218MTD26-2MAF</t>
  </si>
  <si>
    <t>220218VTD26-2030</t>
  </si>
  <si>
    <t>230218VTD26-2030</t>
  </si>
  <si>
    <t>230218MTD26-3027</t>
  </si>
  <si>
    <t>230218VTD26-3030</t>
  </si>
  <si>
    <t>240218MTD26-3002</t>
  </si>
  <si>
    <t>240218VTD26-3030</t>
  </si>
  <si>
    <t>230218MTR01028</t>
  </si>
  <si>
    <t>230218MF01003</t>
  </si>
  <si>
    <t>240218MTD26-2002</t>
  </si>
  <si>
    <t>240218VTD26-2030</t>
  </si>
  <si>
    <t>240218VA25001</t>
  </si>
  <si>
    <t>WD13101</t>
  </si>
  <si>
    <t>220218MA25-1027</t>
  </si>
  <si>
    <t>220218VA25-1MAF</t>
  </si>
  <si>
    <t>230218MA25-2MAF</t>
  </si>
  <si>
    <t>240218MA25-1027</t>
  </si>
  <si>
    <t>260218MA25-2MAF</t>
  </si>
  <si>
    <t>240218MTD26-1002</t>
  </si>
  <si>
    <t>240218MTR01028</t>
  </si>
  <si>
    <t>240218MA25023</t>
  </si>
  <si>
    <t>260218MA25029</t>
  </si>
  <si>
    <t>260218VA25001</t>
  </si>
  <si>
    <t>260218MTD26-2002</t>
  </si>
  <si>
    <t>260218MTR01028</t>
  </si>
  <si>
    <t>270218MTR01028</t>
  </si>
  <si>
    <t>260218VTD26-2020</t>
  </si>
  <si>
    <t>270218MTD26-2027</t>
  </si>
  <si>
    <t>280218MTD26-2027</t>
  </si>
  <si>
    <t>010318MTD26-2027</t>
  </si>
  <si>
    <t>280218VTD26-2030</t>
  </si>
  <si>
    <t>010318VTD26-2030</t>
  </si>
  <si>
    <t>270218VTD26-2030</t>
  </si>
  <si>
    <t>020318MTD26-2027</t>
  </si>
  <si>
    <t>020318VTD26-2030</t>
  </si>
  <si>
    <t>030318MTD26-2027</t>
  </si>
  <si>
    <t>030318VTD26-2030</t>
  </si>
  <si>
    <t>050318VTD26-2030</t>
  </si>
  <si>
    <t>060318MTD26-027</t>
  </si>
  <si>
    <t>060318VTD26-2030</t>
  </si>
  <si>
    <t>070318MTD26-027</t>
  </si>
  <si>
    <t>070318VTD26-2030</t>
  </si>
  <si>
    <t>080318MTD26-027</t>
  </si>
  <si>
    <t>080318VTD26-2030</t>
  </si>
  <si>
    <t>090318MTD26-027</t>
  </si>
  <si>
    <t>090318VTD26-2030</t>
  </si>
  <si>
    <t>100318MTD26-027</t>
  </si>
  <si>
    <t>100318VTD26-2030</t>
  </si>
  <si>
    <t>120318MTD26-027</t>
  </si>
  <si>
    <t>120318VTD26-2030</t>
  </si>
  <si>
    <t>130318MTD26-027</t>
  </si>
  <si>
    <t>130318VTD26-2030</t>
  </si>
  <si>
    <t>260218MTD26-3027</t>
  </si>
  <si>
    <t>260218VTD26-3030</t>
  </si>
  <si>
    <t>260218MTA01003</t>
  </si>
  <si>
    <t>270218MTA01028</t>
  </si>
  <si>
    <t>260218VA20002</t>
  </si>
  <si>
    <t>270218VA20002</t>
  </si>
  <si>
    <t>270218MA20023</t>
  </si>
  <si>
    <t>280218MA20023</t>
  </si>
  <si>
    <t>280218VA20002</t>
  </si>
  <si>
    <t>010318MA20023</t>
  </si>
  <si>
    <t>010318VA20002</t>
  </si>
  <si>
    <t>020318MA20023</t>
  </si>
  <si>
    <t>020318VA20002</t>
  </si>
  <si>
    <t>030318MA20023</t>
  </si>
  <si>
    <t>030318VA20002</t>
  </si>
  <si>
    <t>270218MTD26-3027</t>
  </si>
  <si>
    <t>270218VTD26-3030</t>
  </si>
  <si>
    <t>280218MTD26-3027</t>
  </si>
  <si>
    <t>280218VTD26-3030</t>
  </si>
  <si>
    <t>010318MTD26-3027</t>
  </si>
  <si>
    <t>010318VTD26-3030</t>
  </si>
  <si>
    <t>020318MTD26-3027</t>
  </si>
  <si>
    <t>020318VTD26-3030</t>
  </si>
  <si>
    <t>030318MTD26-3027</t>
  </si>
  <si>
    <t>030318VTD26-3030</t>
  </si>
  <si>
    <t>050318VTD26-3030</t>
  </si>
  <si>
    <t>060318MTD26-3027</t>
  </si>
  <si>
    <t>060318VTD26-3030</t>
  </si>
  <si>
    <t>070318MTD26-3027</t>
  </si>
  <si>
    <t>070318VTD26-3030</t>
  </si>
  <si>
    <t>080318MTD26-3027</t>
  </si>
  <si>
    <t>080318VTD26-3030</t>
  </si>
  <si>
    <t>090318MTD26-3027</t>
  </si>
  <si>
    <t>090318VTD26-3030</t>
  </si>
  <si>
    <t>100318MTD26-3027</t>
  </si>
  <si>
    <t>100318VTD26-3030</t>
  </si>
  <si>
    <t>120318MTD26-3027</t>
  </si>
  <si>
    <t>120318VTD26-3030</t>
  </si>
  <si>
    <t>270218MTD26-1028</t>
  </si>
  <si>
    <t>280218MTD26-1028</t>
  </si>
  <si>
    <t>010318MTD26-1028</t>
  </si>
  <si>
    <t>270218MF01003</t>
  </si>
  <si>
    <t>280218MF01003</t>
  </si>
  <si>
    <t>1P2-0344</t>
  </si>
  <si>
    <t>270218MA25MAF</t>
  </si>
  <si>
    <t>270218MA25-1029</t>
  </si>
  <si>
    <t>270218VA25-1002</t>
  </si>
  <si>
    <t>280218MA25-1029</t>
  </si>
  <si>
    <t>280218MA25MAF</t>
  </si>
  <si>
    <t>280218VA25002</t>
  </si>
  <si>
    <t>010318MTR01003</t>
  </si>
  <si>
    <t>020318MTR01003</t>
  </si>
  <si>
    <t>010218MA25029</t>
  </si>
  <si>
    <t>010318VA25002</t>
  </si>
  <si>
    <t>020318VA25002</t>
  </si>
  <si>
    <t>020318MA25MAF</t>
  </si>
  <si>
    <t>010318MA25MAF</t>
  </si>
  <si>
    <t>030318MA25MAF</t>
  </si>
  <si>
    <t>030318VA25002</t>
  </si>
  <si>
    <t>050318MA25MAF</t>
  </si>
  <si>
    <t>010318MA25-1029</t>
  </si>
  <si>
    <t>020318MA25-1029</t>
  </si>
  <si>
    <t>030318MA25-1029</t>
  </si>
  <si>
    <t>230118MF01003</t>
  </si>
  <si>
    <t>240218MF01003</t>
  </si>
  <si>
    <t>020318MTD26-1028</t>
  </si>
  <si>
    <t>050318MTD26-2027</t>
  </si>
  <si>
    <t>030318MTR01003</t>
  </si>
  <si>
    <t>050318MTR01003</t>
  </si>
  <si>
    <t>060318MTR01003</t>
  </si>
  <si>
    <t>070318MTR01003</t>
  </si>
  <si>
    <t>080318MTR01003</t>
  </si>
  <si>
    <t>090318MTR01003</t>
  </si>
  <si>
    <t>100318MTR01003</t>
  </si>
  <si>
    <t>120318MTR01003</t>
  </si>
  <si>
    <t>130318MTR01003</t>
  </si>
  <si>
    <t>140318MTR01003</t>
  </si>
  <si>
    <t>1P2-0306</t>
  </si>
  <si>
    <t>030318MTD26-1028</t>
  </si>
  <si>
    <t>050318MA25-1029</t>
  </si>
  <si>
    <t>060318MA25029</t>
  </si>
  <si>
    <t>050318VA25001</t>
  </si>
  <si>
    <t>050318MTD26-1027</t>
  </si>
  <si>
    <t>050318VTD26-1030</t>
  </si>
  <si>
    <t>050318MTR01028</t>
  </si>
  <si>
    <t>050318VTR01002</t>
  </si>
  <si>
    <t>050318MST01023</t>
  </si>
  <si>
    <t>140318MTD26-027</t>
  </si>
  <si>
    <t>150318MTR01003</t>
  </si>
  <si>
    <t>060318MA20023</t>
  </si>
  <si>
    <t>060318VA20002</t>
  </si>
  <si>
    <t>070318MA20023</t>
  </si>
  <si>
    <t>080318MA20023</t>
  </si>
  <si>
    <t>070318MTD26-1027</t>
  </si>
  <si>
    <t>060318MTD26-1027</t>
  </si>
  <si>
    <t>070318VTD26-1002</t>
  </si>
  <si>
    <t>060318MTR01028</t>
  </si>
  <si>
    <t>060318VTR01002</t>
  </si>
  <si>
    <t>070318MTR01028</t>
  </si>
  <si>
    <t>060318MF01023</t>
  </si>
  <si>
    <t>070318MF01029</t>
  </si>
  <si>
    <t>080318MF01029</t>
  </si>
  <si>
    <t>070318MA25-1MAF</t>
  </si>
  <si>
    <t>070318VA25-1002</t>
  </si>
  <si>
    <t>070318VA20001</t>
  </si>
  <si>
    <t>080318VA20001</t>
  </si>
  <si>
    <t>090318MA20023</t>
  </si>
  <si>
    <t>090318VA20001</t>
  </si>
  <si>
    <t>100318MA20023</t>
  </si>
  <si>
    <t>100318VA20001</t>
  </si>
  <si>
    <t>120318MA20023</t>
  </si>
  <si>
    <t>120318VA20001</t>
  </si>
  <si>
    <t>150318MA20023</t>
  </si>
  <si>
    <t>150318VA20001</t>
  </si>
  <si>
    <t>160318MA20023</t>
  </si>
  <si>
    <t>190318MA20023</t>
  </si>
  <si>
    <t>190318VA20001</t>
  </si>
  <si>
    <t>200318MA20023</t>
  </si>
  <si>
    <t>200318VA20001</t>
  </si>
  <si>
    <t>230318MA20023</t>
  </si>
  <si>
    <t>080318MCNC029</t>
  </si>
  <si>
    <t>080318MTD26-1028</t>
  </si>
  <si>
    <t>080318VTD26-1002</t>
  </si>
  <si>
    <t>080318VA25002</t>
  </si>
  <si>
    <t>090318MA25028</t>
  </si>
  <si>
    <t>090318VA25002</t>
  </si>
  <si>
    <t>090318MCNC029</t>
  </si>
  <si>
    <t>100318MTR01029</t>
  </si>
  <si>
    <t>120318MTR01029</t>
  </si>
  <si>
    <t>140318VTD26-2030</t>
  </si>
  <si>
    <t>100318MA25028</t>
  </si>
  <si>
    <t>100318VA25002</t>
  </si>
  <si>
    <t>120318MA25028</t>
  </si>
  <si>
    <t>120318VA25002</t>
  </si>
  <si>
    <t>130318MA25028</t>
  </si>
  <si>
    <t>130318VA25002</t>
  </si>
  <si>
    <t>140318VA25002</t>
  </si>
  <si>
    <t>150318MA25028</t>
  </si>
  <si>
    <t>160318MA25028</t>
  </si>
  <si>
    <t>170318MA25028</t>
  </si>
  <si>
    <t>100318MCNC029</t>
  </si>
  <si>
    <t>120318MCNC029</t>
  </si>
  <si>
    <t>150318MTD26-3027</t>
  </si>
  <si>
    <t>150318VTD26-3030</t>
  </si>
  <si>
    <t>140318MTR01028</t>
  </si>
  <si>
    <t>130318MCNC029</t>
  </si>
  <si>
    <t>130318VTR01001</t>
  </si>
  <si>
    <t>130318VTR01MAF</t>
  </si>
  <si>
    <t>230318VA20001</t>
  </si>
  <si>
    <t>240318MA20023</t>
  </si>
  <si>
    <t>240318VA20001</t>
  </si>
  <si>
    <t>160318MTD26-3027</t>
  </si>
  <si>
    <t>140318MA25027</t>
  </si>
  <si>
    <t>130318VCNC005</t>
  </si>
  <si>
    <t>140318VCNC005</t>
  </si>
  <si>
    <t>150318MCNC029</t>
  </si>
  <si>
    <t>WD14101</t>
  </si>
  <si>
    <t>130318MTD26-1027</t>
  </si>
  <si>
    <t>140318VTR01MAF</t>
  </si>
  <si>
    <t>140318VTR01001</t>
  </si>
  <si>
    <t>150318MTR01028</t>
  </si>
  <si>
    <t>200318MA25028</t>
  </si>
  <si>
    <t>200318VA25002</t>
  </si>
  <si>
    <t>150318MF01029</t>
  </si>
  <si>
    <t>160318MF01029</t>
  </si>
  <si>
    <t>150318VTD26-2031</t>
  </si>
  <si>
    <t>140318MCNC029</t>
  </si>
  <si>
    <t>160318MCNC029</t>
  </si>
  <si>
    <t>130318MTA01023</t>
  </si>
  <si>
    <t>140318MTA01023</t>
  </si>
  <si>
    <t>150318MTA01023</t>
  </si>
  <si>
    <t>150318VTA01001</t>
  </si>
  <si>
    <t>160318MTA01003</t>
  </si>
  <si>
    <t>160318VTA01001</t>
  </si>
  <si>
    <t>170318VTA01001</t>
  </si>
  <si>
    <t>190318MTA01003</t>
  </si>
  <si>
    <t>150318MST01MAF</t>
  </si>
  <si>
    <t>160318MST01MAF</t>
  </si>
  <si>
    <t>160318MA25-1031</t>
  </si>
  <si>
    <t>170318MA20027</t>
  </si>
  <si>
    <t>170318VA20002</t>
  </si>
  <si>
    <t>160318VA20002</t>
  </si>
  <si>
    <t>170318MCNC029</t>
  </si>
  <si>
    <t>170318MA25-1031</t>
  </si>
  <si>
    <t>170318MF01003</t>
  </si>
  <si>
    <t>170318MTA01023</t>
  </si>
  <si>
    <t>190318MA25029</t>
  </si>
  <si>
    <t>210318MA25028</t>
  </si>
  <si>
    <t>190318VA25002</t>
  </si>
  <si>
    <t>260318MA20023</t>
  </si>
  <si>
    <t>190318MA25-1031</t>
  </si>
  <si>
    <t>190318MTD26-2027</t>
  </si>
  <si>
    <t>190318VTD26-2030</t>
  </si>
  <si>
    <t>200318MTD26-2027</t>
  </si>
  <si>
    <t>200318VTD26-2030</t>
  </si>
  <si>
    <t>190318MTR01028</t>
  </si>
  <si>
    <t>200318MTR01031</t>
  </si>
  <si>
    <t>190318VTD26-3030</t>
  </si>
  <si>
    <t>200318MTD26-3027</t>
  </si>
  <si>
    <t>200318MTA01003</t>
  </si>
  <si>
    <t>200318VTA01001</t>
  </si>
  <si>
    <t>200318VTD26-3030</t>
  </si>
  <si>
    <t>200318MCNC029</t>
  </si>
  <si>
    <t>210318MCNC029</t>
  </si>
  <si>
    <t>260318VA20001</t>
  </si>
  <si>
    <t>270318MA20023</t>
  </si>
  <si>
    <t>270318VA20001</t>
  </si>
  <si>
    <t>210318MTD26-2027</t>
  </si>
  <si>
    <t>210318VTD26-2030</t>
  </si>
  <si>
    <t>210318MTR01031</t>
  </si>
  <si>
    <t>210318MA25-1023</t>
  </si>
  <si>
    <t>200318MA25-1MAF</t>
  </si>
  <si>
    <t>220318MA25-1023</t>
  </si>
  <si>
    <t>220318MCNC029</t>
  </si>
  <si>
    <t>230318MCNC029</t>
  </si>
  <si>
    <t>210318MTA01003</t>
  </si>
  <si>
    <t>210318VTA01001</t>
  </si>
  <si>
    <t>210318MF01003</t>
  </si>
  <si>
    <t>210318MTD26-3027</t>
  </si>
  <si>
    <t>220318MTD26-3027</t>
  </si>
  <si>
    <t>220318VTD26-3030</t>
  </si>
  <si>
    <t>230318MTD26-3027</t>
  </si>
  <si>
    <t>230318VTD26-3030</t>
  </si>
  <si>
    <t>240318MTD26-3027</t>
  </si>
  <si>
    <t>210318VTD26-3002</t>
  </si>
  <si>
    <t>210318VCNC031</t>
  </si>
  <si>
    <t>220318MTA01003</t>
  </si>
  <si>
    <t>220318VTA01001</t>
  </si>
  <si>
    <t>1896-15AF</t>
  </si>
  <si>
    <t>210318VA25001</t>
  </si>
  <si>
    <t>220318MTD26-2027</t>
  </si>
  <si>
    <t>220318VTD26-2030</t>
  </si>
  <si>
    <t>230318MTD26-2027</t>
  </si>
  <si>
    <t>230318VTD26-2030</t>
  </si>
  <si>
    <t>220318MTR01031</t>
  </si>
  <si>
    <t>220318VTR01001</t>
  </si>
  <si>
    <t>230318MTR010028</t>
  </si>
  <si>
    <t>220318MST01028</t>
  </si>
  <si>
    <t>230318MST01028</t>
  </si>
  <si>
    <t>220318VA25002</t>
  </si>
  <si>
    <t>230318MA25003</t>
  </si>
  <si>
    <t>230318MF01003</t>
  </si>
  <si>
    <t>81492-40</t>
  </si>
  <si>
    <t>230318MA25-1031</t>
  </si>
  <si>
    <t>230318VA25-1002</t>
  </si>
  <si>
    <t>260318MTD26-3029</t>
  </si>
  <si>
    <t>260318VTD26-3002</t>
  </si>
  <si>
    <t>240318MTD26-2027</t>
  </si>
  <si>
    <t>260318MTD26-2029</t>
  </si>
  <si>
    <t>240318MF01029</t>
  </si>
  <si>
    <t>240318MA25003</t>
  </si>
  <si>
    <t>260318MA25003</t>
  </si>
  <si>
    <t>240318MTR01028</t>
  </si>
  <si>
    <t>240318MA25-1031</t>
  </si>
  <si>
    <t>240318VA25-1002</t>
  </si>
  <si>
    <t>260318MA25-1031</t>
  </si>
  <si>
    <t>260318MTD26-1MAF</t>
  </si>
  <si>
    <t>260318VTD26-2002</t>
  </si>
  <si>
    <t>270318MA25-1031</t>
  </si>
  <si>
    <t>270318VA25-1002</t>
  </si>
  <si>
    <t>270318MTD26-3029</t>
  </si>
  <si>
    <t>270318MTD26-1MAF</t>
  </si>
  <si>
    <t>270318MA25003</t>
  </si>
  <si>
    <t>280318MA25003</t>
  </si>
  <si>
    <t>270318MTD26-2029</t>
  </si>
  <si>
    <t>270318MTR01028</t>
  </si>
  <si>
    <t>280318MTD26-1MAF</t>
  </si>
  <si>
    <t>280318MST01023</t>
  </si>
  <si>
    <t>280318MTD26-2029</t>
  </si>
  <si>
    <t>280318VA20002</t>
  </si>
  <si>
    <t>280318MA25-1031</t>
  </si>
  <si>
    <t>020418MST01023</t>
  </si>
  <si>
    <t>280318MTD26-3029</t>
  </si>
  <si>
    <t>280318VA25001</t>
  </si>
  <si>
    <t>020418MA25003</t>
  </si>
  <si>
    <t>020418VST01002</t>
  </si>
  <si>
    <t>030418MF01003</t>
  </si>
  <si>
    <t>020418MTD26-3028</t>
  </si>
  <si>
    <t>020418MTD26-1MAF</t>
  </si>
  <si>
    <t>020418MTD26-2028</t>
  </si>
  <si>
    <t>020418VA20001</t>
  </si>
  <si>
    <t>030418VA20001</t>
  </si>
  <si>
    <t>040418MA20023</t>
  </si>
  <si>
    <t>050418MA20023</t>
  </si>
  <si>
    <t>050418VA20001</t>
  </si>
  <si>
    <t>060418VA20001</t>
  </si>
  <si>
    <t>070418VA20001</t>
  </si>
  <si>
    <t>090418MA20023</t>
  </si>
  <si>
    <t>090418VA20001</t>
  </si>
  <si>
    <t>100418MA20023</t>
  </si>
  <si>
    <t>100418VA20001</t>
  </si>
  <si>
    <t>120418VA20001</t>
  </si>
  <si>
    <t>130418MA20023</t>
  </si>
  <si>
    <t>130418VA20001</t>
  </si>
  <si>
    <t>140418MA20023</t>
  </si>
  <si>
    <t>140418VA20001</t>
  </si>
  <si>
    <t>160418MA20023</t>
  </si>
  <si>
    <t>160418VA20001</t>
  </si>
  <si>
    <t>170418MA20023</t>
  </si>
  <si>
    <t>180418MA20023</t>
  </si>
  <si>
    <t>190418MA20023</t>
  </si>
  <si>
    <t>200418MA20023</t>
  </si>
  <si>
    <t>200418VA20001</t>
  </si>
  <si>
    <t>210418MA20023</t>
  </si>
  <si>
    <t>030418MST01023</t>
  </si>
  <si>
    <t>030418MTD26-2028</t>
  </si>
  <si>
    <t>040418MTD26-2028</t>
  </si>
  <si>
    <t>030418MTD26-3028</t>
  </si>
  <si>
    <t>030418MTR01029</t>
  </si>
  <si>
    <t>030418MA25029</t>
  </si>
  <si>
    <t>030418VA25001</t>
  </si>
  <si>
    <t>040418MTD26-3028</t>
  </si>
  <si>
    <t>030418MST01029</t>
  </si>
  <si>
    <t>040418MTR01003</t>
  </si>
  <si>
    <t>0404318MA25-1031</t>
  </si>
  <si>
    <t>0304318MA25-1031</t>
  </si>
  <si>
    <t>040418VA25001</t>
  </si>
  <si>
    <t>040418MA25029</t>
  </si>
  <si>
    <t>050418MA25029</t>
  </si>
  <si>
    <t>050418VA25001</t>
  </si>
  <si>
    <t>060418MTD26-3029</t>
  </si>
  <si>
    <t>0504318MA25-1031</t>
  </si>
  <si>
    <t>0604318MA25-1031</t>
  </si>
  <si>
    <t>050418MTR01003</t>
  </si>
  <si>
    <t xml:space="preserve">N/A </t>
  </si>
  <si>
    <t>040418MTD26-1MAF</t>
  </si>
  <si>
    <t>060418MTD26-2029</t>
  </si>
  <si>
    <t>060418VTD26-2012</t>
  </si>
  <si>
    <t>060418MCNC003</t>
  </si>
  <si>
    <t>070418MF02MAF</t>
  </si>
  <si>
    <t>060418VA25002</t>
  </si>
  <si>
    <t>070418VTD26-2012</t>
  </si>
  <si>
    <t>070418VA25002</t>
  </si>
  <si>
    <t>070418VTD26-3012</t>
  </si>
  <si>
    <t>060418VTD26-3012</t>
  </si>
  <si>
    <t>0704318MA25-1031</t>
  </si>
  <si>
    <t>070418MA25029</t>
  </si>
  <si>
    <t>070418VST01002</t>
  </si>
  <si>
    <t>090418MTD26-2028</t>
  </si>
  <si>
    <t>090418VTD26-2012</t>
  </si>
  <si>
    <t>040418VA20002</t>
  </si>
  <si>
    <t>110418MA20003</t>
  </si>
  <si>
    <t>100418MTD26-2028</t>
  </si>
  <si>
    <t>100418VTD26-2012</t>
  </si>
  <si>
    <t>090418MTD26-3028</t>
  </si>
  <si>
    <t>090418VTD26-3012</t>
  </si>
  <si>
    <t>100418MTD26-3028</t>
  </si>
  <si>
    <t>100418VTD26-3012</t>
  </si>
  <si>
    <t>1004318MA25-1031</t>
  </si>
  <si>
    <t>090418M031</t>
  </si>
  <si>
    <t>100418M032</t>
  </si>
  <si>
    <t>100418M012</t>
  </si>
  <si>
    <t>090418MST01029</t>
  </si>
  <si>
    <t>110418MST01023</t>
  </si>
  <si>
    <t>090418MF02003</t>
  </si>
  <si>
    <t>090418VF02MAF</t>
  </si>
  <si>
    <t>100418VF02MAF</t>
  </si>
  <si>
    <t>090418MTR01031</t>
  </si>
  <si>
    <t>090418VTR01002</t>
  </si>
  <si>
    <t>090418VA25-1001</t>
  </si>
  <si>
    <t>100418MA25029</t>
  </si>
  <si>
    <t>110418MA25029</t>
  </si>
  <si>
    <t>100418MA25031</t>
  </si>
  <si>
    <t>100418VA25002</t>
  </si>
  <si>
    <t>110418MTD26-3032</t>
  </si>
  <si>
    <t>120418MTD26-3028</t>
  </si>
  <si>
    <t>110418MA25031</t>
  </si>
  <si>
    <t>110418MA25003</t>
  </si>
  <si>
    <t>120418MA25003</t>
  </si>
  <si>
    <t>120418VA25012</t>
  </si>
  <si>
    <t>130418MA25003</t>
  </si>
  <si>
    <t>130418VA25012</t>
  </si>
  <si>
    <t>140418MA25003</t>
  </si>
  <si>
    <t>160418MA25003</t>
  </si>
  <si>
    <t>160418VA25012</t>
  </si>
  <si>
    <t>120418MTD26-2028</t>
  </si>
  <si>
    <t>130418MTD26-2028</t>
  </si>
  <si>
    <t>130418MTD26-3028</t>
  </si>
  <si>
    <t>110418MA20031</t>
  </si>
  <si>
    <t>110418VA20002</t>
  </si>
  <si>
    <t>120418MA20MAF</t>
  </si>
  <si>
    <t>120418MST01032</t>
  </si>
  <si>
    <t>110417VA25001</t>
  </si>
  <si>
    <t>120417MA25029</t>
  </si>
  <si>
    <t>120417VA25001</t>
  </si>
  <si>
    <t>130417VA25001</t>
  </si>
  <si>
    <t>130417MA25029</t>
  </si>
  <si>
    <t>110418VA25012</t>
  </si>
  <si>
    <t>110418M032</t>
  </si>
  <si>
    <t>130418M032</t>
  </si>
  <si>
    <t>130418MTD26-1032</t>
  </si>
  <si>
    <t>160418MTD26-1032</t>
  </si>
  <si>
    <t>140418MTD26-2028</t>
  </si>
  <si>
    <t>140418VTD26-2002</t>
  </si>
  <si>
    <t>140418VTD26-3002</t>
  </si>
  <si>
    <t>140417MA25029</t>
  </si>
  <si>
    <t>XT3330-6AF</t>
  </si>
  <si>
    <t>160418MTD26-2028</t>
  </si>
  <si>
    <t>190418MTD26-2028</t>
  </si>
  <si>
    <t>200418MTD26-2028</t>
  </si>
  <si>
    <t>200418VTD26-2002</t>
  </si>
  <si>
    <t>170418MTD26-1032</t>
  </si>
  <si>
    <t>190418MTD26-1028</t>
  </si>
  <si>
    <t>180418MTD26-1031</t>
  </si>
  <si>
    <t>170418VTD26-2001</t>
  </si>
  <si>
    <t>170418MTD26-2029</t>
  </si>
  <si>
    <t>180418MTD26-2029</t>
  </si>
  <si>
    <t>180418VTD26-2001</t>
  </si>
  <si>
    <t>190418VTD26-2012</t>
  </si>
  <si>
    <t>160418MTD26-3028</t>
  </si>
  <si>
    <t>170418MTD26-3029</t>
  </si>
  <si>
    <t>170418VTD26-3001</t>
  </si>
  <si>
    <t>180418MTD26-3029</t>
  </si>
  <si>
    <t>180418VTD26-3001</t>
  </si>
  <si>
    <t>190418MTD26-3029</t>
  </si>
  <si>
    <t>190418VTD26-3012</t>
  </si>
  <si>
    <t>200418MTD26-3029</t>
  </si>
  <si>
    <t>200418VTD26-3012</t>
  </si>
  <si>
    <t>230418MTD26-3029</t>
  </si>
  <si>
    <t>230418VTD26-3012</t>
  </si>
  <si>
    <t>240418MTD26-3029</t>
  </si>
  <si>
    <t>240418VTD26-3012</t>
  </si>
  <si>
    <t>180418MF02003</t>
  </si>
  <si>
    <t>190418MF02003</t>
  </si>
  <si>
    <t>170418MA25003</t>
  </si>
  <si>
    <t>170418VA25002</t>
  </si>
  <si>
    <t>170418VA20002</t>
  </si>
  <si>
    <t>140418MST01031</t>
  </si>
  <si>
    <t>160418MST01031</t>
  </si>
  <si>
    <t>170418MST01031</t>
  </si>
  <si>
    <t>170418VST01012</t>
  </si>
  <si>
    <t>180418MST01032</t>
  </si>
  <si>
    <t>190418MST01032</t>
  </si>
  <si>
    <t>160418MF01029</t>
  </si>
  <si>
    <t>170418MA25MAF</t>
  </si>
  <si>
    <t>180418MA25028</t>
  </si>
  <si>
    <t>180418VST01012</t>
  </si>
  <si>
    <t>180418MA25031</t>
  </si>
  <si>
    <t>190418MA25031</t>
  </si>
  <si>
    <t>190418VA20002</t>
  </si>
  <si>
    <t>180418VA20002</t>
  </si>
  <si>
    <t>190418VA25001</t>
  </si>
  <si>
    <t>200418MST01032</t>
  </si>
  <si>
    <t>230418MST01032</t>
  </si>
  <si>
    <t>200418MA25-1031</t>
  </si>
  <si>
    <t>200418VA25001</t>
  </si>
  <si>
    <t>210418MA25003</t>
  </si>
  <si>
    <t>200418MA25003</t>
  </si>
  <si>
    <t>230418MA25003</t>
  </si>
  <si>
    <t>230418MA20023</t>
  </si>
  <si>
    <t>230418MA25-1031</t>
  </si>
  <si>
    <t>240418MTD26-1MAF</t>
  </si>
  <si>
    <t>250418MTD26-1031</t>
  </si>
  <si>
    <t>260418MTD26-1MAF</t>
  </si>
  <si>
    <t>250418VTD26-1001</t>
  </si>
  <si>
    <t>230418MTD26-2029</t>
  </si>
  <si>
    <t>230418VTD26-2012</t>
  </si>
  <si>
    <t>230418VTD26-2001</t>
  </si>
  <si>
    <t>240418MTD26-2029</t>
  </si>
  <si>
    <t>240418VTD26-2012</t>
  </si>
  <si>
    <t>230418VTD26-3001</t>
  </si>
  <si>
    <t>250418MTD26-3029</t>
  </si>
  <si>
    <t>250418VTD26-3012</t>
  </si>
  <si>
    <t>260418MTD26-3028</t>
  </si>
  <si>
    <t>230418VA20001</t>
  </si>
  <si>
    <t>240418MA20023</t>
  </si>
  <si>
    <t>240418VA20001</t>
  </si>
  <si>
    <t>250418MA20023</t>
  </si>
  <si>
    <t>250418VA20001</t>
  </si>
  <si>
    <t>230418VA25-1002</t>
  </si>
  <si>
    <t>240418MA25-1031</t>
  </si>
  <si>
    <t>240418VA25-1002</t>
  </si>
  <si>
    <t>250418VA25001</t>
  </si>
  <si>
    <t>260418MA25029</t>
  </si>
  <si>
    <t>240418MST01032</t>
  </si>
  <si>
    <t>250418MF02003</t>
  </si>
  <si>
    <t>260418MF02003</t>
  </si>
  <si>
    <t>250418MST01032</t>
  </si>
  <si>
    <t>TD25-2</t>
  </si>
  <si>
    <t>250418VTD26-2012</t>
  </si>
  <si>
    <t>260418MTD26-2028</t>
  </si>
  <si>
    <t>81482-8</t>
  </si>
  <si>
    <t>260418MA25-1031</t>
  </si>
  <si>
    <t>260418VTD26-3012</t>
  </si>
  <si>
    <t>260418VA20001</t>
  </si>
  <si>
    <t>260418VA25001</t>
  </si>
  <si>
    <t>260418VTD26-2012</t>
  </si>
  <si>
    <t>260418VA25-1002</t>
  </si>
  <si>
    <t>270418MA20023</t>
  </si>
  <si>
    <t>270418VA20001</t>
  </si>
  <si>
    <t>280418MA20023</t>
  </si>
  <si>
    <t>280418VA20001</t>
  </si>
  <si>
    <t>300418MA20023</t>
  </si>
  <si>
    <t>300418VA20001</t>
  </si>
  <si>
    <t>020518MA20023</t>
  </si>
  <si>
    <t>270418MTD26-1031</t>
  </si>
  <si>
    <t>270418VTD26-1012</t>
  </si>
  <si>
    <t>270418MTD26-3028</t>
  </si>
  <si>
    <t>270418VTD26-3012</t>
  </si>
  <si>
    <t>270418MF02003</t>
  </si>
  <si>
    <t>270418MST01032</t>
  </si>
  <si>
    <t>270418MTD26-2028</t>
  </si>
  <si>
    <t>270418VTD26-2012</t>
  </si>
  <si>
    <t>270418MA25-1029</t>
  </si>
  <si>
    <t>270418VA25-1002</t>
  </si>
  <si>
    <t>280418MTD26-1031</t>
  </si>
  <si>
    <t>280418VTD26-1012</t>
  </si>
  <si>
    <t>331A2452P7</t>
  </si>
  <si>
    <t>300418MTD26-2028</t>
  </si>
  <si>
    <t>300518MTR01003</t>
  </si>
  <si>
    <t>280418MA25032</t>
  </si>
  <si>
    <t>280418VA25001</t>
  </si>
  <si>
    <t>280418MA25-1029</t>
  </si>
  <si>
    <t>280418VA25-1002</t>
  </si>
  <si>
    <t>280418MST01028</t>
  </si>
  <si>
    <t>300418MST01032</t>
  </si>
  <si>
    <t>300418MTD26-1031</t>
  </si>
  <si>
    <t>300418VTD26-1012</t>
  </si>
  <si>
    <t>020518MTD26-1031</t>
  </si>
  <si>
    <t>020518VTD26-1012</t>
  </si>
  <si>
    <t>020518MTD26-2028</t>
  </si>
  <si>
    <t>300418MTD26-3028</t>
  </si>
  <si>
    <t>020518MTD26-3028</t>
  </si>
  <si>
    <t>020518VTD26-3001</t>
  </si>
  <si>
    <t>300418VA25002</t>
  </si>
  <si>
    <t>020518MA25MAF</t>
  </si>
  <si>
    <t>300418MA25-1029</t>
  </si>
  <si>
    <t>300418VA25-1002</t>
  </si>
  <si>
    <t>020518MA25-1029</t>
  </si>
  <si>
    <t>020518VA25-1002</t>
  </si>
  <si>
    <t>020518MST01032</t>
  </si>
  <si>
    <t>300418MF02MAF</t>
  </si>
  <si>
    <t>010518MF02MAF</t>
  </si>
  <si>
    <t>020518MF02003</t>
  </si>
  <si>
    <t>300418MF01003</t>
  </si>
  <si>
    <t>020518MF02MAF</t>
  </si>
  <si>
    <t>030518VTD26-3001</t>
  </si>
  <si>
    <t>030518MTD26-3029</t>
  </si>
  <si>
    <t>030518MTD26-1031</t>
  </si>
  <si>
    <t>030518VTD26-1012</t>
  </si>
  <si>
    <t>030518MTR01028</t>
  </si>
  <si>
    <t>030518VTR01002</t>
  </si>
  <si>
    <t>020518VTD26-2001</t>
  </si>
  <si>
    <t>030518MTD26-2029</t>
  </si>
  <si>
    <t>030518VTD26-2001</t>
  </si>
  <si>
    <t>030518MA20023</t>
  </si>
  <si>
    <t>030518MA25MAF</t>
  </si>
  <si>
    <t>030518MST01003</t>
  </si>
  <si>
    <t>040518MTD26-2029</t>
  </si>
  <si>
    <t>040518VTD26-2001</t>
  </si>
  <si>
    <t>050518MTD26-2029</t>
  </si>
  <si>
    <t>050518VTD26-2001</t>
  </si>
  <si>
    <t>040518MTD26-1031</t>
  </si>
  <si>
    <t>040518VTD26-1012</t>
  </si>
  <si>
    <t>030518VA20002</t>
  </si>
  <si>
    <t>040518MA20023</t>
  </si>
  <si>
    <t>040518MA25MAF</t>
  </si>
  <si>
    <t>040518VA25002</t>
  </si>
  <si>
    <t>040518MST01032</t>
  </si>
  <si>
    <t>040518MTR01028</t>
  </si>
  <si>
    <t>040518MTA01003</t>
  </si>
  <si>
    <t>050518MTD26-1031</t>
  </si>
  <si>
    <t>050518VTD26-1012</t>
  </si>
  <si>
    <t>070518MTD26-2029</t>
  </si>
  <si>
    <t>050518MA20023</t>
  </si>
  <si>
    <t>050518MST01032</t>
  </si>
  <si>
    <t>040518MTA01032</t>
  </si>
  <si>
    <t>070518MTA01032</t>
  </si>
  <si>
    <t>080518MTA01032</t>
  </si>
  <si>
    <t>070518MTD26-1031</t>
  </si>
  <si>
    <t>070518VTD26-1012</t>
  </si>
  <si>
    <t>050518VA25-1002</t>
  </si>
  <si>
    <t>070518MA25-1023</t>
  </si>
  <si>
    <t>070518VA25-1001</t>
  </si>
  <si>
    <t>070518MTR02003</t>
  </si>
  <si>
    <t>050518MTR01028</t>
  </si>
  <si>
    <t>070518MTR01028</t>
  </si>
  <si>
    <t>070518VTR01002</t>
  </si>
  <si>
    <t>080518MA25-1023</t>
  </si>
  <si>
    <t>080518VA25-1001</t>
  </si>
  <si>
    <t>040518VTD26-3001</t>
  </si>
  <si>
    <t>050518VTD26-3001</t>
  </si>
  <si>
    <t>070518VTD26-3029</t>
  </si>
  <si>
    <t>070518VTD26-3012</t>
  </si>
  <si>
    <t>080518MTR02003</t>
  </si>
  <si>
    <t>080518MTR01028</t>
  </si>
  <si>
    <t>080518VTD26-3012</t>
  </si>
  <si>
    <t>A-251</t>
  </si>
  <si>
    <t>040518MTD26-3029</t>
  </si>
  <si>
    <t>IP20310</t>
  </si>
  <si>
    <t>080518MTD26-3029</t>
  </si>
  <si>
    <t>090518MTD26-3029</t>
  </si>
  <si>
    <t>090518MTA01028</t>
  </si>
  <si>
    <t>090518TD262029</t>
  </si>
  <si>
    <t>050518MTD26-3029</t>
  </si>
  <si>
    <t>090518MTR02032</t>
  </si>
  <si>
    <t>090518MTR01028</t>
  </si>
  <si>
    <t>240418M028</t>
  </si>
  <si>
    <t>260418M023</t>
  </si>
  <si>
    <t xml:space="preserve">        090518MA25-1023</t>
  </si>
  <si>
    <t xml:space="preserve">090518VA25-1002 </t>
  </si>
  <si>
    <t>090518VTD26-3001</t>
  </si>
  <si>
    <t>100518MTR02003</t>
  </si>
  <si>
    <t>852B001</t>
  </si>
  <si>
    <t>A251</t>
  </si>
  <si>
    <t>230418M028</t>
  </si>
  <si>
    <t>250418M023</t>
  </si>
  <si>
    <t>100518MTD26-3029</t>
  </si>
  <si>
    <t>110518MTD26-3029</t>
  </si>
  <si>
    <t>110518VTD26-3001</t>
  </si>
  <si>
    <t>110518MTR01028</t>
  </si>
  <si>
    <t>110518MTR01003</t>
  </si>
  <si>
    <t>100518MTR01028</t>
  </si>
  <si>
    <t>110518MA25MARCOS</t>
  </si>
  <si>
    <t>100518MST01032</t>
  </si>
  <si>
    <t>090518TD26-2001</t>
  </si>
  <si>
    <t>100518MTD26-2029</t>
  </si>
  <si>
    <t>110518VTD26-2001</t>
  </si>
  <si>
    <t>110518MTD26-2029</t>
  </si>
  <si>
    <t>080518MTD26-1031</t>
  </si>
  <si>
    <t>080518VTD26-1012</t>
  </si>
  <si>
    <t>090518MTD26-1031</t>
  </si>
  <si>
    <t>090518MTD26-1012</t>
  </si>
  <si>
    <t>100518MTD26-1023</t>
  </si>
  <si>
    <t>110518MTD26-1031</t>
  </si>
  <si>
    <t>120508MTD26-1031</t>
  </si>
  <si>
    <t>120518MTD26-3029</t>
  </si>
  <si>
    <t>120518MTD26-2029</t>
  </si>
  <si>
    <t>120518MA-251031</t>
  </si>
  <si>
    <t>120518VTD26-2001</t>
  </si>
  <si>
    <t>0..022</t>
  </si>
  <si>
    <t>120518VA20002</t>
  </si>
  <si>
    <t>110518MA20023</t>
  </si>
  <si>
    <t>110518VA20002</t>
  </si>
  <si>
    <t>120518MA20023</t>
  </si>
  <si>
    <t>120518VA25MARCOS</t>
  </si>
  <si>
    <t>P-23</t>
  </si>
  <si>
    <t>120518MTR01003</t>
  </si>
  <si>
    <t xml:space="preserve">070518MTR01MARCOS </t>
  </si>
  <si>
    <t>120508MTR01028</t>
  </si>
  <si>
    <t>140518MTR01028</t>
  </si>
  <si>
    <t>140518MA251003</t>
  </si>
  <si>
    <t>140518MA25029</t>
  </si>
  <si>
    <t>140518MTD26-2031</t>
  </si>
  <si>
    <t>140518MA20023</t>
  </si>
  <si>
    <t xml:space="preserve">110518VA-25MARCOS </t>
  </si>
  <si>
    <t>140518MTA1029</t>
  </si>
  <si>
    <t>140518VA251001</t>
  </si>
  <si>
    <t>140518VTD26-3012</t>
  </si>
  <si>
    <t>140518VTD26-2012</t>
  </si>
  <si>
    <t>140518VA20002</t>
  </si>
  <si>
    <t>150518MTR01028</t>
  </si>
  <si>
    <t>150518A25-1031</t>
  </si>
  <si>
    <t>150518MTD26-2029</t>
  </si>
  <si>
    <t>150518A25003</t>
  </si>
  <si>
    <t>150518MA20023</t>
  </si>
  <si>
    <t>140518VTR01YAIR</t>
  </si>
  <si>
    <t>150518VTD26-3012</t>
  </si>
  <si>
    <t>150518VTD26-2012</t>
  </si>
  <si>
    <t>150518A25-001</t>
  </si>
  <si>
    <t>150518VA20002</t>
  </si>
  <si>
    <t>150518MTD26-3029</t>
  </si>
  <si>
    <t>120518VTR01033</t>
  </si>
  <si>
    <t>160518MR01028</t>
  </si>
  <si>
    <t>160518MTA1028</t>
  </si>
  <si>
    <t>160518MTD26-2029</t>
  </si>
  <si>
    <t>160518MTD26-3029</t>
  </si>
  <si>
    <t>160518VTD26-3012</t>
  </si>
  <si>
    <t>160518VTD26-2012</t>
  </si>
  <si>
    <t>160518MST01032</t>
  </si>
  <si>
    <t>160518MA25003</t>
  </si>
  <si>
    <t>160518MA20023</t>
  </si>
  <si>
    <t>160518VA20002</t>
  </si>
  <si>
    <t>160518MTR01031</t>
  </si>
  <si>
    <t>170518MTA1028</t>
  </si>
  <si>
    <t>170518MTD26-3029</t>
  </si>
  <si>
    <t>170518VTD26-3012</t>
  </si>
  <si>
    <t>170518MA25-1003</t>
  </si>
  <si>
    <t>170518MTR01031</t>
  </si>
  <si>
    <t>170518MTD26-2029</t>
  </si>
  <si>
    <t>170518VTD26-2012</t>
  </si>
  <si>
    <t>170518MA20023</t>
  </si>
  <si>
    <t>1P2-323</t>
  </si>
  <si>
    <t>170518MA25028</t>
  </si>
  <si>
    <t>170518VA25001</t>
  </si>
  <si>
    <t>RD26-2</t>
  </si>
  <si>
    <t>160518MA25-1031</t>
  </si>
  <si>
    <t>180518MST01032</t>
  </si>
  <si>
    <t>180518MTD26-2029</t>
  </si>
  <si>
    <t>170518VA20002</t>
  </si>
  <si>
    <t>180518MA2023</t>
  </si>
  <si>
    <t>180518MA25028</t>
  </si>
  <si>
    <t>180518MA25-1003</t>
  </si>
  <si>
    <t>030518MST1003</t>
  </si>
  <si>
    <t>020518MST1032</t>
  </si>
  <si>
    <t>040518MST1032</t>
  </si>
  <si>
    <t>180518VTD26-3012</t>
  </si>
  <si>
    <t>180518MTD26-3029</t>
  </si>
  <si>
    <t>190518MTD26-3029</t>
  </si>
  <si>
    <t>190518MA251032</t>
  </si>
  <si>
    <t>190518MST01032</t>
  </si>
  <si>
    <t>180518MA251031</t>
  </si>
  <si>
    <t>180518VTD26-2012</t>
  </si>
  <si>
    <t>190518MTD26-2029</t>
  </si>
  <si>
    <t>180518VA25001</t>
  </si>
  <si>
    <t>190518MA25028</t>
  </si>
  <si>
    <t>190518VTD26-2012</t>
  </si>
  <si>
    <t>190518VA251002</t>
  </si>
  <si>
    <t>190518MT01023</t>
  </si>
  <si>
    <t>190518VA25001</t>
  </si>
  <si>
    <t>180518MTR01031</t>
  </si>
  <si>
    <t>160518VA25-1001</t>
  </si>
  <si>
    <t>210518VST01002</t>
  </si>
  <si>
    <t>210518MA251031</t>
  </si>
  <si>
    <t>210518A251002</t>
  </si>
  <si>
    <t>210518TD26-3012</t>
  </si>
  <si>
    <t>210518TD263012</t>
  </si>
  <si>
    <t>210518VTD26-3012</t>
  </si>
  <si>
    <t>250518MST01032</t>
  </si>
  <si>
    <t>220518MTD263029</t>
  </si>
  <si>
    <t>220518MST01028</t>
  </si>
  <si>
    <t>220518MA25023</t>
  </si>
  <si>
    <t>220518MTA023</t>
  </si>
  <si>
    <t>220518MA20023</t>
  </si>
  <si>
    <t>220518MTD263012</t>
  </si>
  <si>
    <t>2 hrs</t>
  </si>
  <si>
    <t>1 hra</t>
  </si>
  <si>
    <t>220518VST01002</t>
  </si>
  <si>
    <t>220518VA25001</t>
  </si>
  <si>
    <t>220518VTD26-3012</t>
  </si>
  <si>
    <t>220518MTD26-3029</t>
  </si>
  <si>
    <t>230518MTD262029</t>
  </si>
  <si>
    <t>230518MTD263029</t>
  </si>
  <si>
    <t>230518MST01032</t>
  </si>
  <si>
    <t>230518MA25028</t>
  </si>
  <si>
    <t>230518TA01023</t>
  </si>
  <si>
    <t>230518VA25001</t>
  </si>
  <si>
    <t>230518VTD263002</t>
  </si>
  <si>
    <t>230518VTD262002</t>
  </si>
  <si>
    <t>240818MTD263029</t>
  </si>
  <si>
    <t>240518MF01023</t>
  </si>
  <si>
    <t>240518MA25028</t>
  </si>
  <si>
    <t>240518VTD263002</t>
  </si>
  <si>
    <t>2406518VA25001</t>
  </si>
  <si>
    <t>260518MTD26-1034</t>
  </si>
  <si>
    <t>250518MTD263029</t>
  </si>
  <si>
    <t>250518VTD263012</t>
  </si>
  <si>
    <t>260518MTD263029</t>
  </si>
  <si>
    <t>250518MF01023</t>
  </si>
  <si>
    <t>250518MA25028</t>
  </si>
  <si>
    <t>250518VA25001</t>
  </si>
  <si>
    <t>260518MA25028</t>
  </si>
  <si>
    <t>260518MST01032</t>
  </si>
  <si>
    <t>P30</t>
  </si>
  <si>
    <t>260518MA20023</t>
  </si>
  <si>
    <t>260518TD26-2012</t>
  </si>
  <si>
    <t>260518MTD26-2029</t>
  </si>
  <si>
    <t>250518VTD26-2012</t>
  </si>
  <si>
    <t>250518MTD26-2029</t>
  </si>
  <si>
    <t>240518VTD26-2002</t>
  </si>
  <si>
    <t>240518MTD26-2029</t>
  </si>
  <si>
    <t>260518VA20002</t>
  </si>
  <si>
    <t>280518MA20023</t>
  </si>
  <si>
    <t>280518VA20002</t>
  </si>
  <si>
    <t>280518MA25-1031</t>
  </si>
  <si>
    <t>260518MA25-1031</t>
  </si>
  <si>
    <t>250518VA25-1002</t>
  </si>
  <si>
    <t>250518MA25-1031</t>
  </si>
  <si>
    <t>240518MA25-1031</t>
  </si>
  <si>
    <t>230518VA25-1002</t>
  </si>
  <si>
    <t>230518MA25-1031</t>
  </si>
  <si>
    <t>220518VA25-1002</t>
  </si>
  <si>
    <t>280518MST01032</t>
  </si>
  <si>
    <t>260518VTD26-3012</t>
  </si>
  <si>
    <t>280518MTD26-3029</t>
  </si>
  <si>
    <t>280518VTD26-3012</t>
  </si>
  <si>
    <t>290518MA20023</t>
  </si>
  <si>
    <t>290518VA20002</t>
  </si>
  <si>
    <t>280518MTD26-1034</t>
  </si>
  <si>
    <t>280518VTD26-1012</t>
  </si>
  <si>
    <t>290518MTD26-1034</t>
  </si>
  <si>
    <t>290518MF01MAF</t>
  </si>
  <si>
    <t>260518VA25001</t>
  </si>
  <si>
    <t>280518MA25028</t>
  </si>
  <si>
    <t>280518VA25001</t>
  </si>
  <si>
    <t>290518MA25028</t>
  </si>
  <si>
    <t>290518VA25001</t>
  </si>
  <si>
    <t>290518MST01029</t>
  </si>
  <si>
    <t>170518MST01032</t>
  </si>
  <si>
    <t>210518M01023</t>
  </si>
  <si>
    <t>240518MST01032</t>
  </si>
  <si>
    <t>290518MA25-1031</t>
  </si>
  <si>
    <t>300518MA20023</t>
  </si>
  <si>
    <t>300518MA20002</t>
  </si>
  <si>
    <t>300518MA25028</t>
  </si>
  <si>
    <t>300518VA25001</t>
  </si>
  <si>
    <t>300518MTD26-1034</t>
  </si>
  <si>
    <t>300518VTD26-1012</t>
  </si>
  <si>
    <t>290518MTD26-3029</t>
  </si>
  <si>
    <t>300518VTD26-3012</t>
  </si>
  <si>
    <t>B. Concentrico.</t>
  </si>
  <si>
    <t>B. Lateral.</t>
  </si>
  <si>
    <t>310518MA20023</t>
  </si>
  <si>
    <t>310518VA20002</t>
  </si>
  <si>
    <t>310518MTD26-3029</t>
  </si>
  <si>
    <t>310518VTD26-3012</t>
  </si>
  <si>
    <t>310518MA25-1031</t>
  </si>
  <si>
    <t>260518MF10MAF</t>
  </si>
  <si>
    <t>310518MTD26-1034</t>
  </si>
  <si>
    <t>310518VTD26-1012</t>
  </si>
  <si>
    <t>310518MA25028</t>
  </si>
  <si>
    <t>310518VA25001</t>
  </si>
  <si>
    <t>310518MT01023</t>
  </si>
  <si>
    <t>310518MST01032</t>
  </si>
  <si>
    <t>1P2-0332</t>
  </si>
  <si>
    <t>300518VTD26-2MAF</t>
  </si>
  <si>
    <t>300518VTD26-2012</t>
  </si>
  <si>
    <t>310518MTD26-2029</t>
  </si>
  <si>
    <t>|</t>
  </si>
  <si>
    <t>010618MTD26-1034</t>
  </si>
  <si>
    <t>010618MTD26-3029</t>
  </si>
  <si>
    <t>010618MST01032</t>
  </si>
  <si>
    <t>010618MA20023</t>
  </si>
  <si>
    <t>010618VA20002</t>
  </si>
  <si>
    <t>010618MA25028</t>
  </si>
  <si>
    <t>010618VA25001</t>
  </si>
  <si>
    <t>010618MT01023</t>
  </si>
  <si>
    <t>010618MA25-1031</t>
  </si>
  <si>
    <t>010618VA25-1002</t>
  </si>
  <si>
    <t>010618MTD26-2029</t>
  </si>
  <si>
    <t>010618VTD26-2012</t>
  </si>
  <si>
    <t>RECTIFICADO</t>
  </si>
  <si>
    <t>D.EXAGONO.</t>
  </si>
  <si>
    <t>010618MCNC029</t>
  </si>
  <si>
    <t>020618MTD26-2027</t>
  </si>
  <si>
    <t>020618VTD26-2002</t>
  </si>
  <si>
    <t>020618MTD26-3027</t>
  </si>
  <si>
    <t>020618VTD26-3002</t>
  </si>
  <si>
    <t>010618VTD26-3012</t>
  </si>
  <si>
    <t>020618MTR01034</t>
  </si>
  <si>
    <t>020618MST01032</t>
  </si>
  <si>
    <t>020618MA25028</t>
  </si>
  <si>
    <t>020618VA25001</t>
  </si>
  <si>
    <t>020618VT01023</t>
  </si>
  <si>
    <t>020618MA25-1MAF</t>
  </si>
  <si>
    <t>020618MCNC029</t>
  </si>
  <si>
    <t>180518VA20002</t>
  </si>
  <si>
    <t>040618MTD26-2027</t>
  </si>
  <si>
    <t>040618MTD26-3027</t>
  </si>
  <si>
    <t>040618MST01032</t>
  </si>
  <si>
    <t>040618MTR01034</t>
  </si>
  <si>
    <t>040618VTR01001</t>
  </si>
  <si>
    <t>040618MA25028</t>
  </si>
  <si>
    <t>040618VA25001</t>
  </si>
  <si>
    <t>040618MT01028</t>
  </si>
  <si>
    <t>040619VT01023</t>
  </si>
  <si>
    <t>040618MCNC029</t>
  </si>
  <si>
    <t>040618MA25-1027</t>
  </si>
  <si>
    <t>040618VA25-1002</t>
  </si>
  <si>
    <t>050618MTD26-3027</t>
  </si>
  <si>
    <t>050618MTD26-3028</t>
  </si>
  <si>
    <t>050618MTR01034</t>
  </si>
  <si>
    <t>050618MTD26-2027</t>
  </si>
  <si>
    <t>050618MA25028</t>
  </si>
  <si>
    <t>050618MCNC029</t>
  </si>
  <si>
    <t>050618MA25-1027</t>
  </si>
  <si>
    <t>050618VA25-1001</t>
  </si>
  <si>
    <t>050618VTR01023</t>
  </si>
  <si>
    <t>050618VT01023</t>
  </si>
  <si>
    <t>060618MCNC029</t>
  </si>
  <si>
    <t>050618VTD26-1002</t>
  </si>
  <si>
    <t>050618VTD26-3002</t>
  </si>
  <si>
    <t>050618VST01002</t>
  </si>
  <si>
    <t>060618MTD26-3027</t>
  </si>
  <si>
    <t>06-0618VTD26-3002</t>
  </si>
  <si>
    <t>060618MTR01028</t>
  </si>
  <si>
    <t>060618MTD26-1034</t>
  </si>
  <si>
    <t>060618MTD26-2027</t>
  </si>
  <si>
    <t>060618MST01032</t>
  </si>
  <si>
    <t>060618MA25-1034</t>
  </si>
  <si>
    <t>060618VTR01023</t>
  </si>
  <si>
    <t>060618VTR26-2002</t>
  </si>
  <si>
    <t>060618VA25-1001</t>
  </si>
  <si>
    <t>070618MTD26-2028</t>
  </si>
  <si>
    <t>070618MTD26-1034</t>
  </si>
  <si>
    <t>070618MTD26-3028</t>
  </si>
  <si>
    <t>070618MST01032</t>
  </si>
  <si>
    <t>070618MA25-1027</t>
  </si>
  <si>
    <t>070618MA25-1002</t>
  </si>
  <si>
    <t>070618VTD26-1001</t>
  </si>
  <si>
    <t>070618VTD26-2001</t>
  </si>
  <si>
    <t>070618MCNC029</t>
  </si>
  <si>
    <t>080618MCNC029</t>
  </si>
  <si>
    <t>RANURADO</t>
  </si>
  <si>
    <t>070618MF01MAF</t>
  </si>
  <si>
    <t>060618VT01023</t>
  </si>
  <si>
    <t>070618VA20023</t>
  </si>
  <si>
    <t>080618MA25-1027</t>
  </si>
  <si>
    <t>080618MTD26-2028</t>
  </si>
  <si>
    <t>080618MTD26-1034</t>
  </si>
  <si>
    <t>080618MTD26-2032</t>
  </si>
  <si>
    <t>080618VTD26-1001</t>
  </si>
  <si>
    <t>080618VTD26-2001</t>
  </si>
  <si>
    <t>080619MTD26-3028</t>
  </si>
  <si>
    <t>080618MTD26-3032</t>
  </si>
  <si>
    <t>080618VTD26-3002</t>
  </si>
  <si>
    <t>080608VA25-1002</t>
  </si>
  <si>
    <t>080618VA20023</t>
  </si>
  <si>
    <t>090618MTD26-1034</t>
  </si>
  <si>
    <t>090618MTD26-2032</t>
  </si>
  <si>
    <t>090618VTD26-1001</t>
  </si>
  <si>
    <t>090618VTD26-2001</t>
  </si>
  <si>
    <t>090618MTD26-3032</t>
  </si>
  <si>
    <t>090618VTD26-3002</t>
  </si>
  <si>
    <t>080618MST01032</t>
  </si>
  <si>
    <t>090618VST01002</t>
  </si>
  <si>
    <t>090618MA20MAF</t>
  </si>
  <si>
    <t>090618VA20023</t>
  </si>
  <si>
    <t>090618MT01029</t>
  </si>
  <si>
    <t>090618MCNC029</t>
  </si>
  <si>
    <t>110618MTD26-2027</t>
  </si>
  <si>
    <t>110618MTD26-1034</t>
  </si>
  <si>
    <t>110618MST01032</t>
  </si>
  <si>
    <t>110618MTR01028</t>
  </si>
  <si>
    <t>110618MA20MAF</t>
  </si>
  <si>
    <t>110618VST01002</t>
  </si>
  <si>
    <t>110618VA20023</t>
  </si>
  <si>
    <t>110618VTR01023</t>
  </si>
  <si>
    <t>110618VTD26-1001</t>
  </si>
  <si>
    <t>110618VTD26-2001</t>
  </si>
  <si>
    <t>110618MTD26-3027</t>
  </si>
  <si>
    <t>110618VTD26-3002</t>
  </si>
  <si>
    <t>110618MT01029</t>
  </si>
  <si>
    <t>120618MTD26-1034</t>
  </si>
  <si>
    <t>120618MTD26-1032</t>
  </si>
  <si>
    <t>120618MTD26-2027</t>
  </si>
  <si>
    <t>120618MTR01034</t>
  </si>
  <si>
    <t>120618MA25029</t>
  </si>
  <si>
    <t>120618MT01029</t>
  </si>
  <si>
    <t>120618MTD26-3027</t>
  </si>
  <si>
    <t>120618MA20MAF</t>
  </si>
  <si>
    <t>120618VA20001</t>
  </si>
  <si>
    <t>120618VTD26-1002</t>
  </si>
  <si>
    <t>120618VTD26-2002</t>
  </si>
  <si>
    <t>120618VTR01001</t>
  </si>
  <si>
    <t>120618MTR01032</t>
  </si>
  <si>
    <t>120618VF01023</t>
  </si>
  <si>
    <t>120618VTD26-3023</t>
  </si>
  <si>
    <t>130618MTD26-1032</t>
  </si>
  <si>
    <t>130618MTD26-2027</t>
  </si>
  <si>
    <t>130618VTD26-1002</t>
  </si>
  <si>
    <t>130618VTD26-2002</t>
  </si>
  <si>
    <t>130618MTR01034</t>
  </si>
  <si>
    <t>130618VTR01001</t>
  </si>
  <si>
    <t>130618MF01032</t>
  </si>
  <si>
    <t>130618VF01023</t>
  </si>
  <si>
    <t>130618MTD26-3027</t>
  </si>
  <si>
    <t>130618VTD26-3023</t>
  </si>
  <si>
    <t>130618MA25028</t>
  </si>
  <si>
    <t>130618MT01029</t>
  </si>
  <si>
    <t>130618MA20MAF</t>
  </si>
  <si>
    <t>140618MA25028</t>
  </si>
  <si>
    <t>140618MT01003</t>
  </si>
  <si>
    <t>140618MF01MBM</t>
  </si>
  <si>
    <t>140618VF01023</t>
  </si>
  <si>
    <t>140618MTD26-1034</t>
  </si>
  <si>
    <t>140618MTD26-2034</t>
  </si>
  <si>
    <t>140618VTD26-1002</t>
  </si>
  <si>
    <t>140618MTD26-2002</t>
  </si>
  <si>
    <t>140618MTR01029</t>
  </si>
  <si>
    <t>140618VTD26-3023</t>
  </si>
  <si>
    <t>150618MTD26-3032</t>
  </si>
  <si>
    <t>150618VTD26-3023</t>
  </si>
  <si>
    <t>140618MA25-1027</t>
  </si>
  <si>
    <t>140618VA25-1001</t>
  </si>
  <si>
    <t>140618MA20MAF</t>
  </si>
  <si>
    <t>192A7923P30</t>
  </si>
  <si>
    <t>150618MT01003</t>
  </si>
  <si>
    <t>150618MA25028</t>
  </si>
  <si>
    <t>150618MA20MAF</t>
  </si>
  <si>
    <t>150618MA25-1027</t>
  </si>
  <si>
    <t>150618VA25-1029</t>
  </si>
  <si>
    <t>150618VF01023</t>
  </si>
  <si>
    <t>150618MTR01029</t>
  </si>
  <si>
    <t>150618VTR01001</t>
  </si>
  <si>
    <t>150618MTD26-1034</t>
  </si>
  <si>
    <t>150618MTD26-2034</t>
  </si>
  <si>
    <t>150618VTD26-1002</t>
  </si>
  <si>
    <t>150618VTD26-2002</t>
  </si>
  <si>
    <t>160618MT01029</t>
  </si>
  <si>
    <t>160618MTR01028</t>
  </si>
  <si>
    <t>160618VTR01001</t>
  </si>
  <si>
    <t>160618MTD26-1034</t>
  </si>
  <si>
    <t>160618MTD26-2034</t>
  </si>
  <si>
    <t>160618VTD26-1002</t>
  </si>
  <si>
    <t>160618VTD26-2002</t>
  </si>
  <si>
    <t>160618MA20MAF</t>
  </si>
  <si>
    <t>160618MA25-1027</t>
  </si>
  <si>
    <t>160618MTD26-3032</t>
  </si>
  <si>
    <t>180618MA20029</t>
  </si>
  <si>
    <t>180618MA25-1034</t>
  </si>
  <si>
    <t>180618VA25-1002</t>
  </si>
  <si>
    <t>180618MTR01028</t>
  </si>
  <si>
    <t>180618VTR01001</t>
  </si>
  <si>
    <t>180618MTD26-1027</t>
  </si>
  <si>
    <t>180618VTD26-1032</t>
  </si>
  <si>
    <t>180618VF01023</t>
  </si>
  <si>
    <t>180618MTD26-3027</t>
  </si>
  <si>
    <t>071-01-12</t>
  </si>
  <si>
    <t>STROMH</t>
  </si>
  <si>
    <t>190618VTD26-1001</t>
  </si>
  <si>
    <t>190618VA20023</t>
  </si>
  <si>
    <t>190618MA20027</t>
  </si>
  <si>
    <t>190618MTD26-3035</t>
  </si>
  <si>
    <t>190618MA25029</t>
  </si>
  <si>
    <t>190618VA25002</t>
  </si>
  <si>
    <t>190618MA25-1034</t>
  </si>
  <si>
    <t>190618MTR01028</t>
  </si>
  <si>
    <t>190618VF01032</t>
  </si>
  <si>
    <t>180618MTD26-2027</t>
  </si>
  <si>
    <t>180618VTD26-2032</t>
  </si>
  <si>
    <t>190618VTD26-2001</t>
  </si>
  <si>
    <t>200618VTD26-1001</t>
  </si>
  <si>
    <t>200618MA20027</t>
  </si>
  <si>
    <t>200618VA20023</t>
  </si>
  <si>
    <t>200618MTD26-3MAF</t>
  </si>
  <si>
    <t>200618VTD26-3032</t>
  </si>
  <si>
    <t>200618MA25-1034</t>
  </si>
  <si>
    <t>200618MA25029</t>
  </si>
  <si>
    <t>200618VA25002</t>
  </si>
  <si>
    <t>200618VF01032</t>
  </si>
  <si>
    <t>200618MTR01028</t>
  </si>
  <si>
    <t>200618MTD26-2LUIS</t>
  </si>
  <si>
    <t>200618VTD26-2001</t>
  </si>
  <si>
    <t>210618MT26-1MAF</t>
  </si>
  <si>
    <t>210618VTD26-1001</t>
  </si>
  <si>
    <t>210618MA20027</t>
  </si>
  <si>
    <t>210618VA20029</t>
  </si>
  <si>
    <t>210618MTD26-3035</t>
  </si>
  <si>
    <t>210618MTD26-3032</t>
  </si>
  <si>
    <t>210618MA25-1034</t>
  </si>
  <si>
    <t>210618VA25-1002</t>
  </si>
  <si>
    <t>210618MA25029</t>
  </si>
  <si>
    <t>210618VA25023</t>
  </si>
  <si>
    <t>210618MTR01028</t>
  </si>
  <si>
    <t>200618VTR01029</t>
  </si>
  <si>
    <t>210618MTD26-2MAF</t>
  </si>
  <si>
    <t>210618MTD26-2001</t>
  </si>
  <si>
    <t>180618MF01LUIS</t>
  </si>
  <si>
    <t>220618MTR01028</t>
  </si>
  <si>
    <t>220618VF01032</t>
  </si>
  <si>
    <t>220618MTD26-2027</t>
  </si>
  <si>
    <t>220618MTD26-3035</t>
  </si>
  <si>
    <t>220618VTD26-3001</t>
  </si>
  <si>
    <t>220618MA25-1034</t>
  </si>
  <si>
    <t>220618MA25029</t>
  </si>
  <si>
    <t>220618VA25002</t>
  </si>
  <si>
    <t>220618VA20023</t>
  </si>
  <si>
    <t>220618MTD26-1027</t>
  </si>
  <si>
    <t>220618VTD26-1001</t>
  </si>
  <si>
    <t>230618MTD26-1034</t>
  </si>
  <si>
    <t>230618VTD26-1001</t>
  </si>
  <si>
    <t>230618MA20029</t>
  </si>
  <si>
    <t>230618VA20023</t>
  </si>
  <si>
    <t>230618MTD26-3035</t>
  </si>
  <si>
    <t>230618VTD26-3001</t>
  </si>
  <si>
    <t>230618MA25032</t>
  </si>
  <si>
    <t>230618MA25-1027</t>
  </si>
  <si>
    <t>230618VA25-1002</t>
  </si>
  <si>
    <t>230618MTR01028</t>
  </si>
  <si>
    <t>250618MTD26-1034</t>
  </si>
  <si>
    <t>250618MTD26-1001</t>
  </si>
  <si>
    <t>250618MA20029</t>
  </si>
  <si>
    <t>250618VA20023</t>
  </si>
  <si>
    <t>250618MTD26-3034</t>
  </si>
  <si>
    <t>250618VTD26-3001</t>
  </si>
  <si>
    <t>250618VTD26-2001</t>
  </si>
  <si>
    <t>250618MA25-1027</t>
  </si>
  <si>
    <t>250618VA25-1002</t>
  </si>
  <si>
    <t>250618MA25028</t>
  </si>
  <si>
    <t>260618MTD26-1034</t>
  </si>
  <si>
    <t>260618MA20027</t>
  </si>
  <si>
    <t>260618MTD26-3035</t>
  </si>
  <si>
    <t>260618MTD26-2034</t>
  </si>
  <si>
    <t>260618VTD26-2001</t>
  </si>
  <si>
    <t>260618VTD26-3001</t>
  </si>
  <si>
    <t>260618MA25028</t>
  </si>
  <si>
    <t>260618VA25023</t>
  </si>
  <si>
    <t>260618VA20MAF</t>
  </si>
  <si>
    <t>260618VA25-1002</t>
  </si>
  <si>
    <t>D.PLANOS.</t>
  </si>
  <si>
    <t>250618MCNC029</t>
  </si>
  <si>
    <t>260618MCNC029</t>
  </si>
  <si>
    <t>BARRENADO</t>
  </si>
  <si>
    <t>190618VTD26-3001</t>
  </si>
  <si>
    <t>270618MST01035</t>
  </si>
  <si>
    <t>270618VST01002</t>
  </si>
  <si>
    <t>270618MA20027</t>
  </si>
  <si>
    <t>270618VA20023</t>
  </si>
  <si>
    <t>270618MTD26-3034</t>
  </si>
  <si>
    <t>270618VTD26-3002</t>
  </si>
  <si>
    <t>270618MTD26-2034</t>
  </si>
  <si>
    <t>270618VTD26-2001</t>
  </si>
  <si>
    <t>270618MTR01028</t>
  </si>
  <si>
    <t>270618MTD26-1001</t>
  </si>
  <si>
    <t>270618MCNC029</t>
  </si>
  <si>
    <t>280618VST01002</t>
  </si>
  <si>
    <t>280618MA20027</t>
  </si>
  <si>
    <t>280618MT01028</t>
  </si>
  <si>
    <t>280618VT01023</t>
  </si>
  <si>
    <t>280618MTD26-3035</t>
  </si>
  <si>
    <t>280618VTD26-3002</t>
  </si>
  <si>
    <t>280618MTD26-2034</t>
  </si>
  <si>
    <t>280618VTD26-2001</t>
  </si>
  <si>
    <t>280618MA25-1MAF</t>
  </si>
  <si>
    <t>280618MTD26-1034</t>
  </si>
  <si>
    <t>280618VTD26-1001</t>
  </si>
  <si>
    <t>280618MCNC029</t>
  </si>
  <si>
    <t>290618MCNC029</t>
  </si>
  <si>
    <t>290618MT01028</t>
  </si>
  <si>
    <t>290618MT01023</t>
  </si>
  <si>
    <t>290618MA20027</t>
  </si>
  <si>
    <t>300618MA20027</t>
  </si>
  <si>
    <t>290618VTD26-2001</t>
  </si>
  <si>
    <t>290618MTD26-3035</t>
  </si>
  <si>
    <t>290618VTD26-3002</t>
  </si>
  <si>
    <t>290618MTD26-2034</t>
  </si>
  <si>
    <t>290618VST01002</t>
  </si>
  <si>
    <t>300618MT01028</t>
  </si>
  <si>
    <t>300618MCNC029</t>
  </si>
  <si>
    <t>300618MTD26-3035</t>
  </si>
  <si>
    <t>300618MTD26-2034</t>
  </si>
  <si>
    <t>290618MTD26-1034</t>
  </si>
  <si>
    <t>290618VTD26-1001</t>
  </si>
  <si>
    <t>300618MTD26-1034</t>
  </si>
  <si>
    <t>300618VA20023</t>
  </si>
  <si>
    <t>300618VTD26-3002</t>
  </si>
  <si>
    <t>300618VTD26-2001</t>
  </si>
  <si>
    <t>300618VA25023</t>
  </si>
  <si>
    <t>300618VTD26-1001</t>
  </si>
  <si>
    <t>300618VST01002</t>
  </si>
  <si>
    <t>020718MST01032</t>
  </si>
  <si>
    <t>020718VST01002</t>
  </si>
  <si>
    <t>020718MT01028</t>
  </si>
  <si>
    <t>020718VT01023</t>
  </si>
  <si>
    <t>020718MTD26-3035</t>
  </si>
  <si>
    <t>020718VTD26-30002</t>
  </si>
  <si>
    <t>020718MTD26-2034</t>
  </si>
  <si>
    <t>020718VTD26-2001</t>
  </si>
  <si>
    <t>020718MA25029</t>
  </si>
  <si>
    <t>020718MA25-1MAF</t>
  </si>
  <si>
    <t>020718MTD26-1034</t>
  </si>
  <si>
    <t>020718VTD26-1001</t>
  </si>
  <si>
    <t>270618VT01023</t>
  </si>
  <si>
    <t>030718MT01028</t>
  </si>
  <si>
    <t>030718VT01023</t>
  </si>
  <si>
    <t>030718MTD26-3032</t>
  </si>
  <si>
    <t>030718VTD26-3002</t>
  </si>
  <si>
    <t>030718MTD26-2034</t>
  </si>
  <si>
    <t>030718VTD26-2002</t>
  </si>
  <si>
    <t>030718MA25-1029</t>
  </si>
  <si>
    <t>030718MTD26-1034</t>
  </si>
  <si>
    <t>030718MTR01MAF</t>
  </si>
  <si>
    <t>040718MST01035</t>
  </si>
  <si>
    <t>040718VST01002</t>
  </si>
  <si>
    <t>030718MA20027</t>
  </si>
  <si>
    <t>040718MA20027</t>
  </si>
  <si>
    <t>040718MT01028</t>
  </si>
  <si>
    <t>040718VT01023</t>
  </si>
  <si>
    <t>040718MTD26-3027</t>
  </si>
  <si>
    <t>040718VTD26-3002</t>
  </si>
  <si>
    <t>040718MTD26-2034</t>
  </si>
  <si>
    <t>040718VTD26-3001</t>
  </si>
  <si>
    <t>040718MA25032</t>
  </si>
  <si>
    <t>040718MA25-1029</t>
  </si>
  <si>
    <t>040718MTD26-1034</t>
  </si>
  <si>
    <t>040718VTD26-1001</t>
  </si>
  <si>
    <t>040718VTR01023</t>
  </si>
  <si>
    <t>050718VTD26-3032</t>
  </si>
  <si>
    <t>050718MTD26-3027</t>
  </si>
  <si>
    <t>050718MTD26-2034</t>
  </si>
  <si>
    <t>050718VTD26-2001</t>
  </si>
  <si>
    <t>050718MA25029</t>
  </si>
  <si>
    <t>050718VA25023</t>
  </si>
  <si>
    <t>050718MTD26-1034</t>
  </si>
  <si>
    <t>050718VTD26-1001</t>
  </si>
  <si>
    <t>050718VT01023</t>
  </si>
  <si>
    <t>050718MTR01028</t>
  </si>
  <si>
    <t>050718VTR01002</t>
  </si>
  <si>
    <t>040718MCNC003</t>
  </si>
  <si>
    <t>050718MCNC003</t>
  </si>
  <si>
    <t>060718VA20023</t>
  </si>
  <si>
    <t>060718MTD26-3027</t>
  </si>
  <si>
    <t>060718VTD26-3001</t>
  </si>
  <si>
    <t>060718MTD26-2034</t>
  </si>
  <si>
    <t>060718MA25029</t>
  </si>
  <si>
    <t>060718MA25-1MAF</t>
  </si>
  <si>
    <t>060718MVA25-1002</t>
  </si>
  <si>
    <t>060718VTD26-2001</t>
  </si>
  <si>
    <t>060718MTD26-1034</t>
  </si>
  <si>
    <t>060718VTD26-1002</t>
  </si>
  <si>
    <t>060718MT01035</t>
  </si>
  <si>
    <t>060718MTR01028</t>
  </si>
  <si>
    <t>060718MTR01023</t>
  </si>
  <si>
    <t>070718MA20027</t>
  </si>
  <si>
    <t>070718VA20002</t>
  </si>
  <si>
    <t>070718MTD26-3032</t>
  </si>
  <si>
    <t>070718VTD26-3001</t>
  </si>
  <si>
    <t>070718MTD26-2034</t>
  </si>
  <si>
    <t>070718VTD26-2001</t>
  </si>
  <si>
    <t>070718MA25029</t>
  </si>
  <si>
    <t>070718VA25023</t>
  </si>
  <si>
    <t>070718MTD26-1034</t>
  </si>
  <si>
    <t>070718MTR01028</t>
  </si>
  <si>
    <t>070718MT01035</t>
  </si>
  <si>
    <t>090718MA20035</t>
  </si>
  <si>
    <t>090718VA20023</t>
  </si>
  <si>
    <t>090718MA2028</t>
  </si>
  <si>
    <t>090718VA25-1001</t>
  </si>
  <si>
    <t>090718MTD26-2034</t>
  </si>
  <si>
    <t>090718VTD26-2002</t>
  </si>
  <si>
    <t>090718MTD26-1034</t>
  </si>
  <si>
    <t>090718VTD26-1002</t>
  </si>
  <si>
    <t>090718MTR01032</t>
  </si>
  <si>
    <t>090718VTD26-3002</t>
  </si>
  <si>
    <t>100718MA20027</t>
  </si>
  <si>
    <t>100718VA20023</t>
  </si>
  <si>
    <t>100718VA25-1001</t>
  </si>
  <si>
    <t>100718MTD26-2034</t>
  </si>
  <si>
    <t>100718VTD26-2002</t>
  </si>
  <si>
    <t>100718MTD26-1034</t>
  </si>
  <si>
    <t>100718VTD26-1035</t>
  </si>
  <si>
    <t>100718MTR01028</t>
  </si>
  <si>
    <t>100718VTR01029</t>
  </si>
  <si>
    <t>100718MTD26-3032</t>
  </si>
  <si>
    <t>100718VTD26-3002</t>
  </si>
  <si>
    <t>100718MA25029</t>
  </si>
  <si>
    <t>110718MA20027</t>
  </si>
  <si>
    <t>110718VA20023</t>
  </si>
  <si>
    <t>110718MA25-1029</t>
  </si>
  <si>
    <t>110718MTD26-2034</t>
  </si>
  <si>
    <t>110718VTD26-2002</t>
  </si>
  <si>
    <t>110718MTD26-1034</t>
  </si>
  <si>
    <t>110718VTD26-1001</t>
  </si>
  <si>
    <t>110718MTR01028</t>
  </si>
  <si>
    <t>110718MT01035</t>
  </si>
  <si>
    <t>110718MTD26-3032</t>
  </si>
  <si>
    <t>110718VTD26-3002</t>
  </si>
  <si>
    <t>110718MA25029</t>
  </si>
  <si>
    <t>A25-2</t>
  </si>
  <si>
    <t>WD11705</t>
  </si>
  <si>
    <t>110718VA25-2001</t>
  </si>
  <si>
    <t>120718MA20027</t>
  </si>
  <si>
    <t>120718VA20023</t>
  </si>
  <si>
    <t>RECTIFICADO.</t>
  </si>
  <si>
    <t>120718VA25-1001</t>
  </si>
  <si>
    <t>B. CENTRICO.</t>
  </si>
  <si>
    <t>120718MTD26-2034</t>
  </si>
  <si>
    <t>110718VTR01029</t>
  </si>
  <si>
    <t>120718MTR01028</t>
  </si>
  <si>
    <t>120718VTR01002</t>
  </si>
  <si>
    <t>120718MTD26-3032</t>
  </si>
  <si>
    <t>120718MA25-2029</t>
  </si>
  <si>
    <t>120718VA25-2001</t>
  </si>
  <si>
    <t>120718VA25029</t>
  </si>
  <si>
    <t>130718MA20027</t>
  </si>
  <si>
    <t>130718VA20023</t>
  </si>
  <si>
    <t>130718MTD26-2034</t>
  </si>
  <si>
    <t>130718VTD26-2002</t>
  </si>
  <si>
    <t>120718MT01035</t>
  </si>
  <si>
    <t>130718MT01035</t>
  </si>
  <si>
    <t>130718MTD26-1034</t>
  </si>
  <si>
    <t>130718MTD26-3032</t>
  </si>
  <si>
    <t>130718VTD26-3002</t>
  </si>
  <si>
    <t>130718VA25-2001</t>
  </si>
  <si>
    <t>130718MA25029</t>
  </si>
  <si>
    <t>140718MA20027</t>
  </si>
  <si>
    <t>140718VA20023</t>
  </si>
  <si>
    <t>130718MTR01028</t>
  </si>
  <si>
    <t>140718MTR01028</t>
  </si>
  <si>
    <t>140718MT01035</t>
  </si>
  <si>
    <t>140718VTR01029</t>
  </si>
  <si>
    <t>140718MTD26-3032</t>
  </si>
  <si>
    <t>140718VTD26-3002</t>
  </si>
  <si>
    <t>140718MA25-2029</t>
  </si>
  <si>
    <t>140718VA25-2001</t>
  </si>
  <si>
    <t>140718MTD26-2034</t>
  </si>
  <si>
    <t>140718VTD26-2002</t>
  </si>
  <si>
    <t>160718MTD26-2034</t>
  </si>
  <si>
    <t>160718VTD26-2002</t>
  </si>
  <si>
    <t>160718MA20027</t>
  </si>
  <si>
    <t>160718VA20023</t>
  </si>
  <si>
    <t>160718VT01029</t>
  </si>
  <si>
    <t>160718MTR01028</t>
  </si>
  <si>
    <t>160718MTD26-1034</t>
  </si>
  <si>
    <t>160718VTD26-1036</t>
  </si>
  <si>
    <t>160718MTD26-3032</t>
  </si>
  <si>
    <t>160718VTD26-3002</t>
  </si>
  <si>
    <t>160718MA25-2029</t>
  </si>
  <si>
    <t>160718VA25-1001</t>
  </si>
  <si>
    <t>A25-1M</t>
  </si>
  <si>
    <t>170718NTD26-2034</t>
  </si>
  <si>
    <t>170718MA20027</t>
  </si>
  <si>
    <t>170718MT01035</t>
  </si>
  <si>
    <t>170718MTR01028</t>
  </si>
  <si>
    <t>170718MTD26-1034</t>
  </si>
  <si>
    <t>170718VTD26-1002</t>
  </si>
  <si>
    <t>170718MTD26-3032</t>
  </si>
  <si>
    <t>171718VF02023</t>
  </si>
  <si>
    <t>170718MA25-1029</t>
  </si>
  <si>
    <t>170718VA25-1001</t>
  </si>
  <si>
    <t>170718M028</t>
  </si>
  <si>
    <t>170718V036</t>
  </si>
  <si>
    <t>180718MTD26-2034</t>
  </si>
  <si>
    <t>180718VTD26-2002</t>
  </si>
  <si>
    <t>180718MTR01028</t>
  </si>
  <si>
    <t>180718VTR01023</t>
  </si>
  <si>
    <t>180718MTD26-1034</t>
  </si>
  <si>
    <t>180718VTD26-1036</t>
  </si>
  <si>
    <t>180718MTD26-3032</t>
  </si>
  <si>
    <t>180718VTD26-3002</t>
  </si>
  <si>
    <t>170718VTD26-3002</t>
  </si>
  <si>
    <t>180718MF02029</t>
  </si>
  <si>
    <t>LIMADO</t>
  </si>
  <si>
    <t>180718M035</t>
  </si>
  <si>
    <t>180718MA25-1027</t>
  </si>
  <si>
    <t>180718VA25-1001</t>
  </si>
  <si>
    <t>190718MT01035</t>
  </si>
  <si>
    <t>190718MA20027</t>
  </si>
  <si>
    <t>190718VA20023</t>
  </si>
  <si>
    <t>190718MTD26-2034</t>
  </si>
  <si>
    <t>190718VTD26-2002</t>
  </si>
  <si>
    <t>190718MTD26-3028</t>
  </si>
  <si>
    <t>190718VTD26-3002</t>
  </si>
  <si>
    <t>190718MTD26-1034</t>
  </si>
  <si>
    <t>190718VTD26-1036</t>
  </si>
  <si>
    <t>190718MTR01MAF</t>
  </si>
  <si>
    <t>RETRABAJO.</t>
  </si>
  <si>
    <t>190718M035</t>
  </si>
  <si>
    <t>190718MF02029</t>
  </si>
  <si>
    <t>190718VA25-1001</t>
  </si>
  <si>
    <t>200718MA2027</t>
  </si>
  <si>
    <t>200718VA2023</t>
  </si>
  <si>
    <t>200718MA25035</t>
  </si>
  <si>
    <t>200718VA25036</t>
  </si>
  <si>
    <t>200718MTD026-2034</t>
  </si>
  <si>
    <t>200718MTD26-1034</t>
  </si>
  <si>
    <t>200718MTD26-3028</t>
  </si>
  <si>
    <t>200718VTD26-3002</t>
  </si>
  <si>
    <t>200718MF02029</t>
  </si>
  <si>
    <t>200718V002</t>
  </si>
  <si>
    <t>200718VA25-1001</t>
  </si>
  <si>
    <t>210718MA20027</t>
  </si>
  <si>
    <t>210718MA25028</t>
  </si>
  <si>
    <t>210718VA25036</t>
  </si>
  <si>
    <t>210718MTD26-2034</t>
  </si>
  <si>
    <t>210718VTD26-2002</t>
  </si>
  <si>
    <t>210718MTR01035</t>
  </si>
  <si>
    <t>210718MTD26-3032</t>
  </si>
  <si>
    <t>210718VTD26-3002</t>
  </si>
  <si>
    <t>200718MTR01-MAF</t>
  </si>
  <si>
    <t>210718V002</t>
  </si>
  <si>
    <t>210718BA25-1001</t>
  </si>
  <si>
    <t>230718MA20027</t>
  </si>
  <si>
    <t>230718VA20023</t>
  </si>
  <si>
    <t>230718MA25028</t>
  </si>
  <si>
    <t>230718VA25001</t>
  </si>
  <si>
    <t>230718MTD26-2034</t>
  </si>
  <si>
    <t>230718VTD26-2002</t>
  </si>
  <si>
    <t>230718MST01032</t>
  </si>
  <si>
    <t>230718MA25-2029</t>
  </si>
  <si>
    <t>230718VTD26-3002</t>
  </si>
  <si>
    <t>230718M034</t>
  </si>
  <si>
    <t>230718MA25-1035</t>
  </si>
  <si>
    <t>230718VA25-1036</t>
  </si>
  <si>
    <t>240718MA20027</t>
  </si>
  <si>
    <t>240718VA20023</t>
  </si>
  <si>
    <t>240718MA25028</t>
  </si>
  <si>
    <t>240718VA25001</t>
  </si>
  <si>
    <t>240718MTD26-2034</t>
  </si>
  <si>
    <t>240718VTD26-2002</t>
  </si>
  <si>
    <t>240718MST01032</t>
  </si>
  <si>
    <t>240718MA25-2029</t>
  </si>
  <si>
    <t>240718MTD26-3034</t>
  </si>
  <si>
    <t>240718VTD26-3002</t>
  </si>
  <si>
    <t>240718MA25-1035</t>
  </si>
  <si>
    <t>240718VA25-1036</t>
  </si>
  <si>
    <t>250718MA20027</t>
  </si>
  <si>
    <t>250718MA25028</t>
  </si>
  <si>
    <t>250718VA25036</t>
  </si>
  <si>
    <t>250718MTD26-2034</t>
  </si>
  <si>
    <t>250718VTD26-2002</t>
  </si>
  <si>
    <t>250718MF02MAF</t>
  </si>
  <si>
    <t>B. BASTAGO.</t>
  </si>
  <si>
    <t>250718MTR01029</t>
  </si>
  <si>
    <t>250718VTR01001</t>
  </si>
  <si>
    <t>250718MST01032</t>
  </si>
  <si>
    <t>250718MA25-2035</t>
  </si>
  <si>
    <t>250718VA25-2029</t>
  </si>
  <si>
    <t>25071MTD26-3034</t>
  </si>
  <si>
    <t>250718VTD26-3002</t>
  </si>
  <si>
    <t>260718MA2027</t>
  </si>
  <si>
    <t>260718VA20023</t>
  </si>
  <si>
    <t>260718MA25028</t>
  </si>
  <si>
    <t>260718VA25001</t>
  </si>
  <si>
    <t>260718M027</t>
  </si>
  <si>
    <t>260718M032</t>
  </si>
  <si>
    <t>260718MTD26-2034</t>
  </si>
  <si>
    <t>260718VTD26-2002</t>
  </si>
  <si>
    <t>260718MST01032</t>
  </si>
  <si>
    <t>260718MA25-2035</t>
  </si>
  <si>
    <t>260718MTD26-3034</t>
  </si>
  <si>
    <t>260718VA25-1036</t>
  </si>
  <si>
    <t>270718VST01002</t>
  </si>
  <si>
    <t>270718MA20027</t>
  </si>
  <si>
    <t>270718VA20002</t>
  </si>
  <si>
    <t>270718MA25028</t>
  </si>
  <si>
    <t>270718VA25036</t>
  </si>
  <si>
    <t>270718MTD26-2034</t>
  </si>
  <si>
    <t>270718VTD26-2001</t>
  </si>
  <si>
    <t>270718MA25-2035</t>
  </si>
  <si>
    <t>260718VTD26-1002</t>
  </si>
  <si>
    <t>270718MTD26-1034</t>
  </si>
  <si>
    <t>270718VTD26-1001</t>
  </si>
  <si>
    <t>270718MTD26-3029</t>
  </si>
  <si>
    <t>270718MR01032</t>
  </si>
  <si>
    <t>270718VR01023</t>
  </si>
  <si>
    <t>270718M028</t>
  </si>
  <si>
    <t>230718V</t>
  </si>
  <si>
    <t>280718VST01002</t>
  </si>
  <si>
    <t>280718MA20027</t>
  </si>
  <si>
    <t>280718VA20023</t>
  </si>
  <si>
    <t>280718MA25028</t>
  </si>
  <si>
    <t>280718VA25036</t>
  </si>
  <si>
    <t>280718MT01029</t>
  </si>
  <si>
    <t>280718MTD26-2034</t>
  </si>
  <si>
    <t>280718VTD26-2001</t>
  </si>
  <si>
    <t>280718MA25-2035</t>
  </si>
  <si>
    <t>280718MTD26-1034</t>
  </si>
  <si>
    <t>280718VTD26-1001</t>
  </si>
  <si>
    <t>270718MTD26-3032</t>
  </si>
  <si>
    <t>300718M029</t>
  </si>
  <si>
    <t>300718VR01023</t>
  </si>
  <si>
    <t>300718MT01029</t>
  </si>
  <si>
    <t>300718MA25028</t>
  </si>
  <si>
    <t>300718MST01032</t>
  </si>
  <si>
    <t>300718VST01002</t>
  </si>
  <si>
    <t>300718MA20027</t>
  </si>
  <si>
    <t>300718VA20023</t>
  </si>
  <si>
    <t>300718MTD26-2034</t>
  </si>
  <si>
    <t>300718VTD26-2001</t>
  </si>
  <si>
    <t>250718VF02023</t>
  </si>
  <si>
    <t>300718VF02023</t>
  </si>
  <si>
    <t>B. ROSCADO.</t>
  </si>
  <si>
    <t>RANURADO.</t>
  </si>
  <si>
    <t>F02</t>
  </si>
  <si>
    <t>130718MA25-1035</t>
  </si>
  <si>
    <t>300718MA25-2035</t>
  </si>
  <si>
    <t>300718VA25-2036</t>
  </si>
  <si>
    <t>300718MTD26-1028</t>
  </si>
  <si>
    <t>300718VTD26-1001</t>
  </si>
  <si>
    <t>280718VTD26-3002</t>
  </si>
  <si>
    <t>300718MTD26-3034</t>
  </si>
  <si>
    <t>300718VTD26-3002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</si>
</sst>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#,##0.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92D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rgb="FF00206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ck">
        <color rgb="FF0020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2060"/>
      </top>
      <bottom style="thick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indexed="64"/>
      </bottom>
      <diagonal/>
    </border>
    <border>
      <left/>
      <right/>
      <top style="thin">
        <color indexed="64"/>
      </top>
      <bottom style="thick">
        <color rgb="FF00206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70C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54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0" fontId="3" fillId="2" borderId="1" xfId="0" applyFont="1" applyFill="1" applyBorder="1"/>
    <xf numFmtId="3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/>
    </xf>
    <xf numFmtId="3" fontId="0" fillId="0" borderId="0" xfId="0" applyNumberFormat="1"/>
    <xf numFmtId="0" fontId="1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20" fontId="1" fillId="0" borderId="1" xfId="0" applyNumberFormat="1" applyFont="1" applyFill="1" applyBorder="1" applyAlignment="1">
      <alignment horizontal="center"/>
    </xf>
    <xf numFmtId="20" fontId="3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3" fontId="5" fillId="4" borderId="1" xfId="0" applyNumberFormat="1" applyFont="1" applyFill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0" fontId="3" fillId="4" borderId="1" xfId="0" applyFon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/>
    </xf>
    <xf numFmtId="20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0" fontId="0" fillId="4" borderId="0" xfId="0" applyFill="1"/>
    <xf numFmtId="0" fontId="3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5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1" xfId="0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ont="1" applyBorder="1" applyAlignment="1">
      <alignment horizontal="center" vertical="center" wrapText="1"/>
    </xf>
    <xf numFmtId="3" fontId="0" fillId="0" borderId="6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3" fontId="5" fillId="0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3" fontId="5" fillId="0" borderId="8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3" fontId="5" fillId="3" borderId="6" xfId="0" applyNumberFormat="1" applyFont="1" applyFill="1" applyBorder="1" applyAlignment="1">
      <alignment horizontal="center" vertical="center" wrapText="1"/>
    </xf>
    <xf numFmtId="20" fontId="0" fillId="0" borderId="8" xfId="0" applyNumberFormat="1" applyFill="1" applyBorder="1" applyAlignment="1">
      <alignment horizontal="center"/>
    </xf>
    <xf numFmtId="0" fontId="4" fillId="4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164" fontId="0" fillId="0" borderId="8" xfId="0" applyNumberForma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5" fillId="4" borderId="6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0" fontId="4" fillId="0" borderId="1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20" fontId="1" fillId="0" borderId="8" xfId="0" applyNumberFormat="1" applyFont="1" applyFill="1" applyBorder="1" applyAlignment="1">
      <alignment horizontal="center"/>
    </xf>
    <xf numFmtId="3" fontId="4" fillId="0" borderId="8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5" fillId="3" borderId="8" xfId="0" applyNumberFormat="1" applyFont="1" applyFill="1" applyBorder="1" applyAlignment="1">
      <alignment horizontal="center" vertical="center" wrapText="1"/>
    </xf>
    <xf numFmtId="3" fontId="5" fillId="0" borderId="13" xfId="0" applyNumberFormat="1" applyFont="1" applyFill="1" applyBorder="1" applyAlignment="1">
      <alignment horizontal="center" vertical="center" wrapText="1"/>
    </xf>
    <xf numFmtId="3" fontId="1" fillId="0" borderId="8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20" fontId="1" fillId="0" borderId="6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3" fontId="0" fillId="0" borderId="6" xfId="0" applyNumberForma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20" fontId="0" fillId="0" borderId="5" xfId="0" applyNumberForma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0" fontId="0" fillId="0" borderId="0" xfId="0"/>
    <xf numFmtId="164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3" fontId="0" fillId="0" borderId="8" xfId="0" applyNumberForma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3" fontId="5" fillId="0" borderId="12" xfId="0" applyNumberFormat="1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1" fillId="0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" fontId="0" fillId="0" borderId="0" xfId="0" applyNumberFormat="1" applyBorder="1" applyAlignment="1">
      <alignment horizontal="left"/>
    </xf>
    <xf numFmtId="0" fontId="0" fillId="0" borderId="0" xfId="0" applyFill="1"/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/>
    <xf numFmtId="3" fontId="0" fillId="0" borderId="0" xfId="0" applyNumberFormat="1"/>
    <xf numFmtId="20" fontId="3" fillId="0" borderId="6" xfId="0" applyNumberFormat="1" applyFont="1" applyFill="1" applyBorder="1" applyAlignment="1">
      <alignment horizontal="center"/>
    </xf>
    <xf numFmtId="20" fontId="3" fillId="0" borderId="8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3" fontId="3" fillId="0" borderId="6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20" fontId="3" fillId="0" borderId="13" xfId="0" applyNumberFormat="1" applyFont="1" applyFill="1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16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20" fontId="3" fillId="0" borderId="1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3" fontId="0" fillId="0" borderId="4" xfId="0" applyNumberForma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20" fontId="3" fillId="0" borderId="14" xfId="0" applyNumberFormat="1" applyFont="1" applyFill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3" fontId="0" fillId="0" borderId="14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3" fontId="0" fillId="0" borderId="13" xfId="0" applyNumberForma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0" borderId="6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3" fontId="5" fillId="0" borderId="1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3" fontId="0" fillId="0" borderId="6" xfId="0" applyNumberFormat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3" fontId="2" fillId="4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9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3" borderId="12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/>
    </xf>
    <xf numFmtId="0" fontId="0" fillId="0" borderId="2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5" fillId="3" borderId="13" xfId="0" applyNumberFormat="1" applyFont="1" applyFill="1" applyBorder="1" applyAlignment="1">
      <alignment horizontal="center" vertical="center" wrapText="1"/>
    </xf>
    <xf numFmtId="3" fontId="0" fillId="0" borderId="12" xfId="0" applyNumberForma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20" fontId="3" fillId="0" borderId="12" xfId="0" applyNumberFormat="1" applyFont="1" applyFill="1" applyBorder="1" applyAlignment="1">
      <alignment horizontal="center"/>
    </xf>
    <xf numFmtId="3" fontId="0" fillId="0" borderId="15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1" fillId="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/>
    <xf numFmtId="0" fontId="2" fillId="0" borderId="1" xfId="0" applyFont="1" applyBorder="1" applyAlignment="1">
      <alignment horizontal="center" vertical="center"/>
    </xf>
    <xf numFmtId="0" fontId="3" fillId="2" borderId="6" xfId="0" applyFont="1" applyFill="1" applyBorder="1"/>
    <xf numFmtId="3" fontId="0" fillId="2" borderId="6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20" fontId="3" fillId="0" borderId="4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3" fontId="0" fillId="0" borderId="16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64" fontId="0" fillId="0" borderId="16" xfId="0" applyNumberFormat="1" applyFill="1" applyBorder="1" applyAlignment="1">
      <alignment horizontal="center" vertical="center"/>
    </xf>
    <xf numFmtId="20" fontId="3" fillId="0" borderId="16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3" fontId="5" fillId="0" borderId="4" xfId="0" applyNumberFormat="1" applyFont="1" applyFill="1" applyBorder="1" applyAlignment="1">
      <alignment horizontal="center" vertical="center" wrapText="1"/>
    </xf>
    <xf numFmtId="3" fontId="5" fillId="0" borderId="16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/>
    </xf>
    <xf numFmtId="3" fontId="5" fillId="3" borderId="4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3" fontId="0" fillId="0" borderId="17" xfId="0" applyNumberForma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 vertical="center"/>
    </xf>
    <xf numFmtId="20" fontId="3" fillId="0" borderId="17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3" fontId="5" fillId="3" borderId="17" xfId="0" applyNumberFormat="1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3" fontId="5" fillId="3" borderId="12" xfId="0" applyNumberFormat="1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18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0" fillId="0" borderId="6" xfId="0" quotePrefix="1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4" fillId="0" borderId="8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164" fontId="4" fillId="0" borderId="8" xfId="0" applyNumberFormat="1" applyFont="1" applyFill="1" applyBorder="1" applyAlignment="1">
      <alignment horizontal="center" vertical="center"/>
    </xf>
    <xf numFmtId="20" fontId="4" fillId="0" borderId="8" xfId="0" applyNumberFormat="1" applyFont="1" applyFill="1" applyBorder="1" applyAlignment="1">
      <alignment horizontal="center"/>
    </xf>
    <xf numFmtId="3" fontId="4" fillId="3" borderId="8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" fontId="0" fillId="0" borderId="19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0" fillId="0" borderId="6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3" fontId="5" fillId="4" borderId="6" xfId="0" applyNumberFormat="1" applyFont="1" applyFill="1" applyBorder="1" applyAlignment="1">
      <alignment horizontal="center" vertical="center" wrapText="1"/>
    </xf>
    <xf numFmtId="3" fontId="5" fillId="4" borderId="14" xfId="0" applyNumberFormat="1" applyFont="1" applyFill="1" applyBorder="1" applyAlignment="1">
      <alignment horizontal="center" vertical="center" wrapText="1"/>
    </xf>
    <xf numFmtId="3" fontId="5" fillId="4" borderId="13" xfId="0" applyNumberFormat="1" applyFont="1" applyFill="1" applyBorder="1" applyAlignment="1">
      <alignment horizontal="center" vertical="center" wrapText="1"/>
    </xf>
    <xf numFmtId="3" fontId="5" fillId="4" borderId="8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3" fontId="0" fillId="0" borderId="20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20" fontId="3" fillId="0" borderId="20" xfId="0" applyNumberFormat="1" applyFont="1" applyFill="1" applyBorder="1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3" fontId="2" fillId="4" borderId="20" xfId="0" applyNumberFormat="1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3" fontId="5" fillId="4" borderId="4" xfId="0" applyNumberFormat="1" applyFont="1" applyFill="1" applyBorder="1" applyAlignment="1">
      <alignment horizontal="center" vertical="center" wrapText="1"/>
    </xf>
    <xf numFmtId="3" fontId="5" fillId="4" borderId="1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3" fontId="0" fillId="0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164" fontId="0" fillId="0" borderId="21" xfId="0" applyNumberFormat="1" applyFill="1" applyBorder="1" applyAlignment="1">
      <alignment horizontal="center" vertical="center"/>
    </xf>
    <xf numFmtId="20" fontId="3" fillId="0" borderId="21" xfId="0" applyNumberFormat="1" applyFont="1" applyFill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3" fontId="5" fillId="4" borderId="2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3" fontId="2" fillId="4" borderId="6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3" fontId="0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3" fillId="0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3" fontId="0" fillId="0" borderId="22" xfId="0" applyNumberForma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20" fontId="3" fillId="0" borderId="22" xfId="0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3" fontId="0" fillId="0" borderId="23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 vertical="center"/>
    </xf>
    <xf numFmtId="20" fontId="3" fillId="0" borderId="23" xfId="0" applyNumberFormat="1" applyFont="1" applyFill="1" applyBorder="1" applyAlignment="1">
      <alignment horizontal="center"/>
    </xf>
    <xf numFmtId="0" fontId="2" fillId="0" borderId="23" xfId="0" applyFont="1" applyBorder="1" applyAlignment="1">
      <alignment horizontal="center" vertical="center" wrapText="1"/>
    </xf>
    <xf numFmtId="3" fontId="2" fillId="4" borderId="23" xfId="0" applyNumberFormat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" fontId="0" fillId="4" borderId="0" xfId="0" applyNumberForma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4" fillId="3" borderId="6" xfId="0" applyNumberFormat="1" applyFont="1" applyFill="1" applyBorder="1" applyAlignment="1">
      <alignment horizontal="center" vertical="center" wrapText="1"/>
    </xf>
    <xf numFmtId="164" fontId="1" fillId="0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3" borderId="2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0" fontId="0" fillId="0" borderId="1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center" vertical="center"/>
    </xf>
    <xf numFmtId="20" fontId="0" fillId="0" borderId="0" xfId="0" applyNumberFormat="1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3" fontId="0" fillId="0" borderId="24" xfId="0" applyNumberForma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164" fontId="0" fillId="0" borderId="24" xfId="0" applyNumberFormat="1" applyFill="1" applyBorder="1" applyAlignment="1">
      <alignment horizontal="center" vertical="center"/>
    </xf>
    <xf numFmtId="20" fontId="3" fillId="0" borderId="24" xfId="0" applyNumberFormat="1" applyFont="1" applyFill="1" applyBorder="1" applyAlignment="1">
      <alignment horizontal="center"/>
    </xf>
    <xf numFmtId="0" fontId="2" fillId="0" borderId="24" xfId="0" applyFont="1" applyBorder="1" applyAlignment="1">
      <alignment horizontal="center" vertical="center" wrapText="1"/>
    </xf>
    <xf numFmtId="3" fontId="5" fillId="3" borderId="24" xfId="0" applyNumberFormat="1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3" fontId="0" fillId="0" borderId="6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64" fontId="0" fillId="0" borderId="6" xfId="0" applyNumberFormat="1" applyFont="1" applyFill="1" applyBorder="1" applyAlignment="1">
      <alignment horizontal="center" vertical="center"/>
    </xf>
    <xf numFmtId="20" fontId="0" fillId="0" borderId="6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 wrapText="1"/>
    </xf>
    <xf numFmtId="3" fontId="5" fillId="3" borderId="2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" fontId="1" fillId="0" borderId="0" xfId="0" applyNumberFormat="1" applyFont="1" applyBorder="1" applyAlignment="1">
      <alignment horizontal="center"/>
    </xf>
    <xf numFmtId="0" fontId="1" fillId="0" borderId="0" xfId="0" applyFont="1"/>
    <xf numFmtId="0" fontId="2" fillId="4" borderId="6" xfId="0" applyFont="1" applyFill="1" applyBorder="1" applyAlignment="1">
      <alignment horizontal="center" vertical="center" wrapText="1"/>
    </xf>
    <xf numFmtId="16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/>
    <xf numFmtId="0" fontId="5" fillId="4" borderId="2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 wrapText="1"/>
    </xf>
    <xf numFmtId="20" fontId="0" fillId="0" borderId="0" xfId="0" applyNumberFormat="1" applyFill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3" fontId="0" fillId="0" borderId="24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164" fontId="0" fillId="0" borderId="24" xfId="0" applyNumberFormat="1" applyFont="1" applyFill="1" applyBorder="1" applyAlignment="1">
      <alignment horizontal="center" vertical="center"/>
    </xf>
    <xf numFmtId="20" fontId="0" fillId="0" borderId="24" xfId="0" applyNumberFormat="1" applyFont="1" applyFill="1" applyBorder="1" applyAlignment="1">
      <alignment horizontal="center"/>
    </xf>
    <xf numFmtId="3" fontId="5" fillId="0" borderId="24" xfId="0" applyNumberFormat="1" applyFon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Border="1"/>
    <xf numFmtId="0" fontId="4" fillId="0" borderId="24" xfId="0" applyFont="1" applyBorder="1" applyAlignment="1">
      <alignment horizontal="center" vertical="center" wrapText="1"/>
    </xf>
    <xf numFmtId="20" fontId="0" fillId="0" borderId="5" xfId="0" applyNumberFormat="1" applyFont="1" applyFill="1" applyBorder="1" applyAlignment="1">
      <alignment horizontal="center"/>
    </xf>
    <xf numFmtId="3" fontId="0" fillId="0" borderId="24" xfId="0" applyNumberForma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3" fontId="2" fillId="0" borderId="24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/>
    <xf numFmtId="3" fontId="0" fillId="3" borderId="24" xfId="0" applyNumberFormat="1" applyFill="1" applyBorder="1" applyAlignment="1">
      <alignment horizontal="center" vertical="center"/>
    </xf>
    <xf numFmtId="3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20" fontId="0" fillId="0" borderId="4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 wrapText="1"/>
    </xf>
    <xf numFmtId="3" fontId="0" fillId="0" borderId="26" xfId="0" applyNumberFormat="1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20" fontId="0" fillId="0" borderId="26" xfId="0" applyNumberFormat="1" applyFont="1" applyFill="1" applyBorder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4" fillId="0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5" fillId="0" borderId="26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3" fontId="4" fillId="4" borderId="6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6" fontId="3" fillId="0" borderId="0" xfId="0" applyNumberFormat="1" applyFont="1" applyBorder="1" applyAlignment="1">
      <alignment horizontal="center"/>
    </xf>
    <xf numFmtId="0" fontId="3" fillId="0" borderId="0" xfId="0" applyFont="1"/>
    <xf numFmtId="3" fontId="0" fillId="0" borderId="24" xfId="0" applyNumberForma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5" xfId="0" applyBorder="1"/>
    <xf numFmtId="0" fontId="11" fillId="0" borderId="0" xfId="0" applyFont="1"/>
    <xf numFmtId="3" fontId="5" fillId="0" borderId="27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5" fillId="4" borderId="2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5" xfId="0" applyBorder="1"/>
    <xf numFmtId="3" fontId="0" fillId="0" borderId="1" xfId="0" applyNumberFormat="1" applyFont="1" applyBorder="1" applyAlignment="1">
      <alignment horizontal="center" vertical="center" wrapText="1"/>
    </xf>
    <xf numFmtId="3" fontId="2" fillId="4" borderId="24" xfId="0" applyNumberFormat="1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</cellXfs>
  <cellStyles count="7">
    <cellStyle name="Millares 2" xfId="2"/>
    <cellStyle name="Millares 2 2" xfId="6"/>
    <cellStyle name="Millares 2 3" xfId="4"/>
    <cellStyle name="Millares 3" xfId="1"/>
    <cellStyle name="Millares 3 2" xfId="5"/>
    <cellStyle name="Millares 3 3" xfId="3"/>
    <cellStyle name="Normal" xfId="0" builtinId="0"/>
  </cellStyles>
  <dxfs count="0"/>
  <tableStyles count="0" defaultTableStyle="TableStyleMedium2" defaultPivotStyle="PivotStyleLight16"/>
  <colors>
    <mruColors>
      <color rgb="FFFF66FF"/>
      <color rgb="FFCC00FF"/>
      <color rgb="FFFF00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0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53</xdr:row>
      <xdr:rowOff>38101</xdr:rowOff>
    </xdr:from>
    <xdr:to>
      <xdr:col>0</xdr:col>
      <xdr:colOff>1485900</xdr:colOff>
      <xdr:row>55</xdr:row>
      <xdr:rowOff>171451</xdr:rowOff>
    </xdr:to>
    <xdr:grpSp>
      <xdr:nvGrpSpPr>
        <xdr:cNvPr id="5" name="Grupo 4"/>
        <xdr:cNvGrpSpPr/>
      </xdr:nvGrpSpPr>
      <xdr:grpSpPr>
        <a:xfrm>
          <a:off x="28575" y="103632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19</xdr:row>
      <xdr:rowOff>38101</xdr:rowOff>
    </xdr:from>
    <xdr:to>
      <xdr:col>0</xdr:col>
      <xdr:colOff>1485900</xdr:colOff>
      <xdr:row>21</xdr:row>
      <xdr:rowOff>171451</xdr:rowOff>
    </xdr:to>
    <xdr:grpSp>
      <xdr:nvGrpSpPr>
        <xdr:cNvPr id="5" name="Grupo 4"/>
        <xdr:cNvGrpSpPr/>
      </xdr:nvGrpSpPr>
      <xdr:grpSpPr>
        <a:xfrm>
          <a:off x="28575" y="40576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41</xdr:row>
      <xdr:rowOff>38101</xdr:rowOff>
    </xdr:from>
    <xdr:to>
      <xdr:col>0</xdr:col>
      <xdr:colOff>1485900</xdr:colOff>
      <xdr:row>43</xdr:row>
      <xdr:rowOff>171451</xdr:rowOff>
    </xdr:to>
    <xdr:grpSp>
      <xdr:nvGrpSpPr>
        <xdr:cNvPr id="5" name="Grupo 4"/>
        <xdr:cNvGrpSpPr/>
      </xdr:nvGrpSpPr>
      <xdr:grpSpPr>
        <a:xfrm>
          <a:off x="28575" y="82486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69</xdr:row>
      <xdr:rowOff>38101</xdr:rowOff>
    </xdr:from>
    <xdr:to>
      <xdr:col>0</xdr:col>
      <xdr:colOff>1485900</xdr:colOff>
      <xdr:row>71</xdr:row>
      <xdr:rowOff>171451</xdr:rowOff>
    </xdr:to>
    <xdr:grpSp>
      <xdr:nvGrpSpPr>
        <xdr:cNvPr id="8" name="Grupo 7"/>
        <xdr:cNvGrpSpPr/>
      </xdr:nvGrpSpPr>
      <xdr:grpSpPr>
        <a:xfrm>
          <a:off x="28575" y="139827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46</xdr:row>
      <xdr:rowOff>38101</xdr:rowOff>
    </xdr:from>
    <xdr:to>
      <xdr:col>0</xdr:col>
      <xdr:colOff>1485900</xdr:colOff>
      <xdr:row>48</xdr:row>
      <xdr:rowOff>171451</xdr:rowOff>
    </xdr:to>
    <xdr:grpSp>
      <xdr:nvGrpSpPr>
        <xdr:cNvPr id="5" name="Grupo 4"/>
        <xdr:cNvGrpSpPr/>
      </xdr:nvGrpSpPr>
      <xdr:grpSpPr>
        <a:xfrm>
          <a:off x="28575" y="9220201"/>
          <a:ext cx="1457325" cy="51435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16</xdr:row>
      <xdr:rowOff>38101</xdr:rowOff>
    </xdr:from>
    <xdr:to>
      <xdr:col>0</xdr:col>
      <xdr:colOff>1485900</xdr:colOff>
      <xdr:row>18</xdr:row>
      <xdr:rowOff>171451</xdr:rowOff>
    </xdr:to>
    <xdr:grpSp>
      <xdr:nvGrpSpPr>
        <xdr:cNvPr id="5" name="Grupo 4"/>
        <xdr:cNvGrpSpPr/>
      </xdr:nvGrpSpPr>
      <xdr:grpSpPr>
        <a:xfrm>
          <a:off x="28575" y="3486151"/>
          <a:ext cx="1457325" cy="51435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23</xdr:row>
      <xdr:rowOff>38101</xdr:rowOff>
    </xdr:from>
    <xdr:to>
      <xdr:col>0</xdr:col>
      <xdr:colOff>1485900</xdr:colOff>
      <xdr:row>25</xdr:row>
      <xdr:rowOff>171451</xdr:rowOff>
    </xdr:to>
    <xdr:grpSp>
      <xdr:nvGrpSpPr>
        <xdr:cNvPr id="5" name="Grupo 4"/>
        <xdr:cNvGrpSpPr/>
      </xdr:nvGrpSpPr>
      <xdr:grpSpPr>
        <a:xfrm>
          <a:off x="28575" y="4829176"/>
          <a:ext cx="1457325" cy="51435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17</xdr:row>
      <xdr:rowOff>38101</xdr:rowOff>
    </xdr:from>
    <xdr:to>
      <xdr:col>0</xdr:col>
      <xdr:colOff>1485900</xdr:colOff>
      <xdr:row>19</xdr:row>
      <xdr:rowOff>171451</xdr:rowOff>
    </xdr:to>
    <xdr:grpSp>
      <xdr:nvGrpSpPr>
        <xdr:cNvPr id="8" name="Grupo 7"/>
        <xdr:cNvGrpSpPr/>
      </xdr:nvGrpSpPr>
      <xdr:grpSpPr>
        <a:xfrm>
          <a:off x="28575" y="3676651"/>
          <a:ext cx="1457325" cy="51435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34</xdr:row>
      <xdr:rowOff>38101</xdr:rowOff>
    </xdr:from>
    <xdr:to>
      <xdr:col>0</xdr:col>
      <xdr:colOff>1485900</xdr:colOff>
      <xdr:row>36</xdr:row>
      <xdr:rowOff>171451</xdr:rowOff>
    </xdr:to>
    <xdr:grpSp>
      <xdr:nvGrpSpPr>
        <xdr:cNvPr id="11" name="Grupo 10"/>
        <xdr:cNvGrpSpPr/>
      </xdr:nvGrpSpPr>
      <xdr:grpSpPr>
        <a:xfrm>
          <a:off x="28575" y="7105651"/>
          <a:ext cx="1457325" cy="51435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70</xdr:row>
      <xdr:rowOff>38101</xdr:rowOff>
    </xdr:from>
    <xdr:to>
      <xdr:col>0</xdr:col>
      <xdr:colOff>1485900</xdr:colOff>
      <xdr:row>72</xdr:row>
      <xdr:rowOff>171451</xdr:rowOff>
    </xdr:to>
    <xdr:grpSp>
      <xdr:nvGrpSpPr>
        <xdr:cNvPr id="14" name="Grupo 13"/>
        <xdr:cNvGrpSpPr/>
      </xdr:nvGrpSpPr>
      <xdr:grpSpPr>
        <a:xfrm>
          <a:off x="28575" y="14344651"/>
          <a:ext cx="1457325" cy="514350"/>
          <a:chOff x="199975" y="0"/>
          <a:chExt cx="1543100" cy="704849"/>
        </a:xfrm>
      </xdr:grpSpPr>
      <xdr:pic>
        <xdr:nvPicPr>
          <xdr:cNvPr id="15" name="Imagen 1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6" name="Imagen 15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52</xdr:row>
      <xdr:rowOff>38101</xdr:rowOff>
    </xdr:from>
    <xdr:to>
      <xdr:col>1</xdr:col>
      <xdr:colOff>0</xdr:colOff>
      <xdr:row>54</xdr:row>
      <xdr:rowOff>171451</xdr:rowOff>
    </xdr:to>
    <xdr:grpSp>
      <xdr:nvGrpSpPr>
        <xdr:cNvPr id="17" name="Grupo 16"/>
        <xdr:cNvGrpSpPr/>
      </xdr:nvGrpSpPr>
      <xdr:grpSpPr>
        <a:xfrm>
          <a:off x="28575" y="10725151"/>
          <a:ext cx="1476375" cy="514350"/>
          <a:chOff x="199975" y="0"/>
          <a:chExt cx="1543100" cy="704849"/>
        </a:xfrm>
      </xdr:grpSpPr>
      <xdr:pic>
        <xdr:nvPicPr>
          <xdr:cNvPr id="18" name="Imagen 1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9" name="Imagen 18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88</xdr:row>
      <xdr:rowOff>38101</xdr:rowOff>
    </xdr:from>
    <xdr:to>
      <xdr:col>0</xdr:col>
      <xdr:colOff>1485900</xdr:colOff>
      <xdr:row>90</xdr:row>
      <xdr:rowOff>171451</xdr:rowOff>
    </xdr:to>
    <xdr:grpSp>
      <xdr:nvGrpSpPr>
        <xdr:cNvPr id="20" name="Grupo 19"/>
        <xdr:cNvGrpSpPr/>
      </xdr:nvGrpSpPr>
      <xdr:grpSpPr>
        <a:xfrm>
          <a:off x="28575" y="17964151"/>
          <a:ext cx="1457325" cy="514350"/>
          <a:chOff x="199975" y="0"/>
          <a:chExt cx="1543100" cy="704849"/>
        </a:xfrm>
      </xdr:grpSpPr>
      <xdr:pic>
        <xdr:nvPicPr>
          <xdr:cNvPr id="21" name="Imagen 2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22" name="Imagen 21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11</xdr:row>
      <xdr:rowOff>38101</xdr:rowOff>
    </xdr:from>
    <xdr:to>
      <xdr:col>0</xdr:col>
      <xdr:colOff>1485900</xdr:colOff>
      <xdr:row>13</xdr:row>
      <xdr:rowOff>171451</xdr:rowOff>
    </xdr:to>
    <xdr:grpSp>
      <xdr:nvGrpSpPr>
        <xdr:cNvPr id="5" name="Grupo 4"/>
        <xdr:cNvGrpSpPr/>
      </xdr:nvGrpSpPr>
      <xdr:grpSpPr>
        <a:xfrm>
          <a:off x="28575" y="25336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19</xdr:row>
      <xdr:rowOff>38101</xdr:rowOff>
    </xdr:from>
    <xdr:to>
      <xdr:col>0</xdr:col>
      <xdr:colOff>1485900</xdr:colOff>
      <xdr:row>21</xdr:row>
      <xdr:rowOff>171451</xdr:rowOff>
    </xdr:to>
    <xdr:grpSp>
      <xdr:nvGrpSpPr>
        <xdr:cNvPr id="5" name="Grupo 4"/>
        <xdr:cNvGrpSpPr/>
      </xdr:nvGrpSpPr>
      <xdr:grpSpPr>
        <a:xfrm>
          <a:off x="28575" y="40767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74</xdr:row>
      <xdr:rowOff>38101</xdr:rowOff>
    </xdr:from>
    <xdr:to>
      <xdr:col>0</xdr:col>
      <xdr:colOff>1485900</xdr:colOff>
      <xdr:row>76</xdr:row>
      <xdr:rowOff>171451</xdr:rowOff>
    </xdr:to>
    <xdr:grpSp>
      <xdr:nvGrpSpPr>
        <xdr:cNvPr id="5" name="Grupo 4"/>
        <xdr:cNvGrpSpPr/>
      </xdr:nvGrpSpPr>
      <xdr:grpSpPr>
        <a:xfrm>
          <a:off x="28575" y="145732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120</xdr:row>
      <xdr:rowOff>38101</xdr:rowOff>
    </xdr:from>
    <xdr:to>
      <xdr:col>0</xdr:col>
      <xdr:colOff>1485900</xdr:colOff>
      <xdr:row>122</xdr:row>
      <xdr:rowOff>171451</xdr:rowOff>
    </xdr:to>
    <xdr:grpSp>
      <xdr:nvGrpSpPr>
        <xdr:cNvPr id="8" name="Grupo 7"/>
        <xdr:cNvGrpSpPr/>
      </xdr:nvGrpSpPr>
      <xdr:grpSpPr>
        <a:xfrm>
          <a:off x="28575" y="2379345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72</xdr:row>
      <xdr:rowOff>38101</xdr:rowOff>
    </xdr:from>
    <xdr:to>
      <xdr:col>0</xdr:col>
      <xdr:colOff>1485900</xdr:colOff>
      <xdr:row>74</xdr:row>
      <xdr:rowOff>171451</xdr:rowOff>
    </xdr:to>
    <xdr:grpSp>
      <xdr:nvGrpSpPr>
        <xdr:cNvPr id="5" name="Grupo 4"/>
        <xdr:cNvGrpSpPr/>
      </xdr:nvGrpSpPr>
      <xdr:grpSpPr>
        <a:xfrm>
          <a:off x="28575" y="144208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111</xdr:row>
      <xdr:rowOff>38101</xdr:rowOff>
    </xdr:from>
    <xdr:to>
      <xdr:col>0</xdr:col>
      <xdr:colOff>1485900</xdr:colOff>
      <xdr:row>113</xdr:row>
      <xdr:rowOff>171451</xdr:rowOff>
    </xdr:to>
    <xdr:grpSp>
      <xdr:nvGrpSpPr>
        <xdr:cNvPr id="8" name="Grupo 7"/>
        <xdr:cNvGrpSpPr/>
      </xdr:nvGrpSpPr>
      <xdr:grpSpPr>
        <a:xfrm>
          <a:off x="28575" y="220980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38</xdr:row>
      <xdr:rowOff>38101</xdr:rowOff>
    </xdr:from>
    <xdr:to>
      <xdr:col>0</xdr:col>
      <xdr:colOff>1485900</xdr:colOff>
      <xdr:row>40</xdr:row>
      <xdr:rowOff>171451</xdr:rowOff>
    </xdr:to>
    <xdr:grpSp>
      <xdr:nvGrpSpPr>
        <xdr:cNvPr id="11" name="Grupo 10"/>
        <xdr:cNvGrpSpPr/>
      </xdr:nvGrpSpPr>
      <xdr:grpSpPr>
        <a:xfrm>
          <a:off x="28575" y="752475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11</xdr:row>
      <xdr:rowOff>38101</xdr:rowOff>
    </xdr:from>
    <xdr:to>
      <xdr:col>0</xdr:col>
      <xdr:colOff>1485900</xdr:colOff>
      <xdr:row>13</xdr:row>
      <xdr:rowOff>171451</xdr:rowOff>
    </xdr:to>
    <xdr:grpSp>
      <xdr:nvGrpSpPr>
        <xdr:cNvPr id="5" name="Grupo 4"/>
        <xdr:cNvGrpSpPr/>
      </xdr:nvGrpSpPr>
      <xdr:grpSpPr>
        <a:xfrm>
          <a:off x="28575" y="23622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24</xdr:row>
      <xdr:rowOff>38101</xdr:rowOff>
    </xdr:from>
    <xdr:to>
      <xdr:col>0</xdr:col>
      <xdr:colOff>1485900</xdr:colOff>
      <xdr:row>26</xdr:row>
      <xdr:rowOff>171451</xdr:rowOff>
    </xdr:to>
    <xdr:grpSp>
      <xdr:nvGrpSpPr>
        <xdr:cNvPr id="8" name="Grupo 7"/>
        <xdr:cNvGrpSpPr/>
      </xdr:nvGrpSpPr>
      <xdr:grpSpPr>
        <a:xfrm>
          <a:off x="28575" y="50673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35</xdr:row>
      <xdr:rowOff>38101</xdr:rowOff>
    </xdr:from>
    <xdr:to>
      <xdr:col>0</xdr:col>
      <xdr:colOff>1485900</xdr:colOff>
      <xdr:row>37</xdr:row>
      <xdr:rowOff>171451</xdr:rowOff>
    </xdr:to>
    <xdr:grpSp>
      <xdr:nvGrpSpPr>
        <xdr:cNvPr id="17" name="Grupo 16"/>
        <xdr:cNvGrpSpPr/>
      </xdr:nvGrpSpPr>
      <xdr:grpSpPr>
        <a:xfrm>
          <a:off x="28575" y="7391401"/>
          <a:ext cx="1457325" cy="685800"/>
          <a:chOff x="199975" y="0"/>
          <a:chExt cx="1543100" cy="704849"/>
        </a:xfrm>
      </xdr:grpSpPr>
      <xdr:pic>
        <xdr:nvPicPr>
          <xdr:cNvPr id="18" name="Imagen 17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9" name="Imagen 1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11</xdr:row>
      <xdr:rowOff>38101</xdr:rowOff>
    </xdr:from>
    <xdr:to>
      <xdr:col>0</xdr:col>
      <xdr:colOff>1485900</xdr:colOff>
      <xdr:row>13</xdr:row>
      <xdr:rowOff>171451</xdr:rowOff>
    </xdr:to>
    <xdr:grpSp>
      <xdr:nvGrpSpPr>
        <xdr:cNvPr id="5" name="Grupo 4"/>
        <xdr:cNvGrpSpPr/>
      </xdr:nvGrpSpPr>
      <xdr:grpSpPr>
        <a:xfrm>
          <a:off x="28575" y="23622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26</xdr:row>
      <xdr:rowOff>38101</xdr:rowOff>
    </xdr:from>
    <xdr:to>
      <xdr:col>0</xdr:col>
      <xdr:colOff>1485900</xdr:colOff>
      <xdr:row>28</xdr:row>
      <xdr:rowOff>171451</xdr:rowOff>
    </xdr:to>
    <xdr:grpSp>
      <xdr:nvGrpSpPr>
        <xdr:cNvPr id="8" name="Grupo 7"/>
        <xdr:cNvGrpSpPr/>
      </xdr:nvGrpSpPr>
      <xdr:grpSpPr>
        <a:xfrm>
          <a:off x="28575" y="54483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37</xdr:row>
      <xdr:rowOff>38101</xdr:rowOff>
    </xdr:from>
    <xdr:to>
      <xdr:col>0</xdr:col>
      <xdr:colOff>1485900</xdr:colOff>
      <xdr:row>39</xdr:row>
      <xdr:rowOff>171451</xdr:rowOff>
    </xdr:to>
    <xdr:grpSp>
      <xdr:nvGrpSpPr>
        <xdr:cNvPr id="11" name="Grupo 10"/>
        <xdr:cNvGrpSpPr/>
      </xdr:nvGrpSpPr>
      <xdr:grpSpPr>
        <a:xfrm>
          <a:off x="28575" y="7781926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34</xdr:row>
      <xdr:rowOff>38101</xdr:rowOff>
    </xdr:from>
    <xdr:to>
      <xdr:col>0</xdr:col>
      <xdr:colOff>1485900</xdr:colOff>
      <xdr:row>36</xdr:row>
      <xdr:rowOff>171451</xdr:rowOff>
    </xdr:to>
    <xdr:grpSp>
      <xdr:nvGrpSpPr>
        <xdr:cNvPr id="5" name="Grupo 4"/>
        <xdr:cNvGrpSpPr/>
      </xdr:nvGrpSpPr>
      <xdr:grpSpPr>
        <a:xfrm>
          <a:off x="28575" y="69342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63</xdr:row>
      <xdr:rowOff>38101</xdr:rowOff>
    </xdr:from>
    <xdr:to>
      <xdr:col>0</xdr:col>
      <xdr:colOff>1485900</xdr:colOff>
      <xdr:row>65</xdr:row>
      <xdr:rowOff>171451</xdr:rowOff>
    </xdr:to>
    <xdr:grpSp>
      <xdr:nvGrpSpPr>
        <xdr:cNvPr id="8" name="Grupo 7"/>
        <xdr:cNvGrpSpPr/>
      </xdr:nvGrpSpPr>
      <xdr:grpSpPr>
        <a:xfrm>
          <a:off x="28575" y="128778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37</xdr:row>
      <xdr:rowOff>38101</xdr:rowOff>
    </xdr:from>
    <xdr:to>
      <xdr:col>0</xdr:col>
      <xdr:colOff>1485900</xdr:colOff>
      <xdr:row>39</xdr:row>
      <xdr:rowOff>171451</xdr:rowOff>
    </xdr:to>
    <xdr:grpSp>
      <xdr:nvGrpSpPr>
        <xdr:cNvPr id="5" name="Grupo 4"/>
        <xdr:cNvGrpSpPr/>
      </xdr:nvGrpSpPr>
      <xdr:grpSpPr>
        <a:xfrm>
          <a:off x="28575" y="77152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13</xdr:row>
      <xdr:rowOff>38101</xdr:rowOff>
    </xdr:from>
    <xdr:to>
      <xdr:col>0</xdr:col>
      <xdr:colOff>1485900</xdr:colOff>
      <xdr:row>15</xdr:row>
      <xdr:rowOff>171451</xdr:rowOff>
    </xdr:to>
    <xdr:grpSp>
      <xdr:nvGrpSpPr>
        <xdr:cNvPr id="11" name="Grupo 10"/>
        <xdr:cNvGrpSpPr/>
      </xdr:nvGrpSpPr>
      <xdr:grpSpPr>
        <a:xfrm>
          <a:off x="28575" y="274320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113</xdr:row>
      <xdr:rowOff>38101</xdr:rowOff>
    </xdr:from>
    <xdr:to>
      <xdr:col>0</xdr:col>
      <xdr:colOff>1485900</xdr:colOff>
      <xdr:row>115</xdr:row>
      <xdr:rowOff>171451</xdr:rowOff>
    </xdr:to>
    <xdr:grpSp>
      <xdr:nvGrpSpPr>
        <xdr:cNvPr id="5" name="Grupo 4"/>
        <xdr:cNvGrpSpPr/>
      </xdr:nvGrpSpPr>
      <xdr:grpSpPr>
        <a:xfrm>
          <a:off x="28575" y="22031326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13</xdr:row>
      <xdr:rowOff>38101</xdr:rowOff>
    </xdr:from>
    <xdr:to>
      <xdr:col>0</xdr:col>
      <xdr:colOff>1485900</xdr:colOff>
      <xdr:row>15</xdr:row>
      <xdr:rowOff>171451</xdr:rowOff>
    </xdr:to>
    <xdr:grpSp>
      <xdr:nvGrpSpPr>
        <xdr:cNvPr id="5" name="Grupo 4"/>
        <xdr:cNvGrpSpPr/>
      </xdr:nvGrpSpPr>
      <xdr:grpSpPr>
        <a:xfrm>
          <a:off x="28575" y="27432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26</xdr:row>
      <xdr:rowOff>38101</xdr:rowOff>
    </xdr:from>
    <xdr:to>
      <xdr:col>0</xdr:col>
      <xdr:colOff>1485900</xdr:colOff>
      <xdr:row>28</xdr:row>
      <xdr:rowOff>171451</xdr:rowOff>
    </xdr:to>
    <xdr:grpSp>
      <xdr:nvGrpSpPr>
        <xdr:cNvPr id="8" name="Grupo 7"/>
        <xdr:cNvGrpSpPr/>
      </xdr:nvGrpSpPr>
      <xdr:grpSpPr>
        <a:xfrm>
          <a:off x="28575" y="54483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76</xdr:row>
      <xdr:rowOff>38101</xdr:rowOff>
    </xdr:from>
    <xdr:to>
      <xdr:col>0</xdr:col>
      <xdr:colOff>1485900</xdr:colOff>
      <xdr:row>78</xdr:row>
      <xdr:rowOff>171451</xdr:rowOff>
    </xdr:to>
    <xdr:grpSp>
      <xdr:nvGrpSpPr>
        <xdr:cNvPr id="11" name="Grupo 10"/>
        <xdr:cNvGrpSpPr/>
      </xdr:nvGrpSpPr>
      <xdr:grpSpPr>
        <a:xfrm>
          <a:off x="28575" y="1588770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76</xdr:row>
      <xdr:rowOff>38101</xdr:rowOff>
    </xdr:from>
    <xdr:to>
      <xdr:col>0</xdr:col>
      <xdr:colOff>1485900</xdr:colOff>
      <xdr:row>78</xdr:row>
      <xdr:rowOff>171451</xdr:rowOff>
    </xdr:to>
    <xdr:grpSp>
      <xdr:nvGrpSpPr>
        <xdr:cNvPr id="14" name="Grupo 13"/>
        <xdr:cNvGrpSpPr/>
      </xdr:nvGrpSpPr>
      <xdr:grpSpPr>
        <a:xfrm>
          <a:off x="28575" y="15887701"/>
          <a:ext cx="1457325" cy="685800"/>
          <a:chOff x="199975" y="0"/>
          <a:chExt cx="1543100" cy="704849"/>
        </a:xfrm>
      </xdr:grpSpPr>
      <xdr:pic>
        <xdr:nvPicPr>
          <xdr:cNvPr id="15" name="Imagen 1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6" name="Imagen 1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62</xdr:row>
      <xdr:rowOff>38101</xdr:rowOff>
    </xdr:from>
    <xdr:to>
      <xdr:col>0</xdr:col>
      <xdr:colOff>1485900</xdr:colOff>
      <xdr:row>64</xdr:row>
      <xdr:rowOff>171451</xdr:rowOff>
    </xdr:to>
    <xdr:grpSp>
      <xdr:nvGrpSpPr>
        <xdr:cNvPr id="17" name="Grupo 16"/>
        <xdr:cNvGrpSpPr/>
      </xdr:nvGrpSpPr>
      <xdr:grpSpPr>
        <a:xfrm>
          <a:off x="28575" y="12992101"/>
          <a:ext cx="1457325" cy="685800"/>
          <a:chOff x="199975" y="0"/>
          <a:chExt cx="1543100" cy="704849"/>
        </a:xfrm>
      </xdr:grpSpPr>
      <xdr:pic>
        <xdr:nvPicPr>
          <xdr:cNvPr id="18" name="Imagen 17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9" name="Imagen 1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51</xdr:row>
      <xdr:rowOff>38101</xdr:rowOff>
    </xdr:from>
    <xdr:to>
      <xdr:col>0</xdr:col>
      <xdr:colOff>1485900</xdr:colOff>
      <xdr:row>53</xdr:row>
      <xdr:rowOff>171451</xdr:rowOff>
    </xdr:to>
    <xdr:grpSp>
      <xdr:nvGrpSpPr>
        <xdr:cNvPr id="20" name="Grupo 19"/>
        <xdr:cNvGrpSpPr/>
      </xdr:nvGrpSpPr>
      <xdr:grpSpPr>
        <a:xfrm>
          <a:off x="28575" y="10668001"/>
          <a:ext cx="1457325" cy="685800"/>
          <a:chOff x="199975" y="0"/>
          <a:chExt cx="1543100" cy="704849"/>
        </a:xfrm>
      </xdr:grpSpPr>
      <xdr:pic>
        <xdr:nvPicPr>
          <xdr:cNvPr id="21" name="Imagen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22" name="Imagen 2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38</xdr:row>
      <xdr:rowOff>38101</xdr:rowOff>
    </xdr:from>
    <xdr:to>
      <xdr:col>0</xdr:col>
      <xdr:colOff>1485900</xdr:colOff>
      <xdr:row>40</xdr:row>
      <xdr:rowOff>171451</xdr:rowOff>
    </xdr:to>
    <xdr:grpSp>
      <xdr:nvGrpSpPr>
        <xdr:cNvPr id="23" name="Grupo 22"/>
        <xdr:cNvGrpSpPr/>
      </xdr:nvGrpSpPr>
      <xdr:grpSpPr>
        <a:xfrm>
          <a:off x="28575" y="7962901"/>
          <a:ext cx="1457325" cy="685800"/>
          <a:chOff x="199975" y="0"/>
          <a:chExt cx="1543100" cy="704849"/>
        </a:xfrm>
      </xdr:grpSpPr>
      <xdr:pic>
        <xdr:nvPicPr>
          <xdr:cNvPr id="24" name="Imagen 2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25" name="Imagen 2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89</xdr:row>
      <xdr:rowOff>38101</xdr:rowOff>
    </xdr:from>
    <xdr:to>
      <xdr:col>0</xdr:col>
      <xdr:colOff>1485900</xdr:colOff>
      <xdr:row>91</xdr:row>
      <xdr:rowOff>171451</xdr:rowOff>
    </xdr:to>
    <xdr:grpSp>
      <xdr:nvGrpSpPr>
        <xdr:cNvPr id="26" name="Grupo 25"/>
        <xdr:cNvGrpSpPr/>
      </xdr:nvGrpSpPr>
      <xdr:grpSpPr>
        <a:xfrm>
          <a:off x="28575" y="18592801"/>
          <a:ext cx="1457325" cy="685800"/>
          <a:chOff x="199975" y="0"/>
          <a:chExt cx="1543100" cy="704849"/>
        </a:xfrm>
      </xdr:grpSpPr>
      <xdr:pic>
        <xdr:nvPicPr>
          <xdr:cNvPr id="27" name="Imagen 2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28" name="Imagen 2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89</xdr:row>
      <xdr:rowOff>38101</xdr:rowOff>
    </xdr:from>
    <xdr:to>
      <xdr:col>0</xdr:col>
      <xdr:colOff>1485900</xdr:colOff>
      <xdr:row>91</xdr:row>
      <xdr:rowOff>171451</xdr:rowOff>
    </xdr:to>
    <xdr:grpSp>
      <xdr:nvGrpSpPr>
        <xdr:cNvPr id="29" name="Grupo 28"/>
        <xdr:cNvGrpSpPr/>
      </xdr:nvGrpSpPr>
      <xdr:grpSpPr>
        <a:xfrm>
          <a:off x="28575" y="18592801"/>
          <a:ext cx="1457325" cy="685800"/>
          <a:chOff x="199975" y="0"/>
          <a:chExt cx="1543100" cy="704849"/>
        </a:xfrm>
      </xdr:grpSpPr>
      <xdr:pic>
        <xdr:nvPicPr>
          <xdr:cNvPr id="30" name="Imagen 2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31" name="Imagen 3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10</xdr:row>
      <xdr:rowOff>38101</xdr:rowOff>
    </xdr:from>
    <xdr:to>
      <xdr:col>0</xdr:col>
      <xdr:colOff>1485900</xdr:colOff>
      <xdr:row>12</xdr:row>
      <xdr:rowOff>171451</xdr:rowOff>
    </xdr:to>
    <xdr:grpSp>
      <xdr:nvGrpSpPr>
        <xdr:cNvPr id="5" name="Grupo 4"/>
        <xdr:cNvGrpSpPr/>
      </xdr:nvGrpSpPr>
      <xdr:grpSpPr>
        <a:xfrm>
          <a:off x="28575" y="23431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15</xdr:row>
      <xdr:rowOff>38101</xdr:rowOff>
    </xdr:from>
    <xdr:to>
      <xdr:col>0</xdr:col>
      <xdr:colOff>1485900</xdr:colOff>
      <xdr:row>17</xdr:row>
      <xdr:rowOff>171451</xdr:rowOff>
    </xdr:to>
    <xdr:grpSp>
      <xdr:nvGrpSpPr>
        <xdr:cNvPr id="5" name="Grupo 4"/>
        <xdr:cNvGrpSpPr/>
      </xdr:nvGrpSpPr>
      <xdr:grpSpPr>
        <a:xfrm>
          <a:off x="28575" y="32956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22</xdr:row>
      <xdr:rowOff>38101</xdr:rowOff>
    </xdr:from>
    <xdr:to>
      <xdr:col>0</xdr:col>
      <xdr:colOff>1485900</xdr:colOff>
      <xdr:row>24</xdr:row>
      <xdr:rowOff>171451</xdr:rowOff>
    </xdr:to>
    <xdr:grpSp>
      <xdr:nvGrpSpPr>
        <xdr:cNvPr id="5" name="Grupo 4"/>
        <xdr:cNvGrpSpPr/>
      </xdr:nvGrpSpPr>
      <xdr:grpSpPr>
        <a:xfrm>
          <a:off x="28575" y="46291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53</xdr:row>
      <xdr:rowOff>38101</xdr:rowOff>
    </xdr:from>
    <xdr:to>
      <xdr:col>0</xdr:col>
      <xdr:colOff>1485900</xdr:colOff>
      <xdr:row>55</xdr:row>
      <xdr:rowOff>171451</xdr:rowOff>
    </xdr:to>
    <xdr:grpSp>
      <xdr:nvGrpSpPr>
        <xdr:cNvPr id="8" name="Grupo 7"/>
        <xdr:cNvGrpSpPr/>
      </xdr:nvGrpSpPr>
      <xdr:grpSpPr>
        <a:xfrm>
          <a:off x="28575" y="109728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85</xdr:row>
      <xdr:rowOff>38101</xdr:rowOff>
    </xdr:from>
    <xdr:to>
      <xdr:col>0</xdr:col>
      <xdr:colOff>1485900</xdr:colOff>
      <xdr:row>87</xdr:row>
      <xdr:rowOff>171451</xdr:rowOff>
    </xdr:to>
    <xdr:grpSp>
      <xdr:nvGrpSpPr>
        <xdr:cNvPr id="11" name="Grupo 10"/>
        <xdr:cNvGrpSpPr/>
      </xdr:nvGrpSpPr>
      <xdr:grpSpPr>
        <a:xfrm>
          <a:off x="28575" y="1735455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11</xdr:row>
      <xdr:rowOff>38101</xdr:rowOff>
    </xdr:from>
    <xdr:to>
      <xdr:col>0</xdr:col>
      <xdr:colOff>1485900</xdr:colOff>
      <xdr:row>13</xdr:row>
      <xdr:rowOff>171451</xdr:rowOff>
    </xdr:to>
    <xdr:grpSp>
      <xdr:nvGrpSpPr>
        <xdr:cNvPr id="5" name="Grupo 4"/>
        <xdr:cNvGrpSpPr/>
      </xdr:nvGrpSpPr>
      <xdr:grpSpPr>
        <a:xfrm>
          <a:off x="28575" y="23622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23</xdr:row>
      <xdr:rowOff>38101</xdr:rowOff>
    </xdr:from>
    <xdr:to>
      <xdr:col>0</xdr:col>
      <xdr:colOff>1485900</xdr:colOff>
      <xdr:row>25</xdr:row>
      <xdr:rowOff>171451</xdr:rowOff>
    </xdr:to>
    <xdr:grpSp>
      <xdr:nvGrpSpPr>
        <xdr:cNvPr id="8" name="Grupo 7"/>
        <xdr:cNvGrpSpPr/>
      </xdr:nvGrpSpPr>
      <xdr:grpSpPr>
        <a:xfrm>
          <a:off x="28575" y="48768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35</xdr:row>
      <xdr:rowOff>38101</xdr:rowOff>
    </xdr:from>
    <xdr:to>
      <xdr:col>0</xdr:col>
      <xdr:colOff>1485900</xdr:colOff>
      <xdr:row>37</xdr:row>
      <xdr:rowOff>171451</xdr:rowOff>
    </xdr:to>
    <xdr:grpSp>
      <xdr:nvGrpSpPr>
        <xdr:cNvPr id="11" name="Grupo 10"/>
        <xdr:cNvGrpSpPr/>
      </xdr:nvGrpSpPr>
      <xdr:grpSpPr>
        <a:xfrm>
          <a:off x="28575" y="739140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11</xdr:row>
      <xdr:rowOff>38101</xdr:rowOff>
    </xdr:from>
    <xdr:to>
      <xdr:col>0</xdr:col>
      <xdr:colOff>1485900</xdr:colOff>
      <xdr:row>13</xdr:row>
      <xdr:rowOff>171451</xdr:rowOff>
    </xdr:to>
    <xdr:grpSp>
      <xdr:nvGrpSpPr>
        <xdr:cNvPr id="5" name="Grupo 4"/>
        <xdr:cNvGrpSpPr/>
      </xdr:nvGrpSpPr>
      <xdr:grpSpPr>
        <a:xfrm>
          <a:off x="28575" y="23622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24</xdr:row>
      <xdr:rowOff>38101</xdr:rowOff>
    </xdr:from>
    <xdr:to>
      <xdr:col>0</xdr:col>
      <xdr:colOff>1485900</xdr:colOff>
      <xdr:row>26</xdr:row>
      <xdr:rowOff>171451</xdr:rowOff>
    </xdr:to>
    <xdr:grpSp>
      <xdr:nvGrpSpPr>
        <xdr:cNvPr id="8" name="Grupo 7"/>
        <xdr:cNvGrpSpPr/>
      </xdr:nvGrpSpPr>
      <xdr:grpSpPr>
        <a:xfrm>
          <a:off x="28575" y="50673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36</xdr:row>
      <xdr:rowOff>38101</xdr:rowOff>
    </xdr:from>
    <xdr:to>
      <xdr:col>0</xdr:col>
      <xdr:colOff>1485900</xdr:colOff>
      <xdr:row>38</xdr:row>
      <xdr:rowOff>171451</xdr:rowOff>
    </xdr:to>
    <xdr:grpSp>
      <xdr:nvGrpSpPr>
        <xdr:cNvPr id="11" name="Grupo 10"/>
        <xdr:cNvGrpSpPr/>
      </xdr:nvGrpSpPr>
      <xdr:grpSpPr>
        <a:xfrm>
          <a:off x="28575" y="758190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39</xdr:row>
      <xdr:rowOff>38101</xdr:rowOff>
    </xdr:from>
    <xdr:to>
      <xdr:col>0</xdr:col>
      <xdr:colOff>1485900</xdr:colOff>
      <xdr:row>41</xdr:row>
      <xdr:rowOff>171451</xdr:rowOff>
    </xdr:to>
    <xdr:grpSp>
      <xdr:nvGrpSpPr>
        <xdr:cNvPr id="5" name="Grupo 4"/>
        <xdr:cNvGrpSpPr/>
      </xdr:nvGrpSpPr>
      <xdr:grpSpPr>
        <a:xfrm>
          <a:off x="28575" y="78867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72</xdr:row>
      <xdr:rowOff>38101</xdr:rowOff>
    </xdr:from>
    <xdr:to>
      <xdr:col>0</xdr:col>
      <xdr:colOff>1485900</xdr:colOff>
      <xdr:row>74</xdr:row>
      <xdr:rowOff>171451</xdr:rowOff>
    </xdr:to>
    <xdr:grpSp>
      <xdr:nvGrpSpPr>
        <xdr:cNvPr id="8" name="Grupo 7"/>
        <xdr:cNvGrpSpPr/>
      </xdr:nvGrpSpPr>
      <xdr:grpSpPr>
        <a:xfrm>
          <a:off x="28575" y="1461135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9</xdr:row>
      <xdr:rowOff>38101</xdr:rowOff>
    </xdr:from>
    <xdr:to>
      <xdr:col>0</xdr:col>
      <xdr:colOff>1485900</xdr:colOff>
      <xdr:row>11</xdr:row>
      <xdr:rowOff>171451</xdr:rowOff>
    </xdr:to>
    <xdr:grpSp>
      <xdr:nvGrpSpPr>
        <xdr:cNvPr id="5" name="Grupo 4"/>
        <xdr:cNvGrpSpPr/>
      </xdr:nvGrpSpPr>
      <xdr:grpSpPr>
        <a:xfrm>
          <a:off x="28575" y="22860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28</xdr:row>
      <xdr:rowOff>38101</xdr:rowOff>
    </xdr:from>
    <xdr:to>
      <xdr:col>0</xdr:col>
      <xdr:colOff>1485900</xdr:colOff>
      <xdr:row>30</xdr:row>
      <xdr:rowOff>171451</xdr:rowOff>
    </xdr:to>
    <xdr:grpSp>
      <xdr:nvGrpSpPr>
        <xdr:cNvPr id="8" name="Grupo 7"/>
        <xdr:cNvGrpSpPr/>
      </xdr:nvGrpSpPr>
      <xdr:grpSpPr>
        <a:xfrm>
          <a:off x="28575" y="69723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18</xdr:row>
      <xdr:rowOff>38101</xdr:rowOff>
    </xdr:from>
    <xdr:to>
      <xdr:col>0</xdr:col>
      <xdr:colOff>1485900</xdr:colOff>
      <xdr:row>20</xdr:row>
      <xdr:rowOff>171451</xdr:rowOff>
    </xdr:to>
    <xdr:grpSp>
      <xdr:nvGrpSpPr>
        <xdr:cNvPr id="11" name="Grupo 10"/>
        <xdr:cNvGrpSpPr/>
      </xdr:nvGrpSpPr>
      <xdr:grpSpPr>
        <a:xfrm>
          <a:off x="28575" y="453390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52</xdr:row>
      <xdr:rowOff>38101</xdr:rowOff>
    </xdr:from>
    <xdr:to>
      <xdr:col>0</xdr:col>
      <xdr:colOff>1485900</xdr:colOff>
      <xdr:row>54</xdr:row>
      <xdr:rowOff>171451</xdr:rowOff>
    </xdr:to>
    <xdr:grpSp>
      <xdr:nvGrpSpPr>
        <xdr:cNvPr id="11" name="Grupo 10"/>
        <xdr:cNvGrpSpPr/>
      </xdr:nvGrpSpPr>
      <xdr:grpSpPr>
        <a:xfrm>
          <a:off x="28575" y="11496676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29</xdr:row>
      <xdr:rowOff>38101</xdr:rowOff>
    </xdr:from>
    <xdr:to>
      <xdr:col>0</xdr:col>
      <xdr:colOff>1485900</xdr:colOff>
      <xdr:row>31</xdr:row>
      <xdr:rowOff>171451</xdr:rowOff>
    </xdr:to>
    <xdr:grpSp>
      <xdr:nvGrpSpPr>
        <xdr:cNvPr id="5" name="Grupo 4"/>
        <xdr:cNvGrpSpPr/>
      </xdr:nvGrpSpPr>
      <xdr:grpSpPr>
        <a:xfrm>
          <a:off x="28575" y="61150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84</xdr:row>
      <xdr:rowOff>38101</xdr:rowOff>
    </xdr:from>
    <xdr:to>
      <xdr:col>0</xdr:col>
      <xdr:colOff>1485900</xdr:colOff>
      <xdr:row>86</xdr:row>
      <xdr:rowOff>171451</xdr:rowOff>
    </xdr:to>
    <xdr:grpSp>
      <xdr:nvGrpSpPr>
        <xdr:cNvPr id="8" name="Grupo 7"/>
        <xdr:cNvGrpSpPr/>
      </xdr:nvGrpSpPr>
      <xdr:grpSpPr>
        <a:xfrm>
          <a:off x="28575" y="17726026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49</xdr:row>
      <xdr:rowOff>38101</xdr:rowOff>
    </xdr:from>
    <xdr:to>
      <xdr:col>0</xdr:col>
      <xdr:colOff>1485900</xdr:colOff>
      <xdr:row>51</xdr:row>
      <xdr:rowOff>171451</xdr:rowOff>
    </xdr:to>
    <xdr:grpSp>
      <xdr:nvGrpSpPr>
        <xdr:cNvPr id="11" name="Grupo 10"/>
        <xdr:cNvGrpSpPr/>
      </xdr:nvGrpSpPr>
      <xdr:grpSpPr>
        <a:xfrm>
          <a:off x="28575" y="1047750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79</xdr:row>
      <xdr:rowOff>38101</xdr:rowOff>
    </xdr:from>
    <xdr:to>
      <xdr:col>0</xdr:col>
      <xdr:colOff>1485900</xdr:colOff>
      <xdr:row>81</xdr:row>
      <xdr:rowOff>171451</xdr:rowOff>
    </xdr:to>
    <xdr:grpSp>
      <xdr:nvGrpSpPr>
        <xdr:cNvPr id="5" name="Grupo 4"/>
        <xdr:cNvGrpSpPr/>
      </xdr:nvGrpSpPr>
      <xdr:grpSpPr>
        <a:xfrm>
          <a:off x="28575" y="155067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138</xdr:row>
      <xdr:rowOff>38101</xdr:rowOff>
    </xdr:from>
    <xdr:to>
      <xdr:col>0</xdr:col>
      <xdr:colOff>1485900</xdr:colOff>
      <xdr:row>140</xdr:row>
      <xdr:rowOff>171451</xdr:rowOff>
    </xdr:to>
    <xdr:grpSp>
      <xdr:nvGrpSpPr>
        <xdr:cNvPr id="8" name="Grupo 7"/>
        <xdr:cNvGrpSpPr/>
      </xdr:nvGrpSpPr>
      <xdr:grpSpPr>
        <a:xfrm>
          <a:off x="28575" y="27174826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11</xdr:row>
      <xdr:rowOff>38101</xdr:rowOff>
    </xdr:from>
    <xdr:to>
      <xdr:col>0</xdr:col>
      <xdr:colOff>1485900</xdr:colOff>
      <xdr:row>13</xdr:row>
      <xdr:rowOff>171451</xdr:rowOff>
    </xdr:to>
    <xdr:grpSp>
      <xdr:nvGrpSpPr>
        <xdr:cNvPr id="5" name="Grupo 4"/>
        <xdr:cNvGrpSpPr/>
      </xdr:nvGrpSpPr>
      <xdr:grpSpPr>
        <a:xfrm>
          <a:off x="28575" y="23622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25</xdr:row>
      <xdr:rowOff>38101</xdr:rowOff>
    </xdr:from>
    <xdr:to>
      <xdr:col>0</xdr:col>
      <xdr:colOff>1485900</xdr:colOff>
      <xdr:row>27</xdr:row>
      <xdr:rowOff>171451</xdr:rowOff>
    </xdr:to>
    <xdr:grpSp>
      <xdr:nvGrpSpPr>
        <xdr:cNvPr id="8" name="Grupo 7"/>
        <xdr:cNvGrpSpPr/>
      </xdr:nvGrpSpPr>
      <xdr:grpSpPr>
        <a:xfrm>
          <a:off x="28575" y="52578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41</xdr:row>
      <xdr:rowOff>38101</xdr:rowOff>
    </xdr:from>
    <xdr:to>
      <xdr:col>0</xdr:col>
      <xdr:colOff>1485900</xdr:colOff>
      <xdr:row>43</xdr:row>
      <xdr:rowOff>171451</xdr:rowOff>
    </xdr:to>
    <xdr:grpSp>
      <xdr:nvGrpSpPr>
        <xdr:cNvPr id="11" name="Grupo 10"/>
        <xdr:cNvGrpSpPr/>
      </xdr:nvGrpSpPr>
      <xdr:grpSpPr>
        <a:xfrm>
          <a:off x="28575" y="857250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18</xdr:row>
      <xdr:rowOff>38101</xdr:rowOff>
    </xdr:from>
    <xdr:to>
      <xdr:col>0</xdr:col>
      <xdr:colOff>1485900</xdr:colOff>
      <xdr:row>20</xdr:row>
      <xdr:rowOff>171451</xdr:rowOff>
    </xdr:to>
    <xdr:grpSp>
      <xdr:nvGrpSpPr>
        <xdr:cNvPr id="5" name="Grupo 4"/>
        <xdr:cNvGrpSpPr/>
      </xdr:nvGrpSpPr>
      <xdr:grpSpPr>
        <a:xfrm>
          <a:off x="28575" y="40005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35</xdr:row>
      <xdr:rowOff>38101</xdr:rowOff>
    </xdr:from>
    <xdr:to>
      <xdr:col>0</xdr:col>
      <xdr:colOff>1485900</xdr:colOff>
      <xdr:row>37</xdr:row>
      <xdr:rowOff>171451</xdr:rowOff>
    </xdr:to>
    <xdr:grpSp>
      <xdr:nvGrpSpPr>
        <xdr:cNvPr id="11" name="Grupo 10"/>
        <xdr:cNvGrpSpPr/>
      </xdr:nvGrpSpPr>
      <xdr:grpSpPr>
        <a:xfrm>
          <a:off x="28575" y="777240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1457325</xdr:colOff>
      <xdr:row>2</xdr:row>
      <xdr:rowOff>133350</xdr:rowOff>
    </xdr:to>
    <xdr:grpSp>
      <xdr:nvGrpSpPr>
        <xdr:cNvPr id="2" name="Grupo 1"/>
        <xdr:cNvGrpSpPr/>
      </xdr:nvGrpSpPr>
      <xdr:grpSpPr>
        <a:xfrm>
          <a:off x="0" y="0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1457325</xdr:colOff>
      <xdr:row>23</xdr:row>
      <xdr:rowOff>133350</xdr:rowOff>
    </xdr:to>
    <xdr:grpSp>
      <xdr:nvGrpSpPr>
        <xdr:cNvPr id="5" name="Grupo 4"/>
        <xdr:cNvGrpSpPr/>
      </xdr:nvGrpSpPr>
      <xdr:grpSpPr>
        <a:xfrm>
          <a:off x="0" y="4400550"/>
          <a:ext cx="1457325" cy="51435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1457325</xdr:colOff>
      <xdr:row>46</xdr:row>
      <xdr:rowOff>133350</xdr:rowOff>
    </xdr:to>
    <xdr:grpSp>
      <xdr:nvGrpSpPr>
        <xdr:cNvPr id="8" name="Grupo 7"/>
        <xdr:cNvGrpSpPr/>
      </xdr:nvGrpSpPr>
      <xdr:grpSpPr>
        <a:xfrm>
          <a:off x="0" y="8972550"/>
          <a:ext cx="1457325" cy="51435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68</xdr:row>
      <xdr:rowOff>0</xdr:rowOff>
    </xdr:from>
    <xdr:to>
      <xdr:col>0</xdr:col>
      <xdr:colOff>1457325</xdr:colOff>
      <xdr:row>70</xdr:row>
      <xdr:rowOff>133350</xdr:rowOff>
    </xdr:to>
    <xdr:grpSp>
      <xdr:nvGrpSpPr>
        <xdr:cNvPr id="11" name="Grupo 10"/>
        <xdr:cNvGrpSpPr/>
      </xdr:nvGrpSpPr>
      <xdr:grpSpPr>
        <a:xfrm>
          <a:off x="0" y="13735050"/>
          <a:ext cx="1457325" cy="51435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45</xdr:row>
      <xdr:rowOff>38101</xdr:rowOff>
    </xdr:from>
    <xdr:to>
      <xdr:col>0</xdr:col>
      <xdr:colOff>1485900</xdr:colOff>
      <xdr:row>47</xdr:row>
      <xdr:rowOff>171451</xdr:rowOff>
    </xdr:to>
    <xdr:grpSp>
      <xdr:nvGrpSpPr>
        <xdr:cNvPr id="5" name="Grupo 4"/>
        <xdr:cNvGrpSpPr/>
      </xdr:nvGrpSpPr>
      <xdr:grpSpPr>
        <a:xfrm>
          <a:off x="28575" y="90487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13</xdr:row>
      <xdr:rowOff>38101</xdr:rowOff>
    </xdr:from>
    <xdr:to>
      <xdr:col>0</xdr:col>
      <xdr:colOff>1485900</xdr:colOff>
      <xdr:row>15</xdr:row>
      <xdr:rowOff>171451</xdr:rowOff>
    </xdr:to>
    <xdr:grpSp>
      <xdr:nvGrpSpPr>
        <xdr:cNvPr id="5" name="Grupo 4"/>
        <xdr:cNvGrpSpPr/>
      </xdr:nvGrpSpPr>
      <xdr:grpSpPr>
        <a:xfrm>
          <a:off x="28575" y="29146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38</xdr:row>
      <xdr:rowOff>38101</xdr:rowOff>
    </xdr:from>
    <xdr:to>
      <xdr:col>0</xdr:col>
      <xdr:colOff>1485900</xdr:colOff>
      <xdr:row>40</xdr:row>
      <xdr:rowOff>171451</xdr:rowOff>
    </xdr:to>
    <xdr:grpSp>
      <xdr:nvGrpSpPr>
        <xdr:cNvPr id="8" name="Grupo 7"/>
        <xdr:cNvGrpSpPr/>
      </xdr:nvGrpSpPr>
      <xdr:grpSpPr>
        <a:xfrm>
          <a:off x="28575" y="790575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13</xdr:row>
      <xdr:rowOff>38101</xdr:rowOff>
    </xdr:from>
    <xdr:to>
      <xdr:col>0</xdr:col>
      <xdr:colOff>1485900</xdr:colOff>
      <xdr:row>15</xdr:row>
      <xdr:rowOff>171451</xdr:rowOff>
    </xdr:to>
    <xdr:grpSp>
      <xdr:nvGrpSpPr>
        <xdr:cNvPr id="5" name="Grupo 4"/>
        <xdr:cNvGrpSpPr/>
      </xdr:nvGrpSpPr>
      <xdr:grpSpPr>
        <a:xfrm>
          <a:off x="28575" y="29146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18</xdr:row>
      <xdr:rowOff>38101</xdr:rowOff>
    </xdr:from>
    <xdr:to>
      <xdr:col>0</xdr:col>
      <xdr:colOff>1485900</xdr:colOff>
      <xdr:row>20</xdr:row>
      <xdr:rowOff>171451</xdr:rowOff>
    </xdr:to>
    <xdr:grpSp>
      <xdr:nvGrpSpPr>
        <xdr:cNvPr id="5" name="Grupo 4"/>
        <xdr:cNvGrpSpPr/>
      </xdr:nvGrpSpPr>
      <xdr:grpSpPr>
        <a:xfrm>
          <a:off x="28575" y="38671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36</xdr:row>
      <xdr:rowOff>38101</xdr:rowOff>
    </xdr:from>
    <xdr:to>
      <xdr:col>0</xdr:col>
      <xdr:colOff>1485900</xdr:colOff>
      <xdr:row>38</xdr:row>
      <xdr:rowOff>171451</xdr:rowOff>
    </xdr:to>
    <xdr:grpSp>
      <xdr:nvGrpSpPr>
        <xdr:cNvPr id="8" name="Grupo 7"/>
        <xdr:cNvGrpSpPr/>
      </xdr:nvGrpSpPr>
      <xdr:grpSpPr>
        <a:xfrm>
          <a:off x="28575" y="752475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16</xdr:row>
      <xdr:rowOff>38101</xdr:rowOff>
    </xdr:from>
    <xdr:to>
      <xdr:col>0</xdr:col>
      <xdr:colOff>1485900</xdr:colOff>
      <xdr:row>18</xdr:row>
      <xdr:rowOff>171451</xdr:rowOff>
    </xdr:to>
    <xdr:grpSp>
      <xdr:nvGrpSpPr>
        <xdr:cNvPr id="5" name="Grupo 4"/>
        <xdr:cNvGrpSpPr/>
      </xdr:nvGrpSpPr>
      <xdr:grpSpPr>
        <a:xfrm>
          <a:off x="28575" y="35052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31</xdr:row>
      <xdr:rowOff>38101</xdr:rowOff>
    </xdr:from>
    <xdr:to>
      <xdr:col>0</xdr:col>
      <xdr:colOff>1485900</xdr:colOff>
      <xdr:row>33</xdr:row>
      <xdr:rowOff>171451</xdr:rowOff>
    </xdr:to>
    <xdr:grpSp>
      <xdr:nvGrpSpPr>
        <xdr:cNvPr id="8" name="Grupo 7"/>
        <xdr:cNvGrpSpPr/>
      </xdr:nvGrpSpPr>
      <xdr:grpSpPr>
        <a:xfrm>
          <a:off x="28575" y="661035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45</xdr:row>
      <xdr:rowOff>38101</xdr:rowOff>
    </xdr:from>
    <xdr:to>
      <xdr:col>0</xdr:col>
      <xdr:colOff>1485900</xdr:colOff>
      <xdr:row>47</xdr:row>
      <xdr:rowOff>171451</xdr:rowOff>
    </xdr:to>
    <xdr:grpSp>
      <xdr:nvGrpSpPr>
        <xdr:cNvPr id="11" name="Grupo 10"/>
        <xdr:cNvGrpSpPr/>
      </xdr:nvGrpSpPr>
      <xdr:grpSpPr>
        <a:xfrm>
          <a:off x="28575" y="952500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11</xdr:row>
      <xdr:rowOff>38101</xdr:rowOff>
    </xdr:from>
    <xdr:to>
      <xdr:col>0</xdr:col>
      <xdr:colOff>1485900</xdr:colOff>
      <xdr:row>13</xdr:row>
      <xdr:rowOff>171451</xdr:rowOff>
    </xdr:to>
    <xdr:grpSp>
      <xdr:nvGrpSpPr>
        <xdr:cNvPr id="5" name="Grupo 4"/>
        <xdr:cNvGrpSpPr/>
      </xdr:nvGrpSpPr>
      <xdr:grpSpPr>
        <a:xfrm>
          <a:off x="28575" y="23622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23</xdr:row>
      <xdr:rowOff>38101</xdr:rowOff>
    </xdr:from>
    <xdr:to>
      <xdr:col>0</xdr:col>
      <xdr:colOff>1485900</xdr:colOff>
      <xdr:row>25</xdr:row>
      <xdr:rowOff>171451</xdr:rowOff>
    </xdr:to>
    <xdr:grpSp>
      <xdr:nvGrpSpPr>
        <xdr:cNvPr id="8" name="Grupo 7"/>
        <xdr:cNvGrpSpPr/>
      </xdr:nvGrpSpPr>
      <xdr:grpSpPr>
        <a:xfrm>
          <a:off x="28575" y="48768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36</xdr:row>
      <xdr:rowOff>38101</xdr:rowOff>
    </xdr:from>
    <xdr:to>
      <xdr:col>0</xdr:col>
      <xdr:colOff>1485900</xdr:colOff>
      <xdr:row>38</xdr:row>
      <xdr:rowOff>171451</xdr:rowOff>
    </xdr:to>
    <xdr:grpSp>
      <xdr:nvGrpSpPr>
        <xdr:cNvPr id="11" name="Grupo 10"/>
        <xdr:cNvGrpSpPr/>
      </xdr:nvGrpSpPr>
      <xdr:grpSpPr>
        <a:xfrm>
          <a:off x="28575" y="758190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18</xdr:row>
      <xdr:rowOff>38101</xdr:rowOff>
    </xdr:from>
    <xdr:to>
      <xdr:col>0</xdr:col>
      <xdr:colOff>1485900</xdr:colOff>
      <xdr:row>20</xdr:row>
      <xdr:rowOff>171451</xdr:rowOff>
    </xdr:to>
    <xdr:grpSp>
      <xdr:nvGrpSpPr>
        <xdr:cNvPr id="8" name="Grupo 7"/>
        <xdr:cNvGrpSpPr/>
      </xdr:nvGrpSpPr>
      <xdr:grpSpPr>
        <a:xfrm>
          <a:off x="28575" y="38862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35</xdr:row>
      <xdr:rowOff>38101</xdr:rowOff>
    </xdr:from>
    <xdr:to>
      <xdr:col>0</xdr:col>
      <xdr:colOff>1485900</xdr:colOff>
      <xdr:row>37</xdr:row>
      <xdr:rowOff>171451</xdr:rowOff>
    </xdr:to>
    <xdr:grpSp>
      <xdr:nvGrpSpPr>
        <xdr:cNvPr id="14" name="Grupo 13"/>
        <xdr:cNvGrpSpPr/>
      </xdr:nvGrpSpPr>
      <xdr:grpSpPr>
        <a:xfrm>
          <a:off x="28575" y="7353301"/>
          <a:ext cx="1457325" cy="685800"/>
          <a:chOff x="199975" y="0"/>
          <a:chExt cx="1543100" cy="704849"/>
        </a:xfrm>
      </xdr:grpSpPr>
      <xdr:pic>
        <xdr:nvPicPr>
          <xdr:cNvPr id="15" name="Imagen 1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6" name="Imagen 1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55</xdr:row>
      <xdr:rowOff>38101</xdr:rowOff>
    </xdr:from>
    <xdr:to>
      <xdr:col>0</xdr:col>
      <xdr:colOff>1485900</xdr:colOff>
      <xdr:row>57</xdr:row>
      <xdr:rowOff>171451</xdr:rowOff>
    </xdr:to>
    <xdr:grpSp>
      <xdr:nvGrpSpPr>
        <xdr:cNvPr id="20" name="Grupo 19"/>
        <xdr:cNvGrpSpPr/>
      </xdr:nvGrpSpPr>
      <xdr:grpSpPr>
        <a:xfrm>
          <a:off x="28575" y="11391901"/>
          <a:ext cx="1457325" cy="685800"/>
          <a:chOff x="199975" y="0"/>
          <a:chExt cx="1543100" cy="704849"/>
        </a:xfrm>
      </xdr:grpSpPr>
      <xdr:pic>
        <xdr:nvPicPr>
          <xdr:cNvPr id="21" name="Imagen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22" name="Imagen 2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42</xdr:row>
      <xdr:rowOff>38101</xdr:rowOff>
    </xdr:from>
    <xdr:to>
      <xdr:col>0</xdr:col>
      <xdr:colOff>1485900</xdr:colOff>
      <xdr:row>44</xdr:row>
      <xdr:rowOff>171451</xdr:rowOff>
    </xdr:to>
    <xdr:grpSp>
      <xdr:nvGrpSpPr>
        <xdr:cNvPr id="8" name="Grupo 7"/>
        <xdr:cNvGrpSpPr/>
      </xdr:nvGrpSpPr>
      <xdr:grpSpPr>
        <a:xfrm>
          <a:off x="28575" y="8782051"/>
          <a:ext cx="1457325" cy="51435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20</xdr:row>
      <xdr:rowOff>38101</xdr:rowOff>
    </xdr:from>
    <xdr:to>
      <xdr:col>0</xdr:col>
      <xdr:colOff>1485900</xdr:colOff>
      <xdr:row>22</xdr:row>
      <xdr:rowOff>171451</xdr:rowOff>
    </xdr:to>
    <xdr:grpSp>
      <xdr:nvGrpSpPr>
        <xdr:cNvPr id="5" name="Grupo 4"/>
        <xdr:cNvGrpSpPr/>
      </xdr:nvGrpSpPr>
      <xdr:grpSpPr>
        <a:xfrm>
          <a:off x="28575" y="42481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8" name="Grupo 7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15</xdr:row>
      <xdr:rowOff>38101</xdr:rowOff>
    </xdr:from>
    <xdr:to>
      <xdr:col>0</xdr:col>
      <xdr:colOff>1485900</xdr:colOff>
      <xdr:row>17</xdr:row>
      <xdr:rowOff>171451</xdr:rowOff>
    </xdr:to>
    <xdr:grpSp>
      <xdr:nvGrpSpPr>
        <xdr:cNvPr id="5" name="Grupo 4"/>
        <xdr:cNvGrpSpPr/>
      </xdr:nvGrpSpPr>
      <xdr:grpSpPr>
        <a:xfrm>
          <a:off x="28575" y="31242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30</xdr:row>
      <xdr:rowOff>38101</xdr:rowOff>
    </xdr:from>
    <xdr:to>
      <xdr:col>0</xdr:col>
      <xdr:colOff>1485900</xdr:colOff>
      <xdr:row>32</xdr:row>
      <xdr:rowOff>171451</xdr:rowOff>
    </xdr:to>
    <xdr:grpSp>
      <xdr:nvGrpSpPr>
        <xdr:cNvPr id="14" name="Grupo 13"/>
        <xdr:cNvGrpSpPr/>
      </xdr:nvGrpSpPr>
      <xdr:grpSpPr>
        <a:xfrm>
          <a:off x="28575" y="6257926"/>
          <a:ext cx="1457325" cy="514350"/>
          <a:chOff x="199975" y="0"/>
          <a:chExt cx="1543100" cy="704849"/>
        </a:xfrm>
      </xdr:grpSpPr>
      <xdr:pic>
        <xdr:nvPicPr>
          <xdr:cNvPr id="15" name="Imagen 1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6" name="Imagen 15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45</xdr:row>
      <xdr:rowOff>38101</xdr:rowOff>
    </xdr:from>
    <xdr:to>
      <xdr:col>0</xdr:col>
      <xdr:colOff>1485900</xdr:colOff>
      <xdr:row>47</xdr:row>
      <xdr:rowOff>171451</xdr:rowOff>
    </xdr:to>
    <xdr:grpSp>
      <xdr:nvGrpSpPr>
        <xdr:cNvPr id="17" name="Grupo 16"/>
        <xdr:cNvGrpSpPr/>
      </xdr:nvGrpSpPr>
      <xdr:grpSpPr>
        <a:xfrm>
          <a:off x="28575" y="9305926"/>
          <a:ext cx="1457325" cy="514350"/>
          <a:chOff x="199975" y="0"/>
          <a:chExt cx="1543100" cy="704849"/>
        </a:xfrm>
      </xdr:grpSpPr>
      <xdr:pic>
        <xdr:nvPicPr>
          <xdr:cNvPr id="18" name="Imagen 1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9" name="Imagen 18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4.x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6.x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8.x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0.x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2.x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1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O87"/>
  <sheetViews>
    <sheetView topLeftCell="A73" workbookViewId="0">
      <selection activeCell="F26" sqref="F26"/>
    </sheetView>
  </sheetViews>
  <sheetFormatPr baseColWidth="10" defaultRowHeight="15" x14ac:dyDescent="0.25"/>
  <cols>
    <col min="1" max="1" width="22.5703125" customWidth="1"/>
    <col min="5" max="5" width="11.85546875" customWidth="1"/>
  </cols>
  <sheetData>
    <row r="1" spans="1:15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>
        <v>24000</v>
      </c>
    </row>
    <row r="2" spans="1:15" ht="15" customHeight="1" x14ac:dyDescent="0.25">
      <c r="A2" s="7"/>
      <c r="B2" s="543" t="s">
        <v>7</v>
      </c>
      <c r="C2" s="543"/>
      <c r="D2" s="12" t="s">
        <v>14</v>
      </c>
      <c r="E2" s="3"/>
      <c r="F2" s="51" t="s">
        <v>9</v>
      </c>
      <c r="G2" s="12" t="s">
        <v>11</v>
      </c>
      <c r="H2" s="3"/>
    </row>
    <row r="3" spans="1:15" x14ac:dyDescent="0.25">
      <c r="A3" s="8"/>
      <c r="B3" s="541" t="s">
        <v>8</v>
      </c>
      <c r="C3" s="541"/>
      <c r="D3" s="13" t="s">
        <v>33</v>
      </c>
      <c r="E3" s="4"/>
      <c r="F3" s="5" t="s">
        <v>10</v>
      </c>
      <c r="G3" s="13" t="s">
        <v>32</v>
      </c>
      <c r="H3" s="4"/>
    </row>
    <row r="5" spans="1:15" ht="30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1</v>
      </c>
      <c r="H5" s="1" t="s">
        <v>2</v>
      </c>
    </row>
    <row r="6" spans="1:15" x14ac:dyDescent="0.25">
      <c r="A6" s="33" t="s">
        <v>34</v>
      </c>
      <c r="B6" s="14">
        <v>37</v>
      </c>
      <c r="C6" s="14">
        <v>1</v>
      </c>
      <c r="D6" s="15">
        <v>0.17</v>
      </c>
      <c r="E6" s="16"/>
      <c r="F6" s="25"/>
      <c r="G6" s="58">
        <f>B6-H6</f>
        <v>37</v>
      </c>
      <c r="H6" s="1"/>
    </row>
    <row r="7" spans="1:15" x14ac:dyDescent="0.25">
      <c r="A7" s="33" t="s">
        <v>35</v>
      </c>
      <c r="B7" s="46">
        <v>435</v>
      </c>
      <c r="C7" s="14">
        <v>0</v>
      </c>
      <c r="D7" s="15">
        <v>1.08</v>
      </c>
      <c r="E7" s="16">
        <v>0</v>
      </c>
      <c r="F7" s="31"/>
      <c r="G7" s="58">
        <f t="shared" ref="G7:G13" si="0">B7-H7</f>
        <v>435</v>
      </c>
      <c r="H7" s="31"/>
      <c r="I7" s="9"/>
      <c r="O7" s="10"/>
    </row>
    <row r="8" spans="1:15" x14ac:dyDescent="0.25">
      <c r="A8" s="33" t="s">
        <v>36</v>
      </c>
      <c r="B8" s="22">
        <v>255</v>
      </c>
      <c r="C8" s="22">
        <v>0</v>
      </c>
      <c r="D8" s="29">
        <v>0.90600000000000003</v>
      </c>
      <c r="E8" s="27"/>
      <c r="F8" s="19"/>
      <c r="G8" s="62">
        <v>159</v>
      </c>
      <c r="H8" s="19">
        <f>B8-G8</f>
        <v>96</v>
      </c>
      <c r="I8" s="9"/>
      <c r="O8" s="10"/>
    </row>
    <row r="9" spans="1:15" x14ac:dyDescent="0.25">
      <c r="A9" s="33" t="s">
        <v>37</v>
      </c>
      <c r="B9" s="63">
        <v>487</v>
      </c>
      <c r="C9" s="63">
        <v>2</v>
      </c>
      <c r="D9" s="64">
        <v>1.198</v>
      </c>
      <c r="E9" s="65">
        <v>0</v>
      </c>
      <c r="F9" s="68"/>
      <c r="G9" s="79">
        <v>474</v>
      </c>
      <c r="H9" s="62">
        <f>B9-G9</f>
        <v>13</v>
      </c>
      <c r="O9" s="10"/>
    </row>
    <row r="10" spans="1:15" x14ac:dyDescent="0.25">
      <c r="A10" s="33" t="s">
        <v>38</v>
      </c>
      <c r="B10" s="63">
        <v>276</v>
      </c>
      <c r="C10" s="63">
        <v>15</v>
      </c>
      <c r="D10" s="64">
        <v>0.70199999999999996</v>
      </c>
      <c r="E10" s="65">
        <v>0.15972222222222224</v>
      </c>
      <c r="F10" s="68"/>
      <c r="G10" s="79">
        <v>197</v>
      </c>
      <c r="H10" s="62">
        <f>B10-G10</f>
        <v>79</v>
      </c>
      <c r="N10" s="11"/>
      <c r="O10" s="10"/>
    </row>
    <row r="11" spans="1:15" x14ac:dyDescent="0.25">
      <c r="A11" s="33" t="s">
        <v>39</v>
      </c>
      <c r="B11" s="66">
        <v>480</v>
      </c>
      <c r="C11" s="63">
        <v>0</v>
      </c>
      <c r="D11" s="64">
        <v>1.1060000000000001</v>
      </c>
      <c r="E11" s="65">
        <v>0</v>
      </c>
      <c r="F11" s="68"/>
      <c r="G11" s="79">
        <v>426</v>
      </c>
      <c r="H11" s="62">
        <f>B11-G11</f>
        <v>54</v>
      </c>
      <c r="I11" s="9"/>
      <c r="O11" s="10"/>
    </row>
    <row r="12" spans="1:15" x14ac:dyDescent="0.25">
      <c r="A12" s="33" t="s">
        <v>40</v>
      </c>
      <c r="B12" s="14">
        <v>606</v>
      </c>
      <c r="C12" s="14">
        <v>20</v>
      </c>
      <c r="D12" s="53">
        <v>1.4390000000000001</v>
      </c>
      <c r="E12" s="16">
        <v>0</v>
      </c>
      <c r="F12" s="2"/>
      <c r="G12" s="36">
        <f t="shared" si="0"/>
        <v>606</v>
      </c>
      <c r="H12" s="1"/>
      <c r="I12" s="9"/>
      <c r="O12" s="10"/>
    </row>
    <row r="13" spans="1:15" x14ac:dyDescent="0.25">
      <c r="A13" s="33" t="s">
        <v>41</v>
      </c>
      <c r="B13" s="14">
        <v>436</v>
      </c>
      <c r="C13" s="14">
        <v>7</v>
      </c>
      <c r="D13" s="53">
        <v>1.1519999999999999</v>
      </c>
      <c r="E13" s="16">
        <v>1.0416666666666666E-2</v>
      </c>
      <c r="F13" s="2"/>
      <c r="G13" s="36">
        <f t="shared" si="0"/>
        <v>436</v>
      </c>
      <c r="H13" s="1"/>
      <c r="I13" s="9"/>
      <c r="O13" s="10"/>
    </row>
    <row r="14" spans="1:15" x14ac:dyDescent="0.25">
      <c r="A14" s="33" t="s">
        <v>43</v>
      </c>
      <c r="B14" s="75">
        <v>240</v>
      </c>
      <c r="C14" s="69">
        <v>12</v>
      </c>
      <c r="D14" s="73">
        <v>1.63</v>
      </c>
      <c r="E14" s="74">
        <v>3.4722222222222224E-2</v>
      </c>
      <c r="F14" s="31"/>
      <c r="G14" s="40">
        <f t="shared" ref="G14:G33" si="1">B14-H14</f>
        <v>240</v>
      </c>
      <c r="H14" s="31"/>
      <c r="I14" s="9"/>
      <c r="O14" s="10"/>
    </row>
    <row r="15" spans="1:15" x14ac:dyDescent="0.25">
      <c r="A15" s="78" t="s">
        <v>43</v>
      </c>
      <c r="B15" s="22">
        <v>349</v>
      </c>
      <c r="C15" s="22">
        <v>4</v>
      </c>
      <c r="D15" s="29"/>
      <c r="E15" s="27">
        <v>0</v>
      </c>
      <c r="F15" s="19"/>
      <c r="G15" s="62">
        <v>346</v>
      </c>
      <c r="H15" s="19">
        <f>B15-G15</f>
        <v>3</v>
      </c>
      <c r="I15" s="9"/>
      <c r="O15" s="10"/>
    </row>
    <row r="16" spans="1:15" x14ac:dyDescent="0.25">
      <c r="A16" s="69" t="s">
        <v>42</v>
      </c>
      <c r="B16" s="22">
        <v>985</v>
      </c>
      <c r="C16" s="22">
        <v>15</v>
      </c>
      <c r="D16" s="29">
        <v>2.4500000000000002</v>
      </c>
      <c r="E16" s="27">
        <v>0</v>
      </c>
      <c r="F16" s="19"/>
      <c r="G16" s="62">
        <v>970</v>
      </c>
      <c r="H16" s="19">
        <f>B16-G16</f>
        <v>15</v>
      </c>
      <c r="I16" s="9"/>
      <c r="O16" s="10"/>
    </row>
    <row r="17" spans="1:15" x14ac:dyDescent="0.25">
      <c r="A17" s="69" t="s">
        <v>44</v>
      </c>
      <c r="B17" s="22">
        <v>895</v>
      </c>
      <c r="C17" s="22">
        <v>14</v>
      </c>
      <c r="D17" s="29">
        <v>2.17</v>
      </c>
      <c r="E17" s="27">
        <v>6.9444444444444441E-3</v>
      </c>
      <c r="F17" s="19"/>
      <c r="G17" s="62">
        <v>874</v>
      </c>
      <c r="H17" s="19">
        <f>B17-G17</f>
        <v>21</v>
      </c>
      <c r="I17" s="9"/>
    </row>
    <row r="18" spans="1:15" x14ac:dyDescent="0.25">
      <c r="A18" s="69" t="s">
        <v>46</v>
      </c>
      <c r="B18" s="22">
        <v>895</v>
      </c>
      <c r="C18" s="22">
        <v>31</v>
      </c>
      <c r="D18" s="29">
        <v>2.2599999999999998</v>
      </c>
      <c r="E18" s="27">
        <v>1.0416666666666666E-2</v>
      </c>
      <c r="F18" s="19"/>
      <c r="G18" s="62">
        <v>875</v>
      </c>
      <c r="H18" s="19">
        <f>B18-G18</f>
        <v>20</v>
      </c>
      <c r="I18" s="9"/>
    </row>
    <row r="19" spans="1:15" x14ac:dyDescent="0.25">
      <c r="A19" s="33" t="s">
        <v>45</v>
      </c>
      <c r="B19" s="14">
        <v>871</v>
      </c>
      <c r="C19" s="14">
        <v>12</v>
      </c>
      <c r="D19" s="15">
        <v>2.1280000000000001</v>
      </c>
      <c r="E19" s="16">
        <v>0</v>
      </c>
      <c r="F19" s="25"/>
      <c r="G19" s="58">
        <f t="shared" si="1"/>
        <v>871</v>
      </c>
      <c r="H19" s="19"/>
      <c r="I19" s="9"/>
      <c r="N19" s="11"/>
      <c r="O19" s="10"/>
    </row>
    <row r="20" spans="1:15" x14ac:dyDescent="0.25">
      <c r="A20" s="33" t="s">
        <v>48</v>
      </c>
      <c r="B20" s="14">
        <v>940</v>
      </c>
      <c r="C20" s="14">
        <v>18</v>
      </c>
      <c r="D20" s="15">
        <v>2.2080000000000002</v>
      </c>
      <c r="E20" s="16">
        <v>0</v>
      </c>
      <c r="F20" s="25"/>
      <c r="G20" s="58">
        <f t="shared" si="1"/>
        <v>940</v>
      </c>
      <c r="H20" s="19"/>
      <c r="I20" s="9"/>
      <c r="N20" s="11"/>
      <c r="O20" s="10"/>
    </row>
    <row r="21" spans="1:15" x14ac:dyDescent="0.25">
      <c r="A21" s="33" t="s">
        <v>47</v>
      </c>
      <c r="B21" s="14">
        <v>985</v>
      </c>
      <c r="C21" s="14">
        <v>4</v>
      </c>
      <c r="D21" s="15"/>
      <c r="E21" s="16">
        <v>2</v>
      </c>
      <c r="F21" s="25"/>
      <c r="G21" s="58">
        <f t="shared" si="1"/>
        <v>985</v>
      </c>
      <c r="H21" s="19"/>
      <c r="I21" s="9"/>
      <c r="J21" s="11"/>
      <c r="O21" s="10"/>
    </row>
    <row r="22" spans="1:15" x14ac:dyDescent="0.25">
      <c r="A22" s="33" t="s">
        <v>49</v>
      </c>
      <c r="B22" s="46">
        <v>847</v>
      </c>
      <c r="C22" s="14">
        <v>16</v>
      </c>
      <c r="D22" s="15">
        <v>2.0840000000000001</v>
      </c>
      <c r="E22" s="16">
        <v>0</v>
      </c>
      <c r="F22" s="25"/>
      <c r="G22" s="58">
        <f t="shared" si="1"/>
        <v>847</v>
      </c>
      <c r="H22" s="19"/>
      <c r="I22" s="9"/>
    </row>
    <row r="23" spans="1:15" x14ac:dyDescent="0.25">
      <c r="A23" s="24" t="s">
        <v>52</v>
      </c>
      <c r="B23" s="14">
        <v>549</v>
      </c>
      <c r="C23" s="14">
        <v>1</v>
      </c>
      <c r="D23" s="53">
        <v>1.3460000000000001</v>
      </c>
      <c r="E23" s="16">
        <v>0</v>
      </c>
      <c r="F23" s="25"/>
      <c r="G23" s="55">
        <f t="shared" si="1"/>
        <v>549</v>
      </c>
      <c r="H23" s="19"/>
      <c r="I23" s="9"/>
    </row>
    <row r="24" spans="1:15" x14ac:dyDescent="0.25">
      <c r="A24" s="33" t="s">
        <v>54</v>
      </c>
      <c r="B24" s="46">
        <v>658</v>
      </c>
      <c r="C24" s="33">
        <v>14</v>
      </c>
      <c r="D24" s="15">
        <v>1.5680000000000001</v>
      </c>
      <c r="E24" s="28">
        <v>2.7777777777777776E-2</v>
      </c>
      <c r="F24" s="32"/>
      <c r="G24" s="58">
        <f t="shared" si="1"/>
        <v>658</v>
      </c>
      <c r="H24" s="19"/>
      <c r="I24" s="9"/>
    </row>
    <row r="25" spans="1:15" x14ac:dyDescent="0.25">
      <c r="A25" s="24" t="s">
        <v>55</v>
      </c>
      <c r="B25" s="14">
        <v>553</v>
      </c>
      <c r="C25" s="14">
        <v>3</v>
      </c>
      <c r="D25" s="53">
        <v>1.56</v>
      </c>
      <c r="E25" s="16">
        <v>0</v>
      </c>
      <c r="F25" s="25"/>
      <c r="G25" s="55">
        <f t="shared" si="1"/>
        <v>553</v>
      </c>
      <c r="H25" s="19"/>
      <c r="I25" s="9"/>
    </row>
    <row r="26" spans="1:15" x14ac:dyDescent="0.25">
      <c r="A26" s="24" t="s">
        <v>56</v>
      </c>
      <c r="B26" s="14">
        <v>669</v>
      </c>
      <c r="C26" s="14">
        <v>8</v>
      </c>
      <c r="D26" s="53">
        <v>1.6719999999999999</v>
      </c>
      <c r="E26" s="16">
        <v>2.0833333333333332E-2</v>
      </c>
      <c r="F26" s="25"/>
      <c r="G26" s="55">
        <f t="shared" si="1"/>
        <v>669</v>
      </c>
      <c r="H26" s="19"/>
      <c r="I26" s="9"/>
    </row>
    <row r="27" spans="1:15" x14ac:dyDescent="0.25">
      <c r="A27" s="24" t="s">
        <v>57</v>
      </c>
      <c r="B27" s="80">
        <v>814</v>
      </c>
      <c r="C27" s="80">
        <v>6</v>
      </c>
      <c r="D27" s="81">
        <v>1.8340000000000001</v>
      </c>
      <c r="E27" s="16">
        <v>0</v>
      </c>
      <c r="F27" s="25"/>
      <c r="G27" s="84">
        <v>876</v>
      </c>
      <c r="H27" s="19"/>
      <c r="I27" s="9"/>
    </row>
    <row r="28" spans="1:15" x14ac:dyDescent="0.25">
      <c r="A28" s="24" t="s">
        <v>58</v>
      </c>
      <c r="B28" s="33">
        <v>801</v>
      </c>
      <c r="C28" s="33">
        <v>16</v>
      </c>
      <c r="D28" s="85">
        <v>2.0840000000000001</v>
      </c>
      <c r="E28" s="28">
        <v>0</v>
      </c>
      <c r="F28" s="87"/>
      <c r="G28" s="88">
        <v>801</v>
      </c>
      <c r="H28" s="86"/>
      <c r="I28" s="9"/>
    </row>
    <row r="29" spans="1:15" x14ac:dyDescent="0.25">
      <c r="A29" s="24" t="s">
        <v>59</v>
      </c>
      <c r="B29" s="14">
        <v>603</v>
      </c>
      <c r="C29" s="14">
        <v>25</v>
      </c>
      <c r="D29" s="53">
        <v>1.228</v>
      </c>
      <c r="E29" s="16">
        <v>0</v>
      </c>
      <c r="F29" s="25"/>
      <c r="G29" s="55">
        <f t="shared" si="1"/>
        <v>603</v>
      </c>
      <c r="H29" s="19"/>
      <c r="I29" s="9"/>
      <c r="O29" s="11"/>
    </row>
    <row r="30" spans="1:15" x14ac:dyDescent="0.25">
      <c r="A30" s="24" t="s">
        <v>62</v>
      </c>
      <c r="B30" s="14">
        <v>720</v>
      </c>
      <c r="C30" s="14">
        <v>21</v>
      </c>
      <c r="D30" s="53">
        <v>1.39</v>
      </c>
      <c r="E30" s="16">
        <v>0</v>
      </c>
      <c r="F30" s="25"/>
      <c r="G30" s="55">
        <f t="shared" si="1"/>
        <v>720</v>
      </c>
      <c r="H30" s="19"/>
      <c r="I30" s="9"/>
      <c r="O30" s="11"/>
    </row>
    <row r="31" spans="1:15" x14ac:dyDescent="0.25">
      <c r="A31" s="24" t="s">
        <v>63</v>
      </c>
      <c r="B31" s="22">
        <v>528</v>
      </c>
      <c r="C31" s="22">
        <v>16</v>
      </c>
      <c r="D31" s="57">
        <v>1.6060000000000001</v>
      </c>
      <c r="E31" s="27">
        <v>0</v>
      </c>
      <c r="F31" s="19"/>
      <c r="G31" s="56">
        <v>505</v>
      </c>
      <c r="H31" s="86">
        <f>B31-G31</f>
        <v>23</v>
      </c>
      <c r="I31" s="9"/>
      <c r="O31" s="11"/>
    </row>
    <row r="32" spans="1:15" x14ac:dyDescent="0.25">
      <c r="A32" s="24" t="s">
        <v>64</v>
      </c>
      <c r="B32" s="46">
        <v>610</v>
      </c>
      <c r="C32" s="14">
        <v>11</v>
      </c>
      <c r="D32" s="53">
        <v>1.204</v>
      </c>
      <c r="E32" s="16">
        <v>0</v>
      </c>
      <c r="F32" s="25"/>
      <c r="G32" s="55">
        <f t="shared" si="1"/>
        <v>610</v>
      </c>
      <c r="H32" s="1"/>
      <c r="I32" s="9"/>
      <c r="O32" s="11"/>
    </row>
    <row r="33" spans="1:15" x14ac:dyDescent="0.25">
      <c r="A33" s="24" t="s">
        <v>65</v>
      </c>
      <c r="B33" s="14">
        <v>319</v>
      </c>
      <c r="C33" s="14">
        <v>4</v>
      </c>
      <c r="D33" s="53">
        <v>0.51</v>
      </c>
      <c r="E33" s="16">
        <v>0</v>
      </c>
      <c r="F33" s="25"/>
      <c r="G33" s="55">
        <f t="shared" si="1"/>
        <v>319</v>
      </c>
      <c r="H33" s="1"/>
      <c r="I33" s="9"/>
      <c r="O33" s="11"/>
    </row>
    <row r="34" spans="1:15" x14ac:dyDescent="0.25">
      <c r="A34" s="24" t="s">
        <v>66</v>
      </c>
      <c r="B34" s="46">
        <v>477</v>
      </c>
      <c r="C34" s="14">
        <v>9</v>
      </c>
      <c r="D34" s="53">
        <v>1.278</v>
      </c>
      <c r="E34" s="16">
        <v>0</v>
      </c>
      <c r="F34" s="25"/>
      <c r="G34" s="55">
        <f t="shared" ref="G34:G45" si="2">B34-H34</f>
        <v>477</v>
      </c>
      <c r="H34" s="1"/>
      <c r="I34" s="9"/>
      <c r="O34" s="11"/>
    </row>
    <row r="35" spans="1:15" x14ac:dyDescent="0.25">
      <c r="A35" s="24" t="s">
        <v>67</v>
      </c>
      <c r="B35" s="14">
        <v>463</v>
      </c>
      <c r="C35" s="14">
        <v>0</v>
      </c>
      <c r="D35" s="53">
        <v>1.19</v>
      </c>
      <c r="E35" s="16">
        <v>4.1666666666666664E-2</v>
      </c>
      <c r="F35" s="25"/>
      <c r="G35" s="58">
        <f t="shared" si="2"/>
        <v>463</v>
      </c>
      <c r="H35" s="1"/>
      <c r="I35" s="9"/>
      <c r="O35" s="11"/>
    </row>
    <row r="36" spans="1:15" x14ac:dyDescent="0.25">
      <c r="A36" s="24" t="s">
        <v>68</v>
      </c>
      <c r="B36" s="14">
        <v>722</v>
      </c>
      <c r="C36" s="14">
        <v>12</v>
      </c>
      <c r="D36" s="53">
        <v>2.5859999999999999</v>
      </c>
      <c r="E36" s="16">
        <v>0</v>
      </c>
      <c r="F36" s="25"/>
      <c r="G36" s="58">
        <f t="shared" si="2"/>
        <v>722</v>
      </c>
      <c r="H36" s="1"/>
      <c r="I36" s="9"/>
      <c r="O36" s="11"/>
    </row>
    <row r="37" spans="1:15" x14ac:dyDescent="0.25">
      <c r="A37" s="24" t="s">
        <v>71</v>
      </c>
      <c r="B37" s="14">
        <v>330</v>
      </c>
      <c r="C37" s="14">
        <v>14</v>
      </c>
      <c r="D37" s="53">
        <v>1.1200000000000001</v>
      </c>
      <c r="E37" s="16">
        <v>2.0833333333333332E-2</v>
      </c>
      <c r="F37" s="25"/>
      <c r="G37" s="58">
        <f t="shared" si="2"/>
        <v>330</v>
      </c>
      <c r="H37" s="1"/>
      <c r="I37" s="9"/>
      <c r="O37" s="11"/>
    </row>
    <row r="38" spans="1:15" x14ac:dyDescent="0.25">
      <c r="A38" s="24" t="s">
        <v>72</v>
      </c>
      <c r="B38" s="14">
        <v>810</v>
      </c>
      <c r="C38" s="14">
        <v>11</v>
      </c>
      <c r="D38" s="53">
        <v>3.1219999999999999</v>
      </c>
      <c r="E38" s="16">
        <v>1.7361111111111112E-2</v>
      </c>
      <c r="F38" s="25"/>
      <c r="G38" s="58">
        <f t="shared" si="2"/>
        <v>810</v>
      </c>
      <c r="H38" s="1"/>
      <c r="I38" s="9"/>
      <c r="O38" s="11"/>
    </row>
    <row r="39" spans="1:15" x14ac:dyDescent="0.25">
      <c r="A39" s="24" t="s">
        <v>73</v>
      </c>
      <c r="B39" s="14">
        <v>944</v>
      </c>
      <c r="C39" s="14">
        <v>6</v>
      </c>
      <c r="D39" s="53">
        <v>3.1360000000000001</v>
      </c>
      <c r="E39" s="16">
        <v>0</v>
      </c>
      <c r="F39" s="25"/>
      <c r="G39" s="58">
        <f t="shared" si="2"/>
        <v>944</v>
      </c>
      <c r="H39" s="1"/>
      <c r="I39" s="9"/>
      <c r="O39" s="11"/>
    </row>
    <row r="40" spans="1:15" x14ac:dyDescent="0.25">
      <c r="A40" s="24" t="s">
        <v>78</v>
      </c>
      <c r="B40" s="14">
        <v>140</v>
      </c>
      <c r="C40" s="14">
        <v>0</v>
      </c>
      <c r="D40" s="53">
        <v>0.32800000000000001</v>
      </c>
      <c r="E40" s="16">
        <v>0</v>
      </c>
      <c r="F40" s="25"/>
      <c r="G40" s="58">
        <f t="shared" si="2"/>
        <v>140</v>
      </c>
      <c r="H40" s="1"/>
      <c r="I40" s="9"/>
      <c r="O40" s="11"/>
    </row>
    <row r="41" spans="1:15" x14ac:dyDescent="0.25">
      <c r="A41" s="24" t="s">
        <v>77</v>
      </c>
      <c r="B41" s="14">
        <v>890</v>
      </c>
      <c r="C41" s="14">
        <v>5</v>
      </c>
      <c r="D41" s="53">
        <v>3.3919999999999999</v>
      </c>
      <c r="E41" s="16">
        <v>0</v>
      </c>
      <c r="F41" s="25"/>
      <c r="G41" s="58">
        <f t="shared" si="2"/>
        <v>890</v>
      </c>
      <c r="H41" s="1"/>
      <c r="I41" s="9"/>
      <c r="O41" s="11"/>
    </row>
    <row r="42" spans="1:15" x14ac:dyDescent="0.25">
      <c r="A42" s="24" t="s">
        <v>80</v>
      </c>
      <c r="B42" s="14">
        <v>525</v>
      </c>
      <c r="C42" s="14">
        <v>0</v>
      </c>
      <c r="D42" s="53">
        <v>1.526</v>
      </c>
      <c r="E42" s="16">
        <v>0</v>
      </c>
      <c r="F42" s="1"/>
      <c r="G42" s="55">
        <f t="shared" si="2"/>
        <v>525</v>
      </c>
      <c r="H42" s="1"/>
      <c r="I42" s="9"/>
      <c r="O42" s="11"/>
    </row>
    <row r="43" spans="1:15" x14ac:dyDescent="0.25">
      <c r="A43" s="24" t="s">
        <v>81</v>
      </c>
      <c r="B43" s="46">
        <v>860</v>
      </c>
      <c r="C43" s="14">
        <v>9</v>
      </c>
      <c r="D43" s="53">
        <v>3.4279999999999999</v>
      </c>
      <c r="E43" s="16">
        <v>0</v>
      </c>
      <c r="F43" s="1"/>
      <c r="G43" s="44">
        <f t="shared" si="2"/>
        <v>860</v>
      </c>
      <c r="H43" s="1"/>
      <c r="I43" s="9"/>
      <c r="O43" s="11"/>
    </row>
    <row r="44" spans="1:15" x14ac:dyDescent="0.25">
      <c r="A44" s="1" t="s">
        <v>85</v>
      </c>
      <c r="B44" s="14">
        <v>743</v>
      </c>
      <c r="C44" s="14">
        <v>0</v>
      </c>
      <c r="D44" s="53">
        <v>3.0659999999999998</v>
      </c>
      <c r="E44" s="16">
        <v>2.0833333333333332E-2</v>
      </c>
      <c r="F44" s="1"/>
      <c r="G44" s="44">
        <f t="shared" si="2"/>
        <v>743</v>
      </c>
      <c r="H44" s="1"/>
      <c r="I44" s="9"/>
      <c r="O44" s="11"/>
    </row>
    <row r="45" spans="1:15" x14ac:dyDescent="0.25">
      <c r="A45" s="1" t="s">
        <v>86</v>
      </c>
      <c r="B45" s="14">
        <v>890</v>
      </c>
      <c r="C45" s="14">
        <v>5</v>
      </c>
      <c r="D45" s="53">
        <v>3.3919999999999999</v>
      </c>
      <c r="E45" s="16">
        <v>0</v>
      </c>
      <c r="F45" s="1"/>
      <c r="G45" s="44">
        <f t="shared" si="2"/>
        <v>890</v>
      </c>
      <c r="H45" s="1"/>
      <c r="I45" s="9"/>
      <c r="O45" s="11"/>
    </row>
    <row r="46" spans="1:15" x14ac:dyDescent="0.25">
      <c r="A46" s="24"/>
      <c r="B46" s="46"/>
      <c r="C46" s="14"/>
      <c r="D46" s="53"/>
      <c r="E46" s="16"/>
      <c r="F46" s="25"/>
      <c r="G46" s="44"/>
      <c r="H46" s="1"/>
      <c r="I46" s="9"/>
      <c r="O46" s="11"/>
    </row>
    <row r="47" spans="1:15" x14ac:dyDescent="0.25">
      <c r="A47" s="24"/>
      <c r="B47" s="46"/>
      <c r="C47" s="14"/>
      <c r="D47" s="53"/>
      <c r="E47" s="16"/>
      <c r="F47" s="25"/>
      <c r="G47" s="44"/>
      <c r="H47" s="1"/>
      <c r="I47" s="9"/>
      <c r="O47" s="11"/>
    </row>
    <row r="48" spans="1:15" x14ac:dyDescent="0.25">
      <c r="A48" s="24"/>
      <c r="B48" s="46"/>
      <c r="C48" s="14"/>
      <c r="D48" s="53"/>
      <c r="E48" s="16"/>
      <c r="F48" s="25"/>
      <c r="G48" s="44"/>
      <c r="H48" s="1"/>
      <c r="I48" s="9"/>
      <c r="O48" s="11"/>
    </row>
    <row r="49" spans="1:15" x14ac:dyDescent="0.25">
      <c r="A49" s="24"/>
      <c r="B49" s="46"/>
      <c r="C49" s="14"/>
      <c r="D49" s="53"/>
      <c r="E49" s="16"/>
      <c r="F49" s="25"/>
      <c r="G49" s="44"/>
      <c r="H49" s="1"/>
      <c r="I49" s="9"/>
      <c r="O49" s="11"/>
    </row>
    <row r="50" spans="1:15" x14ac:dyDescent="0.25">
      <c r="A50" s="24"/>
      <c r="B50" s="46"/>
      <c r="C50" s="14"/>
      <c r="D50" s="53"/>
      <c r="E50" s="16"/>
      <c r="F50" s="25"/>
      <c r="G50" s="44"/>
      <c r="H50" s="1"/>
      <c r="I50" s="9"/>
      <c r="O50" s="11"/>
    </row>
    <row r="51" spans="1:15" ht="4.5" customHeight="1" x14ac:dyDescent="0.25">
      <c r="A51" s="17"/>
      <c r="B51" s="17"/>
      <c r="C51" s="17"/>
      <c r="D51" s="17"/>
      <c r="E51" s="17"/>
      <c r="F51" s="17"/>
      <c r="G51" s="17"/>
      <c r="H51" s="17"/>
    </row>
    <row r="52" spans="1:15" x14ac:dyDescent="0.25">
      <c r="A52" s="5" t="s">
        <v>16</v>
      </c>
      <c r="B52" s="18">
        <f>SUM(B6:B50)</f>
        <v>24637</v>
      </c>
      <c r="C52" s="5">
        <f>SUM(C6:C50)</f>
        <v>367</v>
      </c>
      <c r="D52" s="26">
        <f>SUM(D6:D50)</f>
        <v>66.249000000000009</v>
      </c>
      <c r="E52" s="5"/>
      <c r="F52" s="5"/>
      <c r="G52" s="76">
        <f>SUM(G6:G50)</f>
        <v>24375</v>
      </c>
      <c r="H52" s="23">
        <f>SUM(H6:H51)</f>
        <v>324</v>
      </c>
    </row>
    <row r="53" spans="1:15" x14ac:dyDescent="0.25">
      <c r="A53" s="37"/>
      <c r="B53" s="38">
        <f>J1-B52</f>
        <v>-637</v>
      </c>
      <c r="C53" s="37"/>
      <c r="D53" s="39"/>
      <c r="E53" s="37"/>
      <c r="F53" s="37"/>
      <c r="G53" s="38">
        <f>J1-G52</f>
        <v>-375</v>
      </c>
      <c r="H53" s="37"/>
    </row>
    <row r="54" spans="1:15" ht="28.5" customHeight="1" x14ac:dyDescent="0.25">
      <c r="A54" s="6"/>
      <c r="B54" s="542" t="s">
        <v>6</v>
      </c>
      <c r="C54" s="542"/>
      <c r="D54" s="542"/>
      <c r="E54" s="542"/>
      <c r="F54" s="542"/>
      <c r="G54" s="542"/>
      <c r="H54" s="542"/>
    </row>
    <row r="55" spans="1:15" ht="15" customHeight="1" x14ac:dyDescent="0.25">
      <c r="A55" s="7"/>
      <c r="B55" s="543" t="s">
        <v>7</v>
      </c>
      <c r="C55" s="543"/>
      <c r="D55" s="12" t="s">
        <v>14</v>
      </c>
      <c r="E55" s="3"/>
      <c r="F55" s="51" t="s">
        <v>9</v>
      </c>
      <c r="G55" s="12" t="s">
        <v>21</v>
      </c>
      <c r="H55" s="3"/>
    </row>
    <row r="56" spans="1:15" x14ac:dyDescent="0.25">
      <c r="A56" s="8"/>
      <c r="B56" s="541" t="s">
        <v>8</v>
      </c>
      <c r="C56" s="541"/>
      <c r="D56" s="13" t="s">
        <v>33</v>
      </c>
      <c r="E56" s="4"/>
      <c r="F56" s="5" t="s">
        <v>10</v>
      </c>
      <c r="G56" s="13" t="s">
        <v>23</v>
      </c>
      <c r="H56" s="4"/>
    </row>
    <row r="58" spans="1:15" ht="30" x14ac:dyDescent="0.25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1</v>
      </c>
      <c r="H58" s="1" t="s">
        <v>2</v>
      </c>
      <c r="I58" s="1" t="s">
        <v>26</v>
      </c>
    </row>
    <row r="59" spans="1:15" x14ac:dyDescent="0.25">
      <c r="A59" s="33" t="s">
        <v>51</v>
      </c>
      <c r="B59" s="63">
        <v>198</v>
      </c>
      <c r="C59" s="63">
        <v>8</v>
      </c>
      <c r="D59" s="67" t="s">
        <v>24</v>
      </c>
      <c r="E59" s="65">
        <v>0</v>
      </c>
      <c r="F59" s="68"/>
      <c r="G59" s="79">
        <v>195</v>
      </c>
      <c r="H59" s="49">
        <f>B59-G59</f>
        <v>3</v>
      </c>
      <c r="I59" s="49"/>
      <c r="J59" s="89">
        <v>3</v>
      </c>
    </row>
    <row r="60" spans="1:15" x14ac:dyDescent="0.25">
      <c r="A60" s="33" t="s">
        <v>50</v>
      </c>
      <c r="B60" s="22">
        <v>650</v>
      </c>
      <c r="C60" s="22">
        <v>33</v>
      </c>
      <c r="D60" s="29" t="s">
        <v>24</v>
      </c>
      <c r="E60" s="27">
        <v>0</v>
      </c>
      <c r="F60" s="22"/>
      <c r="G60" s="79">
        <v>402</v>
      </c>
      <c r="H60" s="49">
        <f>B60-G60</f>
        <v>248</v>
      </c>
      <c r="I60" s="49"/>
      <c r="J60" s="89">
        <v>250</v>
      </c>
    </row>
    <row r="61" spans="1:15" x14ac:dyDescent="0.25">
      <c r="A61" s="33" t="s">
        <v>53</v>
      </c>
      <c r="B61" s="22">
        <v>774</v>
      </c>
      <c r="C61" s="22">
        <v>19</v>
      </c>
      <c r="D61" s="29" t="s">
        <v>24</v>
      </c>
      <c r="E61" s="27">
        <v>1.3888888888888888E-2</v>
      </c>
      <c r="F61" s="22"/>
      <c r="G61" s="79">
        <v>618</v>
      </c>
      <c r="H61" s="49">
        <f>B61-G61</f>
        <v>156</v>
      </c>
      <c r="I61" s="49"/>
      <c r="J61" s="89">
        <v>143</v>
      </c>
    </row>
    <row r="62" spans="1:15" x14ac:dyDescent="0.25">
      <c r="A62" s="33" t="s">
        <v>60</v>
      </c>
      <c r="B62" s="63">
        <v>330</v>
      </c>
      <c r="C62" s="63">
        <v>3</v>
      </c>
      <c r="D62" s="64" t="s">
        <v>24</v>
      </c>
      <c r="E62" s="65">
        <v>2.7777777777777776E-2</v>
      </c>
      <c r="F62" s="68"/>
      <c r="G62" s="79">
        <v>201</v>
      </c>
      <c r="H62" s="49">
        <f>B62-G62</f>
        <v>129</v>
      </c>
      <c r="I62" s="49"/>
      <c r="J62" s="89">
        <v>99</v>
      </c>
    </row>
    <row r="63" spans="1:15" x14ac:dyDescent="0.25">
      <c r="A63" s="90" t="s">
        <v>61</v>
      </c>
      <c r="B63" s="22">
        <v>669</v>
      </c>
      <c r="C63" s="22">
        <v>16</v>
      </c>
      <c r="D63" s="29" t="s">
        <v>24</v>
      </c>
      <c r="E63" s="27">
        <v>3.125E-2</v>
      </c>
      <c r="F63" s="50"/>
      <c r="G63" s="79">
        <v>544</v>
      </c>
      <c r="H63" s="49">
        <f>B63-G63</f>
        <v>125</v>
      </c>
      <c r="I63" s="49"/>
      <c r="J63" s="89">
        <v>114</v>
      </c>
    </row>
    <row r="64" spans="1:15" x14ac:dyDescent="0.25">
      <c r="A64" s="91" t="s">
        <v>69</v>
      </c>
      <c r="B64" s="46">
        <v>323</v>
      </c>
      <c r="C64" s="14">
        <v>0</v>
      </c>
      <c r="D64" s="53" t="s">
        <v>24</v>
      </c>
      <c r="E64" s="16">
        <v>0</v>
      </c>
      <c r="F64" s="2"/>
      <c r="G64" s="82">
        <f>B64-H64</f>
        <v>323</v>
      </c>
      <c r="H64" s="33"/>
      <c r="I64" s="22"/>
    </row>
    <row r="65" spans="1:10" x14ac:dyDescent="0.25">
      <c r="A65" s="91" t="s">
        <v>70</v>
      </c>
      <c r="B65" s="14">
        <v>100</v>
      </c>
      <c r="C65" s="14">
        <v>0</v>
      </c>
      <c r="D65" s="53" t="s">
        <v>24</v>
      </c>
      <c r="E65" s="16">
        <v>0</v>
      </c>
      <c r="F65" s="2"/>
      <c r="G65" s="82">
        <f t="shared" ref="G65:G72" si="3">B65-H65</f>
        <v>100</v>
      </c>
      <c r="H65" s="33"/>
      <c r="I65" s="22"/>
    </row>
    <row r="66" spans="1:10" x14ac:dyDescent="0.25">
      <c r="A66" s="90" t="s">
        <v>74</v>
      </c>
      <c r="B66" s="14">
        <v>601</v>
      </c>
      <c r="C66" s="14">
        <v>12</v>
      </c>
      <c r="D66" s="53" t="s">
        <v>24</v>
      </c>
      <c r="E66" s="16">
        <v>0</v>
      </c>
      <c r="F66" s="2"/>
      <c r="G66" s="82">
        <f t="shared" si="3"/>
        <v>601</v>
      </c>
      <c r="H66" s="33"/>
      <c r="I66" s="63">
        <v>601</v>
      </c>
    </row>
    <row r="67" spans="1:10" x14ac:dyDescent="0.25">
      <c r="A67" s="90" t="s">
        <v>74</v>
      </c>
      <c r="B67" s="22">
        <v>374</v>
      </c>
      <c r="C67" s="22">
        <v>2</v>
      </c>
      <c r="D67" s="57" t="s">
        <v>24</v>
      </c>
      <c r="E67" s="27">
        <v>0</v>
      </c>
      <c r="F67" s="50"/>
      <c r="G67" s="79">
        <v>364</v>
      </c>
      <c r="H67" s="22">
        <f>B67-G67</f>
        <v>10</v>
      </c>
      <c r="I67" s="22"/>
    </row>
    <row r="68" spans="1:10" x14ac:dyDescent="0.25">
      <c r="A68" s="90" t="s">
        <v>75</v>
      </c>
      <c r="B68" s="22">
        <v>759</v>
      </c>
      <c r="C68" s="22">
        <v>6</v>
      </c>
      <c r="D68" s="57" t="s">
        <v>24</v>
      </c>
      <c r="E68" s="27">
        <v>0</v>
      </c>
      <c r="F68" s="50"/>
      <c r="G68" s="79">
        <v>749</v>
      </c>
      <c r="H68" s="22">
        <v>10</v>
      </c>
      <c r="I68" s="22"/>
      <c r="J68" s="35"/>
    </row>
    <row r="69" spans="1:10" x14ac:dyDescent="0.25">
      <c r="A69" s="90" t="s">
        <v>76</v>
      </c>
      <c r="B69" s="80">
        <v>648</v>
      </c>
      <c r="C69" s="80">
        <v>8</v>
      </c>
      <c r="D69" s="81" t="s">
        <v>24</v>
      </c>
      <c r="E69" s="16">
        <v>0</v>
      </c>
      <c r="F69" s="2"/>
      <c r="G69" s="82">
        <f t="shared" si="3"/>
        <v>648</v>
      </c>
      <c r="H69" s="33"/>
      <c r="I69" s="22"/>
      <c r="J69" s="35"/>
    </row>
    <row r="70" spans="1:10" x14ac:dyDescent="0.25">
      <c r="A70" s="90" t="s">
        <v>79</v>
      </c>
      <c r="B70" s="14">
        <v>682</v>
      </c>
      <c r="C70" s="14">
        <v>10</v>
      </c>
      <c r="D70" s="53" t="s">
        <v>24</v>
      </c>
      <c r="E70" s="16">
        <v>0</v>
      </c>
      <c r="F70" s="2"/>
      <c r="G70" s="82">
        <f t="shared" si="3"/>
        <v>682</v>
      </c>
      <c r="H70" s="33"/>
      <c r="I70" s="22"/>
    </row>
    <row r="71" spans="1:10" x14ac:dyDescent="0.25">
      <c r="A71" s="90" t="s">
        <v>82</v>
      </c>
      <c r="B71" s="14">
        <v>800</v>
      </c>
      <c r="C71" s="14">
        <v>17</v>
      </c>
      <c r="D71" s="53" t="s">
        <v>24</v>
      </c>
      <c r="E71" s="16">
        <v>0</v>
      </c>
      <c r="F71" s="2"/>
      <c r="G71" s="82">
        <f t="shared" si="3"/>
        <v>800</v>
      </c>
      <c r="H71" s="33"/>
      <c r="I71" s="22"/>
    </row>
    <row r="72" spans="1:10" s="77" customFormat="1" x14ac:dyDescent="0.25">
      <c r="A72" s="93" t="s">
        <v>83</v>
      </c>
      <c r="B72" s="70">
        <v>505</v>
      </c>
      <c r="C72" s="59">
        <v>16</v>
      </c>
      <c r="D72" s="60" t="s">
        <v>24</v>
      </c>
      <c r="E72" s="61">
        <v>0</v>
      </c>
      <c r="F72" s="94"/>
      <c r="G72" s="82">
        <f t="shared" si="3"/>
        <v>505</v>
      </c>
      <c r="H72" s="69"/>
      <c r="I72" s="63"/>
    </row>
    <row r="73" spans="1:10" x14ac:dyDescent="0.25">
      <c r="A73" s="63" t="s">
        <v>84</v>
      </c>
      <c r="B73" s="63">
        <v>1050</v>
      </c>
      <c r="C73" s="63">
        <v>12</v>
      </c>
      <c r="D73" s="64" t="s">
        <v>24</v>
      </c>
      <c r="E73" s="65">
        <v>0</v>
      </c>
      <c r="F73" s="68"/>
      <c r="G73" s="79">
        <v>1040</v>
      </c>
      <c r="H73" s="22">
        <f>B73-G73</f>
        <v>10</v>
      </c>
      <c r="I73" s="22"/>
    </row>
    <row r="74" spans="1:10" x14ac:dyDescent="0.25">
      <c r="A74" s="24" t="s">
        <v>87</v>
      </c>
      <c r="B74" s="14">
        <v>1093</v>
      </c>
      <c r="C74" s="14">
        <v>21</v>
      </c>
      <c r="D74" s="53" t="s">
        <v>24</v>
      </c>
      <c r="E74" s="16">
        <v>0</v>
      </c>
      <c r="F74" s="1"/>
      <c r="G74" s="92">
        <v>1146</v>
      </c>
      <c r="H74" s="33"/>
      <c r="I74" s="22"/>
      <c r="J74" s="35"/>
    </row>
    <row r="75" spans="1:10" x14ac:dyDescent="0.25">
      <c r="A75" s="24" t="s">
        <v>88</v>
      </c>
      <c r="B75" s="47">
        <v>1000</v>
      </c>
      <c r="C75" s="22">
        <v>22</v>
      </c>
      <c r="D75" s="57" t="s">
        <v>24</v>
      </c>
      <c r="E75" s="27">
        <v>0</v>
      </c>
      <c r="F75" s="19"/>
      <c r="G75" s="56">
        <v>985</v>
      </c>
      <c r="H75" s="47">
        <f>B75-G75</f>
        <v>15</v>
      </c>
      <c r="I75" s="2"/>
      <c r="J75" s="35"/>
    </row>
    <row r="76" spans="1:10" x14ac:dyDescent="0.25">
      <c r="A76" s="24" t="s">
        <v>89</v>
      </c>
      <c r="B76" s="47">
        <v>1100</v>
      </c>
      <c r="C76" s="22">
        <v>19</v>
      </c>
      <c r="D76" s="57" t="s">
        <v>24</v>
      </c>
      <c r="E76" s="27">
        <v>0</v>
      </c>
      <c r="F76" s="19"/>
      <c r="G76" s="56">
        <v>1087</v>
      </c>
      <c r="H76" s="47">
        <f>B76-G76</f>
        <v>13</v>
      </c>
      <c r="I76" s="2"/>
      <c r="J76" s="35"/>
    </row>
    <row r="77" spans="1:10" x14ac:dyDescent="0.25">
      <c r="A77" s="24" t="s">
        <v>90</v>
      </c>
      <c r="B77" s="14">
        <v>1410</v>
      </c>
      <c r="C77" s="14">
        <v>17</v>
      </c>
      <c r="D77" s="53" t="s">
        <v>24</v>
      </c>
      <c r="E77" s="16">
        <v>0</v>
      </c>
      <c r="F77" s="1"/>
      <c r="G77" s="55">
        <f t="shared" ref="G77:G83" si="4">B77-H77</f>
        <v>1410</v>
      </c>
      <c r="H77" s="33"/>
      <c r="I77" s="22"/>
    </row>
    <row r="78" spans="1:10" x14ac:dyDescent="0.25">
      <c r="A78" s="24" t="s">
        <v>91</v>
      </c>
      <c r="B78" s="14">
        <v>329</v>
      </c>
      <c r="C78" s="14">
        <v>11</v>
      </c>
      <c r="D78" s="53" t="s">
        <v>24</v>
      </c>
      <c r="E78" s="16">
        <v>0</v>
      </c>
      <c r="F78" s="1"/>
      <c r="G78" s="55">
        <f t="shared" si="4"/>
        <v>329</v>
      </c>
      <c r="H78" s="33"/>
      <c r="I78" s="22"/>
    </row>
    <row r="79" spans="1:10" x14ac:dyDescent="0.25">
      <c r="A79" s="24" t="s">
        <v>92</v>
      </c>
      <c r="B79" s="14">
        <v>1150</v>
      </c>
      <c r="C79" s="14">
        <v>20</v>
      </c>
      <c r="D79" s="53" t="s">
        <v>24</v>
      </c>
      <c r="E79" s="16">
        <v>0</v>
      </c>
      <c r="F79" s="1"/>
      <c r="G79" s="55">
        <f t="shared" si="4"/>
        <v>1150</v>
      </c>
      <c r="H79" s="33"/>
      <c r="I79" s="2"/>
    </row>
    <row r="80" spans="1:10" x14ac:dyDescent="0.25">
      <c r="A80" s="24" t="s">
        <v>93</v>
      </c>
      <c r="B80" s="14">
        <v>790</v>
      </c>
      <c r="C80" s="14">
        <v>9</v>
      </c>
      <c r="D80" s="53" t="s">
        <v>24</v>
      </c>
      <c r="E80" s="16">
        <v>0</v>
      </c>
      <c r="F80" s="1"/>
      <c r="G80" s="55">
        <f t="shared" si="4"/>
        <v>790</v>
      </c>
      <c r="H80" s="33"/>
      <c r="I80" s="22"/>
    </row>
    <row r="81" spans="1:9" x14ac:dyDescent="0.25">
      <c r="A81" s="24" t="s">
        <v>94</v>
      </c>
      <c r="B81" s="22">
        <v>744</v>
      </c>
      <c r="C81" s="22">
        <v>6</v>
      </c>
      <c r="D81" s="57" t="s">
        <v>24</v>
      </c>
      <c r="E81" s="27">
        <v>0</v>
      </c>
      <c r="F81" s="19"/>
      <c r="G81" s="56">
        <v>739</v>
      </c>
      <c r="H81" s="47">
        <f>B81-G81</f>
        <v>5</v>
      </c>
      <c r="I81" s="2"/>
    </row>
    <row r="82" spans="1:9" x14ac:dyDescent="0.25">
      <c r="A82" s="24" t="s">
        <v>95</v>
      </c>
      <c r="B82" s="14">
        <v>1120</v>
      </c>
      <c r="C82" s="14">
        <v>9</v>
      </c>
      <c r="D82" s="53" t="s">
        <v>24</v>
      </c>
      <c r="E82" s="16">
        <v>0</v>
      </c>
      <c r="F82" s="1"/>
      <c r="G82" s="55">
        <f t="shared" si="4"/>
        <v>1120</v>
      </c>
      <c r="H82" s="33"/>
      <c r="I82" s="22"/>
    </row>
    <row r="83" spans="1:9" x14ac:dyDescent="0.25">
      <c r="A83" s="24" t="s">
        <v>97</v>
      </c>
      <c r="B83" s="46">
        <v>1103</v>
      </c>
      <c r="C83" s="14">
        <v>21</v>
      </c>
      <c r="D83" s="53" t="s">
        <v>24</v>
      </c>
      <c r="E83" s="16">
        <v>3.472222222222222E-3</v>
      </c>
      <c r="F83" s="1"/>
      <c r="G83" s="55">
        <f t="shared" si="4"/>
        <v>1103</v>
      </c>
      <c r="H83" s="33"/>
      <c r="I83" s="50"/>
    </row>
    <row r="84" spans="1:9" x14ac:dyDescent="0.25">
      <c r="A84" s="33"/>
      <c r="B84" s="48"/>
      <c r="C84" s="33"/>
      <c r="D84" s="41"/>
      <c r="E84" s="28"/>
      <c r="F84" s="52"/>
      <c r="G84" s="36">
        <f>B84-R83</f>
        <v>0</v>
      </c>
      <c r="H84" s="33"/>
      <c r="I84" s="2"/>
    </row>
    <row r="85" spans="1:9" ht="4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</row>
    <row r="86" spans="1:9" x14ac:dyDescent="0.25">
      <c r="A86" s="5" t="s">
        <v>16</v>
      </c>
      <c r="B86" s="18">
        <f>SUM(B59:B84)</f>
        <v>18302</v>
      </c>
      <c r="C86" s="18">
        <f>SUM(C59:C84)</f>
        <v>317</v>
      </c>
      <c r="D86" s="20">
        <f>SUM(D61:D84)</f>
        <v>0</v>
      </c>
      <c r="E86" s="5"/>
      <c r="F86" s="5"/>
      <c r="G86" s="18">
        <f>SUM(G59:G85)</f>
        <v>17631</v>
      </c>
      <c r="H86" s="23">
        <f>SUM(H59:H85)</f>
        <v>724</v>
      </c>
      <c r="I86" s="18">
        <f>SUM(I59:I66)</f>
        <v>601</v>
      </c>
    </row>
    <row r="87" spans="1:9" x14ac:dyDescent="0.25">
      <c r="B87" s="21">
        <f>K55-B86</f>
        <v>-18302</v>
      </c>
    </row>
  </sheetData>
  <mergeCells count="6">
    <mergeCell ref="B56:C56"/>
    <mergeCell ref="B1:H1"/>
    <mergeCell ref="B2:C2"/>
    <mergeCell ref="B3:C3"/>
    <mergeCell ref="B54:H54"/>
    <mergeCell ref="B55:C55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3">
    <tabColor rgb="FFFFC000"/>
  </sheetPr>
  <dimension ref="A1:J38"/>
  <sheetViews>
    <sheetView topLeftCell="A10" workbookViewId="0">
      <selection activeCell="M20" sqref="M2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39" t="s">
        <v>9</v>
      </c>
      <c r="G2" s="12" t="s">
        <v>19</v>
      </c>
      <c r="H2" s="192"/>
    </row>
    <row r="3" spans="1:10" x14ac:dyDescent="0.25">
      <c r="A3" s="8"/>
      <c r="B3" s="541" t="s">
        <v>8</v>
      </c>
      <c r="C3" s="541"/>
      <c r="D3" s="12" t="s">
        <v>30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261</v>
      </c>
      <c r="B6" s="148">
        <v>648</v>
      </c>
      <c r="C6" s="174"/>
      <c r="D6" s="106"/>
      <c r="E6" s="187"/>
      <c r="F6" s="108"/>
      <c r="G6" s="109">
        <f>B6-H6</f>
        <v>644</v>
      </c>
      <c r="H6" s="110">
        <v>4</v>
      </c>
      <c r="I6" s="196"/>
    </row>
    <row r="7" spans="1:10" x14ac:dyDescent="0.25">
      <c r="A7" s="202" t="s">
        <v>263</v>
      </c>
      <c r="B7" s="204">
        <v>670</v>
      </c>
      <c r="C7" s="203"/>
      <c r="D7" s="200"/>
      <c r="E7" s="198"/>
      <c r="F7" s="197"/>
      <c r="G7" s="109">
        <f>B7-H7</f>
        <v>669</v>
      </c>
      <c r="H7" s="201">
        <v>1</v>
      </c>
      <c r="I7" s="196"/>
    </row>
    <row r="8" spans="1:10" x14ac:dyDescent="0.25">
      <c r="A8" s="202" t="s">
        <v>262</v>
      </c>
      <c r="B8" s="204">
        <f>446+236</f>
        <v>682</v>
      </c>
      <c r="C8" s="203"/>
      <c r="D8" s="200"/>
      <c r="E8" s="198"/>
      <c r="F8" s="197"/>
      <c r="G8" s="109">
        <f t="shared" ref="G8:G14" si="0">B8+H8</f>
        <v>682</v>
      </c>
      <c r="H8" s="201"/>
      <c r="I8" s="196"/>
    </row>
    <row r="9" spans="1:10" x14ac:dyDescent="0.25">
      <c r="A9" s="202" t="s">
        <v>264</v>
      </c>
      <c r="B9" s="204">
        <v>710</v>
      </c>
      <c r="C9" s="203"/>
      <c r="D9" s="200"/>
      <c r="E9" s="198"/>
      <c r="F9" s="197"/>
      <c r="G9" s="109">
        <f t="shared" si="0"/>
        <v>710</v>
      </c>
      <c r="H9" s="201"/>
      <c r="I9" s="196"/>
    </row>
    <row r="10" spans="1:10" x14ac:dyDescent="0.25">
      <c r="A10" s="202" t="s">
        <v>268</v>
      </c>
      <c r="B10" s="204">
        <v>736</v>
      </c>
      <c r="C10" s="203"/>
      <c r="D10" s="200"/>
      <c r="E10" s="198"/>
      <c r="F10" s="197"/>
      <c r="G10" s="109">
        <f t="shared" si="0"/>
        <v>736</v>
      </c>
      <c r="H10" s="201"/>
      <c r="I10" s="196"/>
    </row>
    <row r="11" spans="1:10" x14ac:dyDescent="0.25">
      <c r="A11" s="202" t="s">
        <v>269</v>
      </c>
      <c r="B11" s="204">
        <v>720</v>
      </c>
      <c r="C11" s="203"/>
      <c r="D11" s="200"/>
      <c r="E11" s="198"/>
      <c r="F11" s="197"/>
      <c r="G11" s="109">
        <f t="shared" si="0"/>
        <v>720</v>
      </c>
      <c r="H11" s="201"/>
      <c r="I11" s="196"/>
    </row>
    <row r="12" spans="1:10" x14ac:dyDescent="0.25">
      <c r="A12" s="202" t="s">
        <v>270</v>
      </c>
      <c r="B12" s="204">
        <f>576+100</f>
        <v>676</v>
      </c>
      <c r="C12" s="203"/>
      <c r="D12" s="200"/>
      <c r="E12" s="198"/>
      <c r="F12" s="197"/>
      <c r="G12" s="116">
        <f t="shared" si="0"/>
        <v>676</v>
      </c>
      <c r="H12" s="201"/>
      <c r="I12" s="196"/>
    </row>
    <row r="13" spans="1:10" x14ac:dyDescent="0.25">
      <c r="A13" s="202" t="s">
        <v>271</v>
      </c>
      <c r="B13" s="204">
        <v>720</v>
      </c>
      <c r="C13" s="203"/>
      <c r="D13" s="200"/>
      <c r="E13" s="198"/>
      <c r="F13" s="197"/>
      <c r="G13" s="109">
        <f t="shared" si="0"/>
        <v>720</v>
      </c>
      <c r="H13" s="201"/>
      <c r="I13" s="196"/>
    </row>
    <row r="14" spans="1:10" x14ac:dyDescent="0.25">
      <c r="A14" s="202" t="s">
        <v>272</v>
      </c>
      <c r="B14" s="204">
        <v>529</v>
      </c>
      <c r="C14" s="203"/>
      <c r="D14" s="200"/>
      <c r="E14" s="198"/>
      <c r="F14" s="197"/>
      <c r="G14" s="109">
        <f t="shared" si="0"/>
        <v>529</v>
      </c>
      <c r="H14" s="201"/>
      <c r="I14" s="196"/>
    </row>
    <row r="15" spans="1:10" ht="4.5" customHeight="1" x14ac:dyDescent="0.25">
      <c r="A15" s="17"/>
      <c r="B15" s="221"/>
      <c r="C15" s="17"/>
      <c r="D15" s="17"/>
      <c r="E15" s="17"/>
      <c r="F15" s="17"/>
      <c r="G15" s="17">
        <f>B15+H15</f>
        <v>0</v>
      </c>
      <c r="H15" s="17"/>
    </row>
    <row r="16" spans="1:10" x14ac:dyDescent="0.25">
      <c r="A16" s="5" t="s">
        <v>16</v>
      </c>
      <c r="B16" s="18">
        <f>SUM(B6:B14)</f>
        <v>6091</v>
      </c>
      <c r="C16" s="18">
        <f>SUM(C6:C14)</f>
        <v>0</v>
      </c>
      <c r="D16" s="26">
        <f>SUM(D6:D14)</f>
        <v>0</v>
      </c>
      <c r="E16" s="5"/>
      <c r="F16" s="5"/>
      <c r="G16" s="83">
        <f>SUM(G6:G15)</f>
        <v>6086</v>
      </c>
      <c r="H16" s="23">
        <f>SUM(H6:H14)</f>
        <v>5</v>
      </c>
    </row>
    <row r="17" spans="1:10" x14ac:dyDescent="0.25">
      <c r="A17" s="121"/>
      <c r="B17" s="122">
        <f>J1-B16</f>
        <v>409</v>
      </c>
      <c r="C17" s="121"/>
      <c r="D17" s="123"/>
      <c r="E17" s="121"/>
      <c r="F17" s="121"/>
      <c r="G17" s="122"/>
      <c r="H17" s="121"/>
    </row>
    <row r="18" spans="1:10" ht="28.5" customHeight="1" x14ac:dyDescent="0.25"/>
    <row r="19" spans="1:10" ht="15" customHeight="1" x14ac:dyDescent="0.25"/>
    <row r="20" spans="1:10" ht="28.5" customHeight="1" x14ac:dyDescent="0.25">
      <c r="A20" s="6"/>
      <c r="B20" s="542" t="s">
        <v>6</v>
      </c>
      <c r="C20" s="542"/>
      <c r="D20" s="542"/>
      <c r="E20" s="542"/>
      <c r="F20" s="542"/>
      <c r="G20" s="542"/>
      <c r="H20" s="542"/>
      <c r="J20" s="186">
        <v>6091</v>
      </c>
    </row>
    <row r="21" spans="1:10" ht="15" customHeight="1" x14ac:dyDescent="0.25">
      <c r="A21" s="7"/>
      <c r="B21" s="543" t="s">
        <v>7</v>
      </c>
      <c r="C21" s="543"/>
      <c r="D21" s="12" t="s">
        <v>14</v>
      </c>
      <c r="E21" s="192"/>
      <c r="F21" s="239" t="s">
        <v>9</v>
      </c>
      <c r="G21" s="12" t="s">
        <v>19</v>
      </c>
      <c r="H21" s="192"/>
    </row>
    <row r="22" spans="1:10" x14ac:dyDescent="0.25">
      <c r="A22" s="8"/>
      <c r="B22" s="541" t="s">
        <v>8</v>
      </c>
      <c r="C22" s="541"/>
      <c r="D22" s="12" t="s">
        <v>30</v>
      </c>
      <c r="E22" s="4"/>
      <c r="F22" s="5" t="s">
        <v>10</v>
      </c>
      <c r="G22" s="13" t="s">
        <v>131</v>
      </c>
      <c r="H22" s="4"/>
    </row>
    <row r="24" spans="1:10" ht="30" x14ac:dyDescent="0.25">
      <c r="A24" s="197" t="s">
        <v>0</v>
      </c>
      <c r="B24" s="197" t="s">
        <v>1</v>
      </c>
      <c r="C24" s="197" t="s">
        <v>2</v>
      </c>
      <c r="D24" s="197" t="s">
        <v>3</v>
      </c>
      <c r="E24" s="197" t="s">
        <v>4</v>
      </c>
      <c r="F24" s="197" t="s">
        <v>5</v>
      </c>
      <c r="G24" s="197" t="s">
        <v>1</v>
      </c>
      <c r="H24" s="197" t="s">
        <v>2</v>
      </c>
    </row>
    <row r="25" spans="1:10" x14ac:dyDescent="0.25">
      <c r="A25" s="202" t="s">
        <v>265</v>
      </c>
      <c r="B25" s="148">
        <v>860</v>
      </c>
      <c r="C25" s="174"/>
      <c r="D25" s="106"/>
      <c r="E25" s="187"/>
      <c r="F25" s="108"/>
      <c r="G25" s="109">
        <f t="shared" ref="G25:G36" si="1">B25+H25</f>
        <v>860</v>
      </c>
      <c r="H25" s="110"/>
      <c r="I25" s="196"/>
    </row>
    <row r="26" spans="1:10" x14ac:dyDescent="0.25">
      <c r="A26" s="202" t="s">
        <v>266</v>
      </c>
      <c r="B26" s="204">
        <v>236</v>
      </c>
      <c r="C26" s="203"/>
      <c r="D26" s="200"/>
      <c r="E26" s="198"/>
      <c r="F26" s="197"/>
      <c r="G26" s="109">
        <f t="shared" si="1"/>
        <v>236</v>
      </c>
      <c r="H26" s="201"/>
      <c r="I26" s="196"/>
    </row>
    <row r="27" spans="1:10" x14ac:dyDescent="0.25">
      <c r="A27" s="202" t="s">
        <v>267</v>
      </c>
      <c r="B27" s="204">
        <v>1037</v>
      </c>
      <c r="C27" s="203"/>
      <c r="D27" s="200"/>
      <c r="E27" s="198"/>
      <c r="F27" s="197"/>
      <c r="G27" s="109">
        <f t="shared" si="1"/>
        <v>1037</v>
      </c>
      <c r="H27" s="201"/>
      <c r="I27" s="196"/>
    </row>
    <row r="28" spans="1:10" x14ac:dyDescent="0.25">
      <c r="A28" s="202" t="s">
        <v>273</v>
      </c>
      <c r="B28" s="204">
        <v>310</v>
      </c>
      <c r="C28" s="203"/>
      <c r="D28" s="200"/>
      <c r="E28" s="198"/>
      <c r="F28" s="197"/>
      <c r="G28" s="109">
        <f t="shared" si="1"/>
        <v>310</v>
      </c>
      <c r="H28" s="201"/>
      <c r="I28" s="196"/>
    </row>
    <row r="29" spans="1:10" x14ac:dyDescent="0.25">
      <c r="A29" s="202" t="s">
        <v>274</v>
      </c>
      <c r="B29" s="204">
        <v>1065</v>
      </c>
      <c r="C29" s="203"/>
      <c r="D29" s="200"/>
      <c r="E29" s="198"/>
      <c r="F29" s="197"/>
      <c r="G29" s="109">
        <f t="shared" si="1"/>
        <v>1065</v>
      </c>
      <c r="H29" s="201"/>
      <c r="I29" s="196"/>
    </row>
    <row r="30" spans="1:10" x14ac:dyDescent="0.25">
      <c r="A30" s="202" t="s">
        <v>275</v>
      </c>
      <c r="B30" s="204">
        <v>150</v>
      </c>
      <c r="C30" s="203"/>
      <c r="D30" s="200"/>
      <c r="E30" s="198"/>
      <c r="F30" s="197"/>
      <c r="G30" s="109">
        <f t="shared" si="1"/>
        <v>150</v>
      </c>
      <c r="H30" s="201"/>
      <c r="I30" s="196"/>
    </row>
    <row r="31" spans="1:10" x14ac:dyDescent="0.25">
      <c r="A31" s="202" t="s">
        <v>278</v>
      </c>
      <c r="B31" s="204">
        <v>100</v>
      </c>
      <c r="C31" s="203"/>
      <c r="D31" s="200"/>
      <c r="E31" s="198"/>
      <c r="F31" s="197"/>
      <c r="G31" s="109">
        <f>B31-H31</f>
        <v>79</v>
      </c>
      <c r="H31" s="201">
        <v>21</v>
      </c>
      <c r="I31" s="196"/>
    </row>
    <row r="32" spans="1:10" x14ac:dyDescent="0.25">
      <c r="A32" s="202" t="s">
        <v>279</v>
      </c>
      <c r="B32" s="204">
        <v>210</v>
      </c>
      <c r="C32" s="203"/>
      <c r="D32" s="200"/>
      <c r="E32" s="198"/>
      <c r="F32" s="197"/>
      <c r="G32" s="109">
        <f t="shared" si="1"/>
        <v>210</v>
      </c>
      <c r="H32" s="201"/>
      <c r="I32" s="196"/>
    </row>
    <row r="33" spans="1:9" x14ac:dyDescent="0.25">
      <c r="A33" s="202" t="s">
        <v>276</v>
      </c>
      <c r="B33" s="204">
        <v>533</v>
      </c>
      <c r="C33" s="203"/>
      <c r="D33" s="200"/>
      <c r="E33" s="198"/>
      <c r="F33" s="197"/>
      <c r="G33" s="109">
        <f t="shared" si="1"/>
        <v>533</v>
      </c>
      <c r="H33" s="201"/>
      <c r="I33" s="196"/>
    </row>
    <row r="34" spans="1:9" x14ac:dyDescent="0.25">
      <c r="A34" s="202" t="s">
        <v>277</v>
      </c>
      <c r="B34" s="204">
        <v>353</v>
      </c>
      <c r="C34" s="203"/>
      <c r="D34" s="200"/>
      <c r="E34" s="198"/>
      <c r="F34" s="197"/>
      <c r="G34" s="109">
        <f t="shared" si="1"/>
        <v>390</v>
      </c>
      <c r="H34" s="201">
        <v>37</v>
      </c>
      <c r="I34" s="196"/>
    </row>
    <row r="35" spans="1:9" x14ac:dyDescent="0.25">
      <c r="A35" s="202" t="s">
        <v>280</v>
      </c>
      <c r="B35" s="204">
        <v>1302</v>
      </c>
      <c r="C35" s="203"/>
      <c r="D35" s="200"/>
      <c r="E35" s="198"/>
      <c r="F35" s="197"/>
      <c r="G35" s="109">
        <f t="shared" si="1"/>
        <v>1302</v>
      </c>
      <c r="H35" s="201"/>
      <c r="I35" s="196"/>
    </row>
    <row r="36" spans="1:9" ht="4.5" customHeight="1" x14ac:dyDescent="0.25">
      <c r="A36" s="17"/>
      <c r="B36" s="221"/>
      <c r="C36" s="17"/>
      <c r="D36" s="17"/>
      <c r="E36" s="17"/>
      <c r="F36" s="17"/>
      <c r="G36" s="17">
        <f t="shared" si="1"/>
        <v>0</v>
      </c>
      <c r="H36" s="17"/>
    </row>
    <row r="37" spans="1:9" x14ac:dyDescent="0.25">
      <c r="A37" s="5" t="s">
        <v>16</v>
      </c>
      <c r="B37" s="18">
        <f>SUM(B25:B35)</f>
        <v>6156</v>
      </c>
      <c r="C37" s="18">
        <f>SUM(C25:C35)</f>
        <v>0</v>
      </c>
      <c r="D37" s="26">
        <f>SUM(D25:D35)</f>
        <v>0</v>
      </c>
      <c r="E37" s="5"/>
      <c r="F37" s="5"/>
      <c r="G37" s="83">
        <f>SUM(G25:G36)</f>
        <v>6172</v>
      </c>
      <c r="H37" s="23">
        <f>SUM(H25:H35)</f>
        <v>58</v>
      </c>
    </row>
    <row r="38" spans="1:9" x14ac:dyDescent="0.25">
      <c r="A38" s="121"/>
      <c r="B38" s="122">
        <f>J20-B37</f>
        <v>-65</v>
      </c>
      <c r="C38" s="121"/>
      <c r="D38" s="123"/>
      <c r="E38" s="121"/>
      <c r="F38" s="121"/>
      <c r="G38" s="122"/>
      <c r="H38" s="121"/>
    </row>
  </sheetData>
  <mergeCells count="6">
    <mergeCell ref="B22:C22"/>
    <mergeCell ref="B1:H1"/>
    <mergeCell ref="B2:C2"/>
    <mergeCell ref="B3:C3"/>
    <mergeCell ref="B20:H20"/>
    <mergeCell ref="B21:C21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92"/>
  <sheetViews>
    <sheetView topLeftCell="A25" workbookViewId="0">
      <selection activeCell="L57" sqref="L57:O57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496" t="s">
        <v>9</v>
      </c>
      <c r="G2" s="12" t="s">
        <v>19</v>
      </c>
      <c r="H2" s="424"/>
    </row>
    <row r="3" spans="1:10" x14ac:dyDescent="0.25">
      <c r="A3" s="8"/>
      <c r="B3" s="541" t="s">
        <v>8</v>
      </c>
      <c r="C3" s="541"/>
      <c r="D3" s="12" t="s">
        <v>25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2247</v>
      </c>
      <c r="B6" s="162">
        <v>706</v>
      </c>
      <c r="C6" s="163">
        <v>1</v>
      </c>
      <c r="D6" s="163">
        <v>3.5999999999999997E-2</v>
      </c>
      <c r="E6" s="428">
        <v>0</v>
      </c>
      <c r="F6" s="108"/>
      <c r="G6" s="199">
        <f>B6-H6</f>
        <v>706</v>
      </c>
      <c r="H6" s="110"/>
      <c r="I6" s="196"/>
    </row>
    <row r="7" spans="1:10" x14ac:dyDescent="0.25">
      <c r="A7" s="202" t="s">
        <v>2248</v>
      </c>
      <c r="B7" s="162">
        <v>731</v>
      </c>
      <c r="C7" s="163">
        <v>0</v>
      </c>
      <c r="D7" s="163">
        <v>2.1999999999999999E-2</v>
      </c>
      <c r="E7" s="428">
        <v>0</v>
      </c>
      <c r="F7" s="108"/>
      <c r="G7" s="199">
        <f t="shared" ref="G7:G16" si="0">B7-H7</f>
        <v>731</v>
      </c>
      <c r="H7" s="110"/>
      <c r="I7" s="196"/>
    </row>
    <row r="8" spans="1:10" x14ac:dyDescent="0.25">
      <c r="A8" s="202" t="s">
        <v>2249</v>
      </c>
      <c r="B8" s="162">
        <v>327</v>
      </c>
      <c r="C8" s="163">
        <v>15</v>
      </c>
      <c r="D8" s="163">
        <v>4.8000000000000001E-2</v>
      </c>
      <c r="E8" s="428">
        <v>0</v>
      </c>
      <c r="F8" s="108"/>
      <c r="G8" s="199">
        <f t="shared" si="0"/>
        <v>327</v>
      </c>
      <c r="H8" s="110"/>
      <c r="I8" s="196"/>
    </row>
    <row r="9" spans="1:10" x14ac:dyDescent="0.25">
      <c r="A9" s="202" t="s">
        <v>2250</v>
      </c>
      <c r="B9" s="162">
        <v>380</v>
      </c>
      <c r="C9" s="163">
        <v>0</v>
      </c>
      <c r="D9" s="163">
        <v>3.2000000000000001E-2</v>
      </c>
      <c r="E9" s="428">
        <v>0</v>
      </c>
      <c r="F9" s="108"/>
      <c r="G9" s="199">
        <f t="shared" si="0"/>
        <v>380</v>
      </c>
      <c r="H9" s="110"/>
      <c r="I9" s="196"/>
    </row>
    <row r="10" spans="1:10" x14ac:dyDescent="0.25">
      <c r="A10" s="202" t="s">
        <v>2259</v>
      </c>
      <c r="B10" s="162">
        <v>535</v>
      </c>
      <c r="C10" s="163">
        <v>0</v>
      </c>
      <c r="D10" s="163">
        <v>0.05</v>
      </c>
      <c r="E10" s="428">
        <v>0</v>
      </c>
      <c r="G10" s="199">
        <f t="shared" si="0"/>
        <v>535</v>
      </c>
      <c r="H10" s="110"/>
      <c r="I10" s="196"/>
    </row>
    <row r="11" spans="1:10" x14ac:dyDescent="0.25">
      <c r="A11" s="202" t="s">
        <v>2260</v>
      </c>
      <c r="B11" s="162">
        <v>520</v>
      </c>
      <c r="C11" s="163">
        <v>0</v>
      </c>
      <c r="D11" s="163">
        <v>2.1999999999999999E-2</v>
      </c>
      <c r="E11" s="164">
        <v>0</v>
      </c>
      <c r="G11" s="199">
        <f t="shared" si="0"/>
        <v>520</v>
      </c>
      <c r="H11" s="110"/>
      <c r="I11" s="196"/>
    </row>
    <row r="12" spans="1:10" x14ac:dyDescent="0.25">
      <c r="A12" s="202" t="s">
        <v>2359</v>
      </c>
      <c r="B12" s="162">
        <v>862</v>
      </c>
      <c r="C12" s="163">
        <v>0</v>
      </c>
      <c r="D12" s="163">
        <v>4.5999999999999999E-2</v>
      </c>
      <c r="E12" s="428">
        <v>0</v>
      </c>
      <c r="F12" s="108"/>
      <c r="G12" s="199">
        <f t="shared" si="0"/>
        <v>862</v>
      </c>
      <c r="H12" s="110"/>
      <c r="I12" s="196"/>
    </row>
    <row r="13" spans="1:10" x14ac:dyDescent="0.25">
      <c r="A13" s="202" t="s">
        <v>2370</v>
      </c>
      <c r="B13" s="162">
        <v>844</v>
      </c>
      <c r="C13" s="163">
        <v>0</v>
      </c>
      <c r="D13" s="163">
        <v>3.2000000000000001E-2</v>
      </c>
      <c r="E13" s="428">
        <v>0</v>
      </c>
      <c r="F13" s="108"/>
      <c r="G13" s="199">
        <f t="shared" si="0"/>
        <v>844</v>
      </c>
      <c r="H13" s="110"/>
      <c r="I13" s="196"/>
    </row>
    <row r="14" spans="1:10" x14ac:dyDescent="0.25">
      <c r="A14" s="202" t="s">
        <v>2371</v>
      </c>
      <c r="B14" s="162">
        <v>876</v>
      </c>
      <c r="C14" s="163">
        <v>0</v>
      </c>
      <c r="D14" s="163">
        <v>4.5999999999999999E-2</v>
      </c>
      <c r="E14" s="428">
        <v>0</v>
      </c>
      <c r="F14" s="108"/>
      <c r="G14" s="199">
        <f t="shared" si="0"/>
        <v>876</v>
      </c>
      <c r="H14" s="110"/>
      <c r="I14" s="196"/>
    </row>
    <row r="15" spans="1:10" x14ac:dyDescent="0.25">
      <c r="A15" s="202" t="s">
        <v>2387</v>
      </c>
      <c r="B15" s="162">
        <v>844</v>
      </c>
      <c r="C15" s="163">
        <v>0</v>
      </c>
      <c r="D15" s="163">
        <v>4.5999999999999999E-2</v>
      </c>
      <c r="E15" s="428">
        <v>0</v>
      </c>
      <c r="F15" s="108"/>
      <c r="G15" s="199">
        <f t="shared" si="0"/>
        <v>844</v>
      </c>
      <c r="H15" s="110"/>
      <c r="I15" s="196"/>
    </row>
    <row r="16" spans="1:10" x14ac:dyDescent="0.25">
      <c r="A16" s="202" t="s">
        <v>2388</v>
      </c>
      <c r="B16" s="162">
        <v>708</v>
      </c>
      <c r="C16" s="163">
        <v>0</v>
      </c>
      <c r="D16" s="163">
        <v>4.3999999999999997E-2</v>
      </c>
      <c r="E16" s="428">
        <v>5.2083333333333336E-2</v>
      </c>
      <c r="F16" s="108"/>
      <c r="G16" s="199">
        <f t="shared" si="0"/>
        <v>708</v>
      </c>
      <c r="H16" s="110"/>
      <c r="I16" s="196"/>
    </row>
    <row r="17" spans="1:9" x14ac:dyDescent="0.25">
      <c r="A17" s="202" t="s">
        <v>2389</v>
      </c>
      <c r="B17" s="162">
        <v>723</v>
      </c>
      <c r="C17" s="163">
        <v>0</v>
      </c>
      <c r="D17" s="163">
        <v>3.4000000000000002E-2</v>
      </c>
      <c r="E17" s="428">
        <v>0</v>
      </c>
      <c r="F17" s="108"/>
      <c r="G17" s="199">
        <f>B17-H17</f>
        <v>723</v>
      </c>
      <c r="H17" s="110"/>
      <c r="I17" s="196"/>
    </row>
    <row r="18" spans="1:9" x14ac:dyDescent="0.25">
      <c r="A18" s="202" t="s">
        <v>2394</v>
      </c>
      <c r="B18" s="162">
        <v>423</v>
      </c>
      <c r="C18" s="163">
        <v>0</v>
      </c>
      <c r="D18" s="163">
        <v>2.5999999999999999E-2</v>
      </c>
      <c r="E18" s="428">
        <v>0</v>
      </c>
      <c r="F18" s="108"/>
      <c r="G18" s="199">
        <f>B18-H18</f>
        <v>423</v>
      </c>
      <c r="H18" s="110"/>
      <c r="I18" s="196"/>
    </row>
    <row r="19" spans="1:9" x14ac:dyDescent="0.25">
      <c r="A19" s="202" t="s">
        <v>2406</v>
      </c>
      <c r="B19" s="162">
        <v>758</v>
      </c>
      <c r="C19" s="163">
        <v>0</v>
      </c>
      <c r="D19" s="163">
        <v>4.8000000000000001E-2</v>
      </c>
      <c r="E19" s="428">
        <v>0</v>
      </c>
      <c r="F19" s="108"/>
      <c r="G19" s="199">
        <f t="shared" ref="G19:G37" si="1">B19-H19</f>
        <v>758</v>
      </c>
      <c r="H19" s="110"/>
      <c r="I19" s="196"/>
    </row>
    <row r="20" spans="1:9" x14ac:dyDescent="0.25">
      <c r="A20" s="202" t="s">
        <v>2407</v>
      </c>
      <c r="B20" s="162">
        <v>875</v>
      </c>
      <c r="C20" s="163">
        <v>0</v>
      </c>
      <c r="D20" s="163">
        <v>4.8000000000000001E-2</v>
      </c>
      <c r="E20" s="428">
        <v>0</v>
      </c>
      <c r="F20" s="108"/>
      <c r="G20" s="199">
        <f t="shared" si="1"/>
        <v>875</v>
      </c>
      <c r="H20" s="110"/>
      <c r="I20" s="196"/>
    </row>
    <row r="21" spans="1:9" x14ac:dyDescent="0.25">
      <c r="A21" s="202" t="s">
        <v>2416</v>
      </c>
      <c r="B21" s="162">
        <v>872</v>
      </c>
      <c r="C21" s="163">
        <v>0</v>
      </c>
      <c r="D21" s="163">
        <v>4.8000000000000001E-2</v>
      </c>
      <c r="E21" s="428">
        <v>0</v>
      </c>
      <c r="F21" s="108"/>
      <c r="G21" s="199">
        <f t="shared" si="1"/>
        <v>872</v>
      </c>
      <c r="H21" s="110"/>
      <c r="I21" s="196"/>
    </row>
    <row r="22" spans="1:9" x14ac:dyDescent="0.25">
      <c r="A22" s="202" t="s">
        <v>2430</v>
      </c>
      <c r="B22" s="48">
        <v>435</v>
      </c>
      <c r="C22" s="33">
        <v>0</v>
      </c>
      <c r="D22" s="33">
        <v>2.5999999999999999E-2</v>
      </c>
      <c r="E22" s="198">
        <v>0.16666666666666666</v>
      </c>
      <c r="F22" s="108"/>
      <c r="G22" s="199">
        <f t="shared" si="1"/>
        <v>435</v>
      </c>
      <c r="H22" s="110"/>
      <c r="I22" s="196"/>
    </row>
    <row r="23" spans="1:9" x14ac:dyDescent="0.25">
      <c r="A23" s="202" t="s">
        <v>2431</v>
      </c>
      <c r="B23" s="162">
        <v>880</v>
      </c>
      <c r="C23" s="163">
        <v>0</v>
      </c>
      <c r="D23" s="163">
        <v>4.3999999999999997E-2</v>
      </c>
      <c r="E23" s="428">
        <v>0</v>
      </c>
      <c r="F23" s="108"/>
      <c r="G23" s="199">
        <f t="shared" si="1"/>
        <v>880</v>
      </c>
      <c r="H23" s="110"/>
      <c r="I23" s="196"/>
    </row>
    <row r="24" spans="1:9" x14ac:dyDescent="0.25">
      <c r="A24" s="202" t="s">
        <v>2439</v>
      </c>
      <c r="B24" s="162">
        <v>867</v>
      </c>
      <c r="C24" s="163">
        <v>0</v>
      </c>
      <c r="D24" s="163">
        <v>4.5999999999999999E-2</v>
      </c>
      <c r="E24" s="428">
        <v>0</v>
      </c>
      <c r="F24" s="108"/>
      <c r="G24" s="199">
        <f t="shared" si="1"/>
        <v>867</v>
      </c>
      <c r="H24" s="110"/>
      <c r="I24" s="196"/>
    </row>
    <row r="25" spans="1:9" x14ac:dyDescent="0.25">
      <c r="A25" s="202" t="s">
        <v>2440</v>
      </c>
      <c r="B25" s="162">
        <v>885</v>
      </c>
      <c r="C25" s="163">
        <v>0</v>
      </c>
      <c r="D25" s="163">
        <v>4.8000000000000001E-2</v>
      </c>
      <c r="E25" s="428">
        <v>0</v>
      </c>
      <c r="F25" s="108"/>
      <c r="G25" s="199">
        <f t="shared" si="1"/>
        <v>885</v>
      </c>
      <c r="H25" s="110"/>
      <c r="I25" s="196"/>
    </row>
    <row r="26" spans="1:9" x14ac:dyDescent="0.25">
      <c r="A26" s="202" t="s">
        <v>2454</v>
      </c>
      <c r="B26" s="162">
        <v>866</v>
      </c>
      <c r="C26" s="163">
        <v>0</v>
      </c>
      <c r="D26" s="163">
        <v>4.3999999999999997E-2</v>
      </c>
      <c r="E26" s="428">
        <v>0</v>
      </c>
      <c r="F26" s="108"/>
      <c r="G26" s="199">
        <f t="shared" si="1"/>
        <v>866</v>
      </c>
      <c r="H26" s="110"/>
      <c r="I26" s="196"/>
    </row>
    <row r="27" spans="1:9" x14ac:dyDescent="0.25">
      <c r="A27" s="202" t="s">
        <v>2455</v>
      </c>
      <c r="B27" s="162">
        <v>147</v>
      </c>
      <c r="C27" s="163">
        <v>0</v>
      </c>
      <c r="D27" s="163">
        <v>1.2E-2</v>
      </c>
      <c r="E27" s="428">
        <v>0</v>
      </c>
      <c r="F27" s="108"/>
      <c r="G27" s="199">
        <f t="shared" si="1"/>
        <v>147</v>
      </c>
      <c r="H27" s="110"/>
      <c r="I27" s="196"/>
    </row>
    <row r="28" spans="1:9" x14ac:dyDescent="0.25">
      <c r="A28" s="202" t="s">
        <v>2467</v>
      </c>
      <c r="B28" s="162">
        <v>751</v>
      </c>
      <c r="C28" s="163">
        <v>0</v>
      </c>
      <c r="D28" s="163">
        <v>3.7999999999999999E-2</v>
      </c>
      <c r="E28" s="428">
        <v>0</v>
      </c>
      <c r="F28" s="108"/>
      <c r="G28" s="199">
        <f t="shared" si="1"/>
        <v>751</v>
      </c>
      <c r="H28" s="110"/>
      <c r="I28" s="196"/>
    </row>
    <row r="29" spans="1:9" x14ac:dyDescent="0.25">
      <c r="A29" s="202" t="s">
        <v>2476</v>
      </c>
      <c r="B29" s="162">
        <v>848</v>
      </c>
      <c r="C29" s="163">
        <v>0</v>
      </c>
      <c r="D29" s="163">
        <v>4.2000000000000003E-2</v>
      </c>
      <c r="E29" s="428">
        <v>0</v>
      </c>
      <c r="F29" s="108"/>
      <c r="G29" s="199">
        <f t="shared" si="1"/>
        <v>848</v>
      </c>
      <c r="H29" s="110"/>
      <c r="I29" s="196"/>
    </row>
    <row r="30" spans="1:9" x14ac:dyDescent="0.25">
      <c r="A30" s="202" t="s">
        <v>2477</v>
      </c>
      <c r="B30" s="162">
        <v>113</v>
      </c>
      <c r="C30" s="163">
        <v>0</v>
      </c>
      <c r="D30" s="163">
        <v>1.4E-2</v>
      </c>
      <c r="E30" s="428">
        <v>0</v>
      </c>
      <c r="F30" s="108"/>
      <c r="G30" s="199">
        <f t="shared" si="1"/>
        <v>113</v>
      </c>
      <c r="H30" s="110"/>
      <c r="I30" s="196"/>
    </row>
    <row r="31" spans="1:9" x14ac:dyDescent="0.25">
      <c r="A31" s="202" t="s">
        <v>2485</v>
      </c>
      <c r="B31" s="162">
        <v>886</v>
      </c>
      <c r="C31" s="163">
        <v>0</v>
      </c>
      <c r="D31" s="163">
        <v>4.8000000000000001E-2</v>
      </c>
      <c r="E31" s="428">
        <v>0</v>
      </c>
      <c r="F31" s="108"/>
      <c r="G31" s="199">
        <f t="shared" si="1"/>
        <v>886</v>
      </c>
      <c r="H31" s="110"/>
      <c r="I31" s="196"/>
    </row>
    <row r="32" spans="1:9" x14ac:dyDescent="0.25">
      <c r="A32" s="202" t="s">
        <v>2486</v>
      </c>
      <c r="B32" s="162">
        <v>824</v>
      </c>
      <c r="C32" s="163">
        <v>0</v>
      </c>
      <c r="D32" s="163">
        <v>0.06</v>
      </c>
      <c r="E32" s="428">
        <v>0</v>
      </c>
      <c r="F32" s="108"/>
      <c r="G32" s="199">
        <f t="shared" si="1"/>
        <v>824</v>
      </c>
      <c r="H32" s="110"/>
      <c r="I32" s="196"/>
    </row>
    <row r="33" spans="1:10" x14ac:dyDescent="0.25">
      <c r="A33" s="202" t="s">
        <v>2497</v>
      </c>
      <c r="B33" s="162">
        <v>841</v>
      </c>
      <c r="C33" s="163">
        <v>0</v>
      </c>
      <c r="D33" s="163">
        <v>4.3999999999999997E-2</v>
      </c>
      <c r="E33" s="428">
        <v>0</v>
      </c>
      <c r="F33" s="108"/>
      <c r="G33" s="199">
        <f t="shared" si="1"/>
        <v>841</v>
      </c>
      <c r="H33" s="110"/>
      <c r="I33" s="196"/>
    </row>
    <row r="34" spans="1:10" x14ac:dyDescent="0.25">
      <c r="A34" s="202" t="s">
        <v>2498</v>
      </c>
      <c r="B34" s="162">
        <v>300</v>
      </c>
      <c r="C34" s="163">
        <v>0</v>
      </c>
      <c r="D34" s="163">
        <v>1.7999999999999999E-2</v>
      </c>
      <c r="E34" s="428">
        <v>0</v>
      </c>
      <c r="F34" s="108"/>
      <c r="G34" s="199">
        <f t="shared" si="1"/>
        <v>300</v>
      </c>
      <c r="H34" s="110"/>
      <c r="I34" s="196"/>
    </row>
    <row r="35" spans="1:10" x14ac:dyDescent="0.25">
      <c r="A35" s="202" t="s">
        <v>2512</v>
      </c>
      <c r="B35" s="162">
        <v>870</v>
      </c>
      <c r="C35" s="163">
        <v>0</v>
      </c>
      <c r="D35" s="163">
        <v>4.8000000000000001E-2</v>
      </c>
      <c r="E35" s="428">
        <v>0</v>
      </c>
      <c r="F35" s="108"/>
      <c r="G35" s="199">
        <f t="shared" si="1"/>
        <v>870</v>
      </c>
      <c r="H35" s="110"/>
      <c r="I35" s="196"/>
    </row>
    <row r="36" spans="1:10" x14ac:dyDescent="0.25">
      <c r="A36" s="202"/>
      <c r="B36" s="162"/>
      <c r="C36" s="163"/>
      <c r="D36" s="163"/>
      <c r="E36" s="428"/>
      <c r="F36" s="108"/>
      <c r="G36" s="199">
        <f t="shared" si="1"/>
        <v>0</v>
      </c>
      <c r="H36" s="110"/>
      <c r="I36" s="196"/>
    </row>
    <row r="37" spans="1:10" x14ac:dyDescent="0.25">
      <c r="A37" s="202"/>
      <c r="B37" s="426"/>
      <c r="C37" s="427"/>
      <c r="D37" s="425"/>
      <c r="E37" s="428"/>
      <c r="F37" s="108"/>
      <c r="G37" s="199">
        <f t="shared" si="1"/>
        <v>0</v>
      </c>
      <c r="H37" s="110"/>
      <c r="I37" s="196"/>
    </row>
    <row r="38" spans="1:10" ht="4.5" customHeight="1" x14ac:dyDescent="0.25">
      <c r="A38" s="17"/>
      <c r="B38" s="17"/>
      <c r="C38" s="17"/>
      <c r="D38" s="17"/>
      <c r="E38" s="17"/>
      <c r="F38" s="17"/>
      <c r="G38" s="17"/>
      <c r="H38" s="17"/>
    </row>
    <row r="39" spans="1:10" x14ac:dyDescent="0.25">
      <c r="A39" s="5" t="s">
        <v>16</v>
      </c>
      <c r="B39" s="18">
        <f>SUM(B6:B37)</f>
        <v>20497</v>
      </c>
      <c r="C39" s="5">
        <f>SUM(C6:C37)</f>
        <v>16</v>
      </c>
      <c r="D39" s="26">
        <f>SUM(D6:D37)</f>
        <v>1.1600000000000006</v>
      </c>
      <c r="E39" s="5"/>
      <c r="F39" s="5"/>
      <c r="G39" s="83">
        <f>SUM(G6:G37)</f>
        <v>20497</v>
      </c>
      <c r="H39" s="23">
        <f>SUM(H6:H37)</f>
        <v>0</v>
      </c>
    </row>
    <row r="40" spans="1:10" x14ac:dyDescent="0.25">
      <c r="A40" s="121"/>
      <c r="B40" s="122">
        <f>J1-B39</f>
        <v>-497</v>
      </c>
      <c r="C40" s="121"/>
      <c r="D40" s="123"/>
      <c r="E40" s="121"/>
      <c r="F40" s="121"/>
      <c r="G40" s="122"/>
      <c r="H40" s="121"/>
    </row>
    <row r="41" spans="1:10" ht="28.5" customHeight="1" x14ac:dyDescent="0.25"/>
    <row r="42" spans="1:10" ht="28.5" customHeight="1" x14ac:dyDescent="0.25">
      <c r="A42" s="6"/>
      <c r="B42" s="542" t="s">
        <v>6</v>
      </c>
      <c r="C42" s="542"/>
      <c r="D42" s="542"/>
      <c r="E42" s="542"/>
      <c r="F42" s="542"/>
      <c r="G42" s="542"/>
      <c r="H42" s="542"/>
      <c r="J42" s="186"/>
    </row>
    <row r="43" spans="1:10" ht="15" customHeight="1" x14ac:dyDescent="0.25">
      <c r="A43" s="7"/>
      <c r="B43" s="543" t="s">
        <v>7</v>
      </c>
      <c r="C43" s="543"/>
      <c r="D43" s="12" t="s">
        <v>13</v>
      </c>
      <c r="E43" s="424"/>
      <c r="F43" s="496" t="s">
        <v>9</v>
      </c>
      <c r="G43" s="12" t="s">
        <v>948</v>
      </c>
      <c r="H43" s="424"/>
    </row>
    <row r="44" spans="1:10" x14ac:dyDescent="0.25">
      <c r="A44" s="8"/>
      <c r="B44" s="541" t="s">
        <v>8</v>
      </c>
      <c r="C44" s="541"/>
      <c r="D44" s="12" t="s">
        <v>25</v>
      </c>
      <c r="E44" s="4"/>
      <c r="F44" s="5" t="s">
        <v>10</v>
      </c>
      <c r="G44" s="13" t="s">
        <v>23</v>
      </c>
      <c r="H44" s="4"/>
    </row>
    <row r="46" spans="1:10" ht="30" x14ac:dyDescent="0.25">
      <c r="A46" s="197" t="s">
        <v>0</v>
      </c>
      <c r="B46" s="197" t="s">
        <v>1</v>
      </c>
      <c r="C46" s="197" t="s">
        <v>2</v>
      </c>
      <c r="D46" s="197" t="s">
        <v>3</v>
      </c>
      <c r="E46" s="197" t="s">
        <v>4</v>
      </c>
      <c r="F46" s="197" t="s">
        <v>5</v>
      </c>
      <c r="G46" s="197" t="s">
        <v>1</v>
      </c>
      <c r="H46" s="197" t="s">
        <v>2</v>
      </c>
      <c r="J46" s="186">
        <v>20000</v>
      </c>
    </row>
    <row r="47" spans="1:10" x14ac:dyDescent="0.25">
      <c r="A47" s="108" t="s">
        <v>2478</v>
      </c>
      <c r="B47" s="162">
        <v>247</v>
      </c>
      <c r="C47" s="163">
        <v>0</v>
      </c>
      <c r="D47" s="163" t="s">
        <v>24</v>
      </c>
      <c r="E47" s="428">
        <v>0</v>
      </c>
      <c r="F47" s="108"/>
      <c r="G47" s="215">
        <f>B47-H47</f>
        <v>247</v>
      </c>
      <c r="H47" s="108"/>
      <c r="J47" s="186"/>
    </row>
    <row r="48" spans="1:10" x14ac:dyDescent="0.25">
      <c r="A48" s="108" t="s">
        <v>2487</v>
      </c>
      <c r="B48" s="162">
        <v>1300</v>
      </c>
      <c r="C48" s="163">
        <v>18</v>
      </c>
      <c r="D48" s="163" t="s">
        <v>24</v>
      </c>
      <c r="E48" s="428">
        <v>2.7777777777777776E-2</v>
      </c>
      <c r="F48" s="108"/>
      <c r="G48" s="215">
        <f t="shared" ref="G48:G61" si="2">B48-H48</f>
        <v>1300</v>
      </c>
      <c r="H48" s="2"/>
    </row>
    <row r="49" spans="1:10" x14ac:dyDescent="0.25">
      <c r="A49" s="108" t="s">
        <v>2488</v>
      </c>
      <c r="B49" s="162">
        <v>450</v>
      </c>
      <c r="C49" s="163">
        <v>0</v>
      </c>
      <c r="D49" s="163" t="s">
        <v>24</v>
      </c>
      <c r="E49" s="428">
        <v>0</v>
      </c>
      <c r="F49" s="108"/>
      <c r="G49" s="215">
        <f t="shared" si="2"/>
        <v>450</v>
      </c>
      <c r="H49" s="2"/>
    </row>
    <row r="50" spans="1:10" s="451" customFormat="1" x14ac:dyDescent="0.25">
      <c r="A50" s="127" t="s">
        <v>2499</v>
      </c>
      <c r="B50" s="47">
        <v>1293</v>
      </c>
      <c r="C50" s="22">
        <v>0</v>
      </c>
      <c r="D50" s="22" t="s">
        <v>24</v>
      </c>
      <c r="E50" s="27">
        <v>2.7777777777777776E-2</v>
      </c>
      <c r="F50" s="127"/>
      <c r="G50" s="418">
        <f t="shared" si="2"/>
        <v>1293</v>
      </c>
      <c r="H50" s="127"/>
      <c r="J50" s="521"/>
    </row>
    <row r="51" spans="1:10" s="451" customFormat="1" x14ac:dyDescent="0.25">
      <c r="A51" s="393" t="s">
        <v>2513</v>
      </c>
      <c r="B51" s="48">
        <v>210</v>
      </c>
      <c r="C51" s="33">
        <v>3</v>
      </c>
      <c r="D51" s="33" t="s">
        <v>24</v>
      </c>
      <c r="E51" s="198">
        <v>0</v>
      </c>
      <c r="F51" s="127"/>
      <c r="G51" s="116">
        <f t="shared" si="2"/>
        <v>210</v>
      </c>
      <c r="H51" s="127"/>
      <c r="J51" s="521"/>
    </row>
    <row r="52" spans="1:10" x14ac:dyDescent="0.25">
      <c r="A52" s="108" t="s">
        <v>2514</v>
      </c>
      <c r="B52" s="162">
        <v>919</v>
      </c>
      <c r="C52" s="163">
        <v>0</v>
      </c>
      <c r="D52" s="163" t="s">
        <v>24</v>
      </c>
      <c r="E52" s="428">
        <v>0</v>
      </c>
      <c r="F52" s="108"/>
      <c r="G52" s="116">
        <f t="shared" si="2"/>
        <v>919</v>
      </c>
      <c r="H52" s="108"/>
      <c r="J52" s="186"/>
    </row>
    <row r="53" spans="1:10" x14ac:dyDescent="0.25">
      <c r="A53" s="108" t="s">
        <v>2515</v>
      </c>
      <c r="B53" s="162">
        <v>1060</v>
      </c>
      <c r="C53" s="163">
        <v>15</v>
      </c>
      <c r="D53" s="163" t="s">
        <v>24</v>
      </c>
      <c r="E53" s="428">
        <v>0</v>
      </c>
      <c r="F53" s="108"/>
      <c r="G53" s="116">
        <f t="shared" si="2"/>
        <v>1060</v>
      </c>
      <c r="H53" s="108"/>
      <c r="J53" s="186"/>
    </row>
    <row r="54" spans="1:10" x14ac:dyDescent="0.25">
      <c r="A54" s="108" t="s">
        <v>2533</v>
      </c>
      <c r="B54" s="162">
        <v>1309</v>
      </c>
      <c r="C54" s="163">
        <v>0</v>
      </c>
      <c r="D54" s="163" t="s">
        <v>24</v>
      </c>
      <c r="E54" s="428">
        <v>0</v>
      </c>
      <c r="F54" s="108"/>
      <c r="G54" s="116">
        <f t="shared" si="2"/>
        <v>1309</v>
      </c>
      <c r="H54" s="108"/>
      <c r="J54" s="186"/>
    </row>
    <row r="55" spans="1:10" x14ac:dyDescent="0.25">
      <c r="A55" s="108" t="s">
        <v>2534</v>
      </c>
      <c r="B55" s="162">
        <v>1130</v>
      </c>
      <c r="C55" s="163">
        <v>0</v>
      </c>
      <c r="D55" s="163" t="s">
        <v>24</v>
      </c>
      <c r="E55" s="428">
        <v>0</v>
      </c>
      <c r="F55" s="108"/>
      <c r="G55" s="116">
        <f t="shared" si="2"/>
        <v>1130</v>
      </c>
      <c r="H55" s="108"/>
      <c r="J55" s="186"/>
    </row>
    <row r="56" spans="1:10" x14ac:dyDescent="0.25">
      <c r="A56" s="108" t="s">
        <v>2536</v>
      </c>
      <c r="B56" s="162">
        <v>150</v>
      </c>
      <c r="C56" s="163">
        <v>0</v>
      </c>
      <c r="D56" s="163" t="s">
        <v>24</v>
      </c>
      <c r="E56" s="428">
        <v>0</v>
      </c>
      <c r="F56" s="108"/>
      <c r="G56" s="116">
        <f t="shared" si="2"/>
        <v>150</v>
      </c>
      <c r="H56" s="108"/>
      <c r="J56" s="186"/>
    </row>
    <row r="57" spans="1:10" x14ac:dyDescent="0.25">
      <c r="A57" s="108" t="s">
        <v>2548</v>
      </c>
      <c r="B57" s="162">
        <v>1420</v>
      </c>
      <c r="C57" s="163">
        <v>6</v>
      </c>
      <c r="D57" s="163" t="s">
        <v>24</v>
      </c>
      <c r="E57" s="428">
        <v>0</v>
      </c>
      <c r="F57" s="108"/>
      <c r="G57" s="116">
        <f t="shared" si="2"/>
        <v>1420</v>
      </c>
      <c r="H57" s="108"/>
      <c r="J57" s="186"/>
    </row>
    <row r="58" spans="1:10" x14ac:dyDescent="0.25">
      <c r="A58" s="108" t="s">
        <v>2559</v>
      </c>
      <c r="B58" s="162">
        <v>999</v>
      </c>
      <c r="C58" s="163">
        <v>0</v>
      </c>
      <c r="D58" s="163" t="s">
        <v>24</v>
      </c>
      <c r="E58" s="428">
        <v>4.1666666666666664E-2</v>
      </c>
      <c r="F58" s="108"/>
      <c r="G58" s="116">
        <f t="shared" si="2"/>
        <v>999</v>
      </c>
      <c r="H58" s="108"/>
      <c r="J58" s="186"/>
    </row>
    <row r="59" spans="1:10" x14ac:dyDescent="0.25">
      <c r="A59" s="149" t="s">
        <v>2570</v>
      </c>
      <c r="B59" s="466">
        <v>1157</v>
      </c>
      <c r="C59" s="466">
        <v>19</v>
      </c>
      <c r="D59" s="466" t="s">
        <v>24</v>
      </c>
      <c r="E59" s="428">
        <v>0</v>
      </c>
      <c r="F59" s="108"/>
      <c r="G59" s="116">
        <f t="shared" si="2"/>
        <v>1157</v>
      </c>
      <c r="H59" s="110"/>
      <c r="I59" s="196"/>
    </row>
    <row r="60" spans="1:10" x14ac:dyDescent="0.25">
      <c r="A60" s="149" t="s">
        <v>2571</v>
      </c>
      <c r="B60" s="162">
        <v>1020</v>
      </c>
      <c r="C60" s="163">
        <v>3</v>
      </c>
      <c r="D60" s="163" t="s">
        <v>24</v>
      </c>
      <c r="E60" s="428">
        <v>2.0833333333333332E-2</v>
      </c>
      <c r="F60" s="108"/>
      <c r="G60" s="116">
        <f t="shared" si="2"/>
        <v>1020</v>
      </c>
      <c r="H60" s="110"/>
      <c r="I60" s="196"/>
    </row>
    <row r="61" spans="1:10" x14ac:dyDescent="0.25">
      <c r="A61" s="149" t="s">
        <v>2612</v>
      </c>
      <c r="B61" s="162">
        <v>547</v>
      </c>
      <c r="C61" s="163">
        <v>0</v>
      </c>
      <c r="D61" s="163" t="s">
        <v>24</v>
      </c>
      <c r="E61" s="428">
        <v>0</v>
      </c>
      <c r="F61" s="108"/>
      <c r="G61" s="116">
        <f t="shared" si="2"/>
        <v>547</v>
      </c>
      <c r="H61" s="110"/>
      <c r="I61" s="196"/>
    </row>
    <row r="62" spans="1:10" x14ac:dyDescent="0.25">
      <c r="A62" s="149"/>
      <c r="B62" s="440"/>
      <c r="C62" s="441"/>
      <c r="D62" s="442"/>
      <c r="E62" s="443"/>
      <c r="F62" s="108"/>
      <c r="G62" s="116">
        <f t="shared" ref="G62:G64" si="3">B62+H62</f>
        <v>0</v>
      </c>
      <c r="H62" s="110"/>
      <c r="I62" s="196"/>
    </row>
    <row r="63" spans="1:10" x14ac:dyDescent="0.25">
      <c r="A63" s="149"/>
      <c r="B63" s="148"/>
      <c r="C63" s="174"/>
      <c r="D63" s="106"/>
      <c r="E63" s="187"/>
      <c r="F63" s="108"/>
      <c r="G63" s="116">
        <f t="shared" si="3"/>
        <v>0</v>
      </c>
      <c r="H63" s="110"/>
      <c r="I63" s="196"/>
    </row>
    <row r="64" spans="1:10" x14ac:dyDescent="0.25">
      <c r="A64" s="202"/>
      <c r="B64" s="204"/>
      <c r="C64" s="203"/>
      <c r="D64" s="200"/>
      <c r="E64" s="198"/>
      <c r="F64" s="127"/>
      <c r="G64" s="199">
        <f t="shared" si="3"/>
        <v>0</v>
      </c>
      <c r="H64" s="110"/>
      <c r="I64" s="196"/>
    </row>
    <row r="65" spans="1:24" ht="4.5" customHeight="1" x14ac:dyDescent="0.25">
      <c r="A65" s="17"/>
      <c r="B65" s="17"/>
      <c r="C65" s="17"/>
      <c r="D65" s="17"/>
      <c r="E65" s="17"/>
      <c r="F65" s="17"/>
      <c r="G65" s="17"/>
      <c r="H65" s="17"/>
    </row>
    <row r="66" spans="1:24" x14ac:dyDescent="0.25">
      <c r="A66" s="5" t="s">
        <v>16</v>
      </c>
      <c r="B66" s="18">
        <f>SUM(B59:B64)</f>
        <v>2724</v>
      </c>
      <c r="C66" s="5">
        <f>SUM(C59:C64)</f>
        <v>22</v>
      </c>
      <c r="D66" s="26">
        <f>SUM(D59:D64)</f>
        <v>0</v>
      </c>
      <c r="E66" s="5"/>
      <c r="F66" s="5"/>
      <c r="G66" s="83">
        <f>SUM(G59:G64)</f>
        <v>2724</v>
      </c>
      <c r="H66" s="23">
        <f>SUM(H59:H64)</f>
        <v>0</v>
      </c>
    </row>
    <row r="67" spans="1:24" x14ac:dyDescent="0.25">
      <c r="A67" s="121"/>
      <c r="B67" s="122">
        <f>J46-B66</f>
        <v>17276</v>
      </c>
      <c r="C67" s="121"/>
      <c r="D67" s="123"/>
      <c r="E67" s="121"/>
      <c r="F67" s="121"/>
      <c r="G67" s="122"/>
      <c r="H67" s="121"/>
    </row>
    <row r="69" spans="1:24" ht="28.5" customHeight="1" x14ac:dyDescent="0.25"/>
    <row r="70" spans="1:24" ht="28.5" customHeight="1" x14ac:dyDescent="0.25">
      <c r="A70" s="6"/>
      <c r="B70" s="542" t="s">
        <v>6</v>
      </c>
      <c r="C70" s="542"/>
      <c r="D70" s="542"/>
      <c r="E70" s="542"/>
      <c r="F70" s="542"/>
      <c r="G70" s="542"/>
      <c r="H70" s="542"/>
      <c r="J70" s="186">
        <v>20000</v>
      </c>
    </row>
    <row r="71" spans="1:24" ht="15" customHeight="1" x14ac:dyDescent="0.25">
      <c r="A71" s="7"/>
      <c r="B71" s="543" t="s">
        <v>7</v>
      </c>
      <c r="C71" s="543"/>
      <c r="D71" s="12" t="s">
        <v>13</v>
      </c>
      <c r="E71" s="424"/>
      <c r="F71" s="496" t="s">
        <v>9</v>
      </c>
      <c r="G71" s="12" t="s">
        <v>21</v>
      </c>
      <c r="H71" s="424"/>
    </row>
    <row r="72" spans="1:24" x14ac:dyDescent="0.25">
      <c r="A72" s="8"/>
      <c r="B72" s="541" t="s">
        <v>8</v>
      </c>
      <c r="C72" s="541"/>
      <c r="D72" s="12" t="s">
        <v>25</v>
      </c>
      <c r="E72" s="4"/>
      <c r="F72" s="5" t="s">
        <v>10</v>
      </c>
      <c r="G72" s="13" t="s">
        <v>28</v>
      </c>
      <c r="H72" s="4"/>
    </row>
    <row r="74" spans="1:24" ht="30" x14ac:dyDescent="0.25">
      <c r="A74" s="220" t="s">
        <v>0</v>
      </c>
      <c r="B74" s="220" t="s">
        <v>1</v>
      </c>
      <c r="C74" s="220" t="s">
        <v>2</v>
      </c>
      <c r="D74" s="220" t="s">
        <v>3</v>
      </c>
      <c r="E74" s="220" t="s">
        <v>4</v>
      </c>
      <c r="F74" s="220" t="s">
        <v>5</v>
      </c>
      <c r="G74" s="220" t="s">
        <v>1</v>
      </c>
      <c r="H74" s="220" t="s">
        <v>2</v>
      </c>
    </row>
    <row r="75" spans="1:24" s="11" customFormat="1" ht="15.75" thickBot="1" x14ac:dyDescent="0.3">
      <c r="A75" s="437" t="s">
        <v>2525</v>
      </c>
      <c r="B75" s="476">
        <v>991</v>
      </c>
      <c r="C75" s="477">
        <v>0</v>
      </c>
      <c r="D75" s="477" t="s">
        <v>24</v>
      </c>
      <c r="E75" s="470">
        <v>0</v>
      </c>
      <c r="F75" s="437"/>
      <c r="G75" s="479">
        <f>B75-H75</f>
        <v>991</v>
      </c>
      <c r="H75" s="437"/>
    </row>
    <row r="76" spans="1:24" s="525" customFormat="1" x14ac:dyDescent="0.25">
      <c r="A76" s="108" t="s">
        <v>2535</v>
      </c>
      <c r="B76" s="105">
        <v>1414</v>
      </c>
      <c r="C76" s="103">
        <v>6</v>
      </c>
      <c r="D76" s="103" t="s">
        <v>24</v>
      </c>
      <c r="E76" s="443">
        <v>0</v>
      </c>
      <c r="F76" s="108"/>
      <c r="G76" s="215">
        <f t="shared" ref="G76:G80" si="4">B76-H76</f>
        <v>1414</v>
      </c>
      <c r="H76" s="108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spans="1:24" x14ac:dyDescent="0.25">
      <c r="A77" s="197" t="s">
        <v>2547</v>
      </c>
      <c r="B77" s="162">
        <v>1880</v>
      </c>
      <c r="C77" s="163">
        <v>12</v>
      </c>
      <c r="D77" s="163" t="s">
        <v>24</v>
      </c>
      <c r="E77" s="428">
        <v>0</v>
      </c>
      <c r="F77" s="108"/>
      <c r="G77" s="215">
        <f t="shared" si="4"/>
        <v>1880</v>
      </c>
      <c r="H77" s="108"/>
    </row>
    <row r="78" spans="1:24" x14ac:dyDescent="0.25">
      <c r="A78" s="197" t="s">
        <v>2558</v>
      </c>
      <c r="B78" s="162">
        <v>2194</v>
      </c>
      <c r="C78" s="163">
        <v>7</v>
      </c>
      <c r="D78" s="163" t="s">
        <v>24</v>
      </c>
      <c r="E78" s="428">
        <v>0</v>
      </c>
      <c r="F78" s="108"/>
      <c r="G78" s="215">
        <f t="shared" si="4"/>
        <v>2194</v>
      </c>
      <c r="H78" s="197"/>
    </row>
    <row r="79" spans="1:24" x14ac:dyDescent="0.25">
      <c r="A79" s="197" t="s">
        <v>2582</v>
      </c>
      <c r="B79" s="162">
        <v>2180</v>
      </c>
      <c r="C79" s="163">
        <v>0</v>
      </c>
      <c r="D79" s="163" t="s">
        <v>24</v>
      </c>
      <c r="E79" s="428">
        <v>0</v>
      </c>
      <c r="F79" s="108"/>
      <c r="G79" s="215">
        <f t="shared" si="4"/>
        <v>2180</v>
      </c>
      <c r="H79" s="197"/>
    </row>
    <row r="80" spans="1:24" x14ac:dyDescent="0.25">
      <c r="A80" s="2"/>
      <c r="B80" s="2"/>
      <c r="C80" s="2"/>
      <c r="D80" s="2"/>
      <c r="E80" s="2"/>
      <c r="F80" s="108"/>
      <c r="G80" s="215">
        <f t="shared" si="4"/>
        <v>0</v>
      </c>
      <c r="H80" s="197"/>
    </row>
    <row r="81" spans="1:9" x14ac:dyDescent="0.25">
      <c r="A81" s="197"/>
      <c r="B81" s="197"/>
      <c r="C81" s="197"/>
      <c r="D81" s="197"/>
      <c r="E81" s="197"/>
      <c r="F81" s="108"/>
      <c r="G81" s="215">
        <f t="shared" ref="G81:G90" si="5">B81-H81</f>
        <v>0</v>
      </c>
      <c r="H81" s="197"/>
    </row>
    <row r="82" spans="1:9" x14ac:dyDescent="0.25">
      <c r="A82" s="197"/>
      <c r="B82" s="197"/>
      <c r="C82" s="197"/>
      <c r="D82" s="197"/>
      <c r="E82" s="197"/>
      <c r="F82" s="108"/>
      <c r="G82" s="215">
        <f t="shared" si="5"/>
        <v>0</v>
      </c>
      <c r="H82" s="197"/>
    </row>
    <row r="83" spans="1:9" x14ac:dyDescent="0.25">
      <c r="A83" s="197"/>
      <c r="B83" s="197"/>
      <c r="C83" s="197"/>
      <c r="D83" s="197"/>
      <c r="E83" s="197"/>
      <c r="F83" s="108"/>
      <c r="G83" s="215">
        <f t="shared" si="5"/>
        <v>0</v>
      </c>
      <c r="H83" s="197"/>
    </row>
    <row r="84" spans="1:9" x14ac:dyDescent="0.25">
      <c r="A84" s="197"/>
      <c r="B84" s="197"/>
      <c r="C84" s="197"/>
      <c r="D84" s="197"/>
      <c r="E84" s="197"/>
      <c r="F84" s="108"/>
      <c r="G84" s="215">
        <f t="shared" si="5"/>
        <v>0</v>
      </c>
      <c r="H84" s="197"/>
    </row>
    <row r="85" spans="1:9" x14ac:dyDescent="0.25">
      <c r="A85" s="197"/>
      <c r="B85" s="197"/>
      <c r="C85" s="197"/>
      <c r="D85" s="197"/>
      <c r="E85" s="197"/>
      <c r="F85" s="108"/>
      <c r="G85" s="215">
        <f t="shared" si="5"/>
        <v>0</v>
      </c>
      <c r="H85" s="197"/>
    </row>
    <row r="86" spans="1:9" x14ac:dyDescent="0.25">
      <c r="A86" s="197"/>
      <c r="B86" s="197"/>
      <c r="C86" s="197"/>
      <c r="D86" s="197"/>
      <c r="E86" s="197"/>
      <c r="F86" s="108"/>
      <c r="G86" s="215">
        <f t="shared" si="5"/>
        <v>0</v>
      </c>
      <c r="H86" s="197"/>
    </row>
    <row r="87" spans="1:9" x14ac:dyDescent="0.25">
      <c r="A87" s="197"/>
      <c r="B87" s="197"/>
      <c r="C87" s="197"/>
      <c r="D87" s="197"/>
      <c r="E87" s="197"/>
      <c r="F87" s="108"/>
      <c r="G87" s="215">
        <f t="shared" si="5"/>
        <v>0</v>
      </c>
      <c r="H87" s="197"/>
    </row>
    <row r="88" spans="1:9" x14ac:dyDescent="0.25">
      <c r="A88" s="2"/>
      <c r="B88" s="2"/>
      <c r="C88" s="2"/>
      <c r="D88" s="2"/>
      <c r="E88" s="2"/>
      <c r="F88" s="127"/>
      <c r="G88" s="215">
        <f t="shared" si="5"/>
        <v>0</v>
      </c>
      <c r="H88" s="201"/>
      <c r="I88" s="196"/>
    </row>
    <row r="89" spans="1:9" x14ac:dyDescent="0.25">
      <c r="A89" s="202"/>
      <c r="B89" s="204"/>
      <c r="C89" s="203"/>
      <c r="D89" s="200"/>
      <c r="E89" s="198"/>
      <c r="F89" s="127"/>
      <c r="G89" s="215">
        <f t="shared" si="5"/>
        <v>0</v>
      </c>
      <c r="H89" s="201"/>
      <c r="I89" s="196"/>
    </row>
    <row r="90" spans="1:9" ht="4.5" customHeight="1" x14ac:dyDescent="0.25">
      <c r="A90" s="17"/>
      <c r="B90" s="17"/>
      <c r="C90" s="17"/>
      <c r="D90" s="17"/>
      <c r="E90" s="17"/>
      <c r="F90" s="17"/>
      <c r="G90" s="215">
        <f t="shared" si="5"/>
        <v>0</v>
      </c>
      <c r="H90" s="17"/>
    </row>
    <row r="91" spans="1:9" x14ac:dyDescent="0.25">
      <c r="A91" s="5" t="s">
        <v>16</v>
      </c>
      <c r="B91" s="18">
        <f>SUM(B88:B89)</f>
        <v>0</v>
      </c>
      <c r="C91" s="5">
        <f>SUM(C88:C89)</f>
        <v>0</v>
      </c>
      <c r="D91" s="26">
        <f>SUM(D88:D89)</f>
        <v>0</v>
      </c>
      <c r="E91" s="5"/>
      <c r="F91" s="5"/>
      <c r="G91" s="83">
        <f>SUM(G88:G89)</f>
        <v>0</v>
      </c>
      <c r="H91" s="23">
        <f>SUM(H88:H89)</f>
        <v>0</v>
      </c>
    </row>
    <row r="92" spans="1:9" x14ac:dyDescent="0.25">
      <c r="B92" s="186">
        <f>J70-B91</f>
        <v>20000</v>
      </c>
    </row>
  </sheetData>
  <mergeCells count="9">
    <mergeCell ref="B70:H70"/>
    <mergeCell ref="B71:C71"/>
    <mergeCell ref="B72:C72"/>
    <mergeCell ref="B1:H1"/>
    <mergeCell ref="B2:C2"/>
    <mergeCell ref="B3:C3"/>
    <mergeCell ref="B42:H42"/>
    <mergeCell ref="B43:C43"/>
    <mergeCell ref="B44:C44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6"/>
  <sheetViews>
    <sheetView workbookViewId="0">
      <selection activeCell="D14" sqref="D1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</v>
      </c>
    </row>
    <row r="2" spans="1:10" ht="15" customHeight="1" x14ac:dyDescent="0.25">
      <c r="A2" s="7"/>
      <c r="B2" s="543" t="s">
        <v>7</v>
      </c>
      <c r="C2" s="543"/>
      <c r="D2" s="12" t="s">
        <v>27</v>
      </c>
      <c r="E2" s="424"/>
      <c r="F2" s="460" t="s">
        <v>9</v>
      </c>
      <c r="G2" s="12" t="s">
        <v>20</v>
      </c>
      <c r="H2" s="424"/>
    </row>
    <row r="3" spans="1:10" x14ac:dyDescent="0.25">
      <c r="A3" s="8"/>
      <c r="B3" s="541" t="s">
        <v>8</v>
      </c>
      <c r="C3" s="541"/>
      <c r="D3" s="12" t="s">
        <v>2069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2070</v>
      </c>
      <c r="B6" s="426">
        <v>420</v>
      </c>
      <c r="C6" s="427">
        <v>0</v>
      </c>
      <c r="D6" s="425">
        <v>3.2000000000000001E-2</v>
      </c>
      <c r="E6" s="428">
        <v>0</v>
      </c>
      <c r="F6" s="197"/>
      <c r="G6" s="116">
        <f t="shared" ref="G6:G11" si="0">B6-H6</f>
        <v>420</v>
      </c>
      <c r="H6" s="201"/>
      <c r="I6" s="196"/>
    </row>
    <row r="7" spans="1:10" x14ac:dyDescent="0.25">
      <c r="A7" s="149" t="s">
        <v>2071</v>
      </c>
      <c r="B7" s="426">
        <v>140</v>
      </c>
      <c r="C7" s="427">
        <v>0</v>
      </c>
      <c r="D7" s="425">
        <v>0</v>
      </c>
      <c r="E7" s="428">
        <v>0</v>
      </c>
      <c r="F7" s="108"/>
      <c r="G7" s="116">
        <f t="shared" si="0"/>
        <v>140</v>
      </c>
      <c r="H7" s="110"/>
      <c r="I7" s="196"/>
    </row>
    <row r="8" spans="1:10" x14ac:dyDescent="0.25">
      <c r="A8" s="202" t="s">
        <v>2072</v>
      </c>
      <c r="B8" s="426">
        <v>450</v>
      </c>
      <c r="C8" s="427">
        <v>12</v>
      </c>
      <c r="D8" s="425">
        <v>0.03</v>
      </c>
      <c r="E8" s="428">
        <v>0</v>
      </c>
      <c r="F8" s="108"/>
      <c r="G8" s="116">
        <f t="shared" si="0"/>
        <v>450</v>
      </c>
      <c r="H8" s="110"/>
      <c r="I8" s="196"/>
    </row>
    <row r="9" spans="1:10" x14ac:dyDescent="0.25">
      <c r="A9" s="149"/>
      <c r="B9" s="204"/>
      <c r="C9" s="203"/>
      <c r="D9" s="200"/>
      <c r="E9" s="198"/>
      <c r="F9" s="197"/>
      <c r="G9" s="116">
        <f t="shared" si="0"/>
        <v>0</v>
      </c>
      <c r="H9" s="201"/>
      <c r="I9" s="196"/>
    </row>
    <row r="10" spans="1:10" x14ac:dyDescent="0.25">
      <c r="A10" s="202"/>
      <c r="B10" s="204"/>
      <c r="C10" s="203"/>
      <c r="D10" s="200"/>
      <c r="E10" s="198"/>
      <c r="F10" s="197"/>
      <c r="G10" s="116">
        <f t="shared" si="0"/>
        <v>0</v>
      </c>
      <c r="H10" s="201"/>
      <c r="I10" s="196"/>
    </row>
    <row r="11" spans="1:10" x14ac:dyDescent="0.25">
      <c r="A11" s="149"/>
      <c r="B11" s="204"/>
      <c r="C11" s="203"/>
      <c r="D11" s="200"/>
      <c r="E11" s="198"/>
      <c r="F11" s="197"/>
      <c r="G11" s="116">
        <f t="shared" si="0"/>
        <v>0</v>
      </c>
      <c r="H11" s="201"/>
      <c r="I11" s="196"/>
    </row>
    <row r="12" spans="1:10" ht="4.5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10" x14ac:dyDescent="0.25">
      <c r="A13" s="5" t="s">
        <v>16</v>
      </c>
      <c r="B13" s="18">
        <f>SUM(B6:B11)</f>
        <v>1010</v>
      </c>
      <c r="C13" s="5">
        <f>SUM(C6:C11)</f>
        <v>12</v>
      </c>
      <c r="D13" s="26">
        <f>SUM(D6:D11)</f>
        <v>6.2E-2</v>
      </c>
      <c r="E13" s="5"/>
      <c r="F13" s="5"/>
      <c r="G13" s="83">
        <f>SUM(G6:G9)</f>
        <v>1010</v>
      </c>
      <c r="H13" s="23">
        <f>SUM(H6:H7)</f>
        <v>0</v>
      </c>
    </row>
    <row r="14" spans="1:10" x14ac:dyDescent="0.25">
      <c r="A14" s="121"/>
      <c r="B14" s="122">
        <f>J1-B13</f>
        <v>-10</v>
      </c>
      <c r="C14" s="121"/>
      <c r="D14" s="123"/>
      <c r="E14" s="121"/>
      <c r="F14" s="121"/>
      <c r="G14" s="122"/>
      <c r="H14" s="121"/>
    </row>
    <row r="15" spans="1:10" ht="28.5" customHeight="1" x14ac:dyDescent="0.25"/>
    <row r="16" spans="1:10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6" sqref="G6:G1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5000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424"/>
      <c r="F2" s="496" t="s">
        <v>9</v>
      </c>
      <c r="G2" s="12" t="s">
        <v>19</v>
      </c>
      <c r="H2" s="424"/>
    </row>
    <row r="3" spans="1:10" x14ac:dyDescent="0.25">
      <c r="A3" s="8"/>
      <c r="B3" s="541" t="s">
        <v>8</v>
      </c>
      <c r="C3" s="541"/>
      <c r="D3" s="12" t="s">
        <v>1762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2568</v>
      </c>
      <c r="B6" s="48">
        <v>1109</v>
      </c>
      <c r="C6" s="33">
        <v>0</v>
      </c>
      <c r="D6" s="33">
        <v>4.5999999999999999E-2</v>
      </c>
      <c r="E6" s="198">
        <v>0</v>
      </c>
      <c r="F6" s="197"/>
      <c r="G6" s="109">
        <f>B6-H6</f>
        <v>1109</v>
      </c>
      <c r="H6" s="201"/>
      <c r="I6" s="196"/>
    </row>
    <row r="7" spans="1:10" x14ac:dyDescent="0.25">
      <c r="A7" s="149" t="s">
        <v>2569</v>
      </c>
      <c r="B7" s="162">
        <v>1165</v>
      </c>
      <c r="C7" s="163">
        <v>0</v>
      </c>
      <c r="D7" s="163">
        <v>8.5999999999999993E-2</v>
      </c>
      <c r="E7" s="428">
        <v>0</v>
      </c>
      <c r="F7" s="197"/>
      <c r="G7" s="109">
        <f>B7-H7</f>
        <v>1165</v>
      </c>
      <c r="H7" s="201"/>
      <c r="I7" s="196"/>
    </row>
    <row r="8" spans="1:10" x14ac:dyDescent="0.25">
      <c r="A8" s="149" t="s">
        <v>2585</v>
      </c>
      <c r="B8" s="162">
        <v>1165</v>
      </c>
      <c r="C8" s="163">
        <v>2</v>
      </c>
      <c r="D8" s="163">
        <v>3.5999999999999997E-2</v>
      </c>
      <c r="E8" s="428">
        <v>0</v>
      </c>
      <c r="F8" s="197"/>
      <c r="G8" s="109">
        <f t="shared" ref="G8:G11" si="0">B8-H8</f>
        <v>1165</v>
      </c>
      <c r="H8" s="201"/>
      <c r="I8" s="196"/>
    </row>
    <row r="9" spans="1:10" x14ac:dyDescent="0.25">
      <c r="A9" s="314" t="s">
        <v>2586</v>
      </c>
      <c r="B9" s="162">
        <v>980</v>
      </c>
      <c r="C9" s="163">
        <v>12</v>
      </c>
      <c r="D9" s="163">
        <v>9.1999999999999998E-2</v>
      </c>
      <c r="E9" s="428">
        <v>4.1666666666666664E-2</v>
      </c>
      <c r="F9" s="2"/>
      <c r="G9" s="109">
        <f t="shared" si="0"/>
        <v>980</v>
      </c>
      <c r="H9" s="201"/>
      <c r="I9" s="196"/>
    </row>
    <row r="10" spans="1:10" ht="15.75" thickBot="1" x14ac:dyDescent="0.3">
      <c r="A10" s="537" t="s">
        <v>2600</v>
      </c>
      <c r="B10" s="476">
        <v>1169</v>
      </c>
      <c r="C10" s="477">
        <v>1</v>
      </c>
      <c r="D10" s="477">
        <v>0.08</v>
      </c>
      <c r="E10" s="470">
        <v>0</v>
      </c>
      <c r="F10" s="483"/>
      <c r="G10" s="471">
        <f t="shared" si="0"/>
        <v>1169</v>
      </c>
      <c r="H10" s="439"/>
      <c r="I10" s="196"/>
    </row>
    <row r="11" spans="1:10" x14ac:dyDescent="0.25">
      <c r="A11" s="8"/>
      <c r="B11" s="8"/>
      <c r="C11" s="8"/>
      <c r="D11" s="8"/>
      <c r="E11" s="8"/>
      <c r="F11" s="8"/>
      <c r="G11" s="116">
        <f t="shared" si="0"/>
        <v>0</v>
      </c>
      <c r="H11" s="110"/>
      <c r="I11" s="196"/>
    </row>
    <row r="12" spans="1:10" x14ac:dyDescent="0.25">
      <c r="A12" s="2"/>
      <c r="B12" s="440"/>
      <c r="C12" s="441"/>
      <c r="D12" s="442"/>
      <c r="E12" s="443"/>
      <c r="F12" s="108"/>
      <c r="G12" s="116">
        <f t="shared" ref="G12:G23" si="1">B11-H12</f>
        <v>0</v>
      </c>
      <c r="H12" s="201"/>
      <c r="I12" s="196"/>
    </row>
    <row r="13" spans="1:10" x14ac:dyDescent="0.25">
      <c r="A13" s="149"/>
      <c r="B13" s="426"/>
      <c r="C13" s="427"/>
      <c r="D13" s="425"/>
      <c r="E13" s="428"/>
      <c r="F13" s="197"/>
      <c r="G13" s="116">
        <f t="shared" si="1"/>
        <v>0</v>
      </c>
      <c r="H13" s="201"/>
      <c r="I13" s="196"/>
    </row>
    <row r="14" spans="1:10" x14ac:dyDescent="0.25">
      <c r="A14" s="149"/>
      <c r="B14" s="426"/>
      <c r="C14" s="427"/>
      <c r="D14" s="425"/>
      <c r="E14" s="428"/>
      <c r="F14" s="197"/>
      <c r="G14" s="116">
        <f t="shared" si="1"/>
        <v>0</v>
      </c>
      <c r="H14" s="201"/>
      <c r="I14" s="196"/>
    </row>
    <row r="15" spans="1:10" x14ac:dyDescent="0.25">
      <c r="A15" s="149"/>
      <c r="B15" s="426"/>
      <c r="C15" s="427"/>
      <c r="D15" s="425"/>
      <c r="E15" s="428"/>
      <c r="F15" s="197"/>
      <c r="G15" s="116">
        <f t="shared" si="1"/>
        <v>0</v>
      </c>
      <c r="H15" s="201"/>
      <c r="I15" s="196"/>
    </row>
    <row r="16" spans="1:10" x14ac:dyDescent="0.25">
      <c r="A16" s="149"/>
      <c r="B16" s="426"/>
      <c r="C16" s="427"/>
      <c r="D16" s="425"/>
      <c r="E16" s="428"/>
      <c r="F16" s="197"/>
      <c r="G16" s="116">
        <f t="shared" si="1"/>
        <v>0</v>
      </c>
      <c r="H16" s="201"/>
      <c r="I16" s="196"/>
    </row>
    <row r="17" spans="1:9" x14ac:dyDescent="0.25">
      <c r="A17" s="149"/>
      <c r="B17" s="426"/>
      <c r="C17" s="427"/>
      <c r="D17" s="425"/>
      <c r="E17" s="428"/>
      <c r="F17" s="197"/>
      <c r="G17" s="116">
        <f t="shared" si="1"/>
        <v>0</v>
      </c>
      <c r="H17" s="201"/>
      <c r="I17" s="196"/>
    </row>
    <row r="18" spans="1:9" x14ac:dyDescent="0.25">
      <c r="A18" s="149"/>
      <c r="B18" s="426"/>
      <c r="C18" s="427"/>
      <c r="D18" s="425"/>
      <c r="E18" s="428"/>
      <c r="F18" s="197"/>
      <c r="G18" s="116">
        <f t="shared" si="1"/>
        <v>0</v>
      </c>
      <c r="H18" s="201"/>
      <c r="I18" s="196"/>
    </row>
    <row r="19" spans="1:9" x14ac:dyDescent="0.25">
      <c r="A19" s="149"/>
      <c r="B19" s="426"/>
      <c r="C19" s="427"/>
      <c r="D19" s="425"/>
      <c r="E19" s="428"/>
      <c r="F19" s="197"/>
      <c r="G19" s="116">
        <f t="shared" si="1"/>
        <v>0</v>
      </c>
      <c r="H19" s="201"/>
      <c r="I19" s="196"/>
    </row>
    <row r="20" spans="1:9" x14ac:dyDescent="0.25">
      <c r="A20" s="149"/>
      <c r="B20" s="426"/>
      <c r="C20" s="427"/>
      <c r="D20" s="425"/>
      <c r="E20" s="428"/>
      <c r="F20" s="197"/>
      <c r="G20" s="116">
        <f t="shared" si="1"/>
        <v>0</v>
      </c>
      <c r="H20" s="201"/>
      <c r="I20" s="196"/>
    </row>
    <row r="21" spans="1:9" x14ac:dyDescent="0.25">
      <c r="A21" s="149"/>
      <c r="B21" s="426"/>
      <c r="C21" s="427"/>
      <c r="D21" s="427"/>
      <c r="E21" s="428"/>
      <c r="F21" s="197"/>
      <c r="G21" s="116">
        <f t="shared" si="1"/>
        <v>0</v>
      </c>
      <c r="H21" s="201"/>
      <c r="I21" s="196"/>
    </row>
    <row r="22" spans="1:9" x14ac:dyDescent="0.25">
      <c r="A22" s="149"/>
      <c r="B22" s="17"/>
      <c r="C22" s="17"/>
      <c r="D22" s="17"/>
      <c r="E22" s="17"/>
      <c r="F22" s="17"/>
      <c r="G22" s="116">
        <f t="shared" si="1"/>
        <v>0</v>
      </c>
      <c r="H22" s="201"/>
      <c r="I22" s="196"/>
    </row>
    <row r="23" spans="1:9" ht="4.5" customHeight="1" x14ac:dyDescent="0.25">
      <c r="A23" s="17"/>
      <c r="B23" s="18">
        <f>SUM(B6:B21)</f>
        <v>5588</v>
      </c>
      <c r="C23" s="5">
        <f>SUM(C6:C21)</f>
        <v>15</v>
      </c>
      <c r="D23" s="26">
        <f>SUM(D6:D21)</f>
        <v>0.34</v>
      </c>
      <c r="E23" s="5"/>
      <c r="F23" s="5"/>
      <c r="G23" s="116">
        <f t="shared" si="1"/>
        <v>0</v>
      </c>
      <c r="H23" s="201"/>
    </row>
    <row r="24" spans="1:9" x14ac:dyDescent="0.25">
      <c r="A24" s="5" t="s">
        <v>16</v>
      </c>
      <c r="B24" s="122">
        <f>J1-B23</f>
        <v>-588</v>
      </c>
      <c r="C24" s="121"/>
      <c r="D24" s="123"/>
      <c r="E24" s="121"/>
      <c r="F24" s="121"/>
      <c r="G24" s="83">
        <f>SUM(G6:G22)</f>
        <v>5588</v>
      </c>
      <c r="H24" s="23">
        <f>SUM(H6:H22)</f>
        <v>0</v>
      </c>
    </row>
    <row r="25" spans="1:9" x14ac:dyDescent="0.25">
      <c r="A25" s="121"/>
      <c r="G25" s="122"/>
      <c r="H25" s="121"/>
    </row>
    <row r="26" spans="1:9" ht="28.5" customHeight="1" x14ac:dyDescent="0.25"/>
    <row r="27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90"/>
  <sheetViews>
    <sheetView workbookViewId="0">
      <selection activeCell="D3" sqref="D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30000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424"/>
      <c r="F2" s="496" t="s">
        <v>9</v>
      </c>
      <c r="G2" s="12" t="s">
        <v>19</v>
      </c>
      <c r="H2" s="424"/>
    </row>
    <row r="3" spans="1:10" x14ac:dyDescent="0.25">
      <c r="A3" s="8"/>
      <c r="B3" s="541" t="s">
        <v>8</v>
      </c>
      <c r="C3" s="541"/>
      <c r="D3" s="12" t="s">
        <v>903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2337</v>
      </c>
      <c r="B6" s="105">
        <v>1104</v>
      </c>
      <c r="C6" s="103">
        <v>6</v>
      </c>
      <c r="D6" s="103">
        <v>0.03</v>
      </c>
      <c r="E6" s="443">
        <v>0</v>
      </c>
      <c r="F6" s="2"/>
      <c r="G6" s="503">
        <f>B6-H6</f>
        <v>1104</v>
      </c>
      <c r="H6" s="201"/>
      <c r="I6" s="196"/>
    </row>
    <row r="7" spans="1:10" ht="15.75" thickBot="1" x14ac:dyDescent="0.3">
      <c r="A7" s="432" t="s">
        <v>2340</v>
      </c>
      <c r="B7" s="476">
        <v>1147</v>
      </c>
      <c r="C7" s="477">
        <v>4</v>
      </c>
      <c r="D7" s="477">
        <v>0.05</v>
      </c>
      <c r="E7" s="470">
        <v>0</v>
      </c>
      <c r="F7" s="437"/>
      <c r="G7" s="514">
        <f t="shared" ref="G7:G41" si="0">B7-H7</f>
        <v>1147</v>
      </c>
      <c r="H7" s="439"/>
      <c r="I7" s="196"/>
    </row>
    <row r="8" spans="1:10" x14ac:dyDescent="0.25">
      <c r="A8" s="510" t="s">
        <v>2354</v>
      </c>
      <c r="B8" s="162">
        <v>1059</v>
      </c>
      <c r="C8" s="163">
        <v>0</v>
      </c>
      <c r="D8" s="163">
        <v>7.5999999999999998E-2</v>
      </c>
      <c r="E8" s="428">
        <v>0</v>
      </c>
      <c r="F8" s="108"/>
      <c r="G8" s="148">
        <f t="shared" si="0"/>
        <v>1059</v>
      </c>
      <c r="H8" s="110"/>
      <c r="I8" s="196"/>
    </row>
    <row r="9" spans="1:10" x14ac:dyDescent="0.25">
      <c r="A9" s="510" t="s">
        <v>2355</v>
      </c>
      <c r="B9" s="162">
        <v>1095</v>
      </c>
      <c r="C9" s="163">
        <v>5</v>
      </c>
      <c r="D9" s="163">
        <v>6.8000000000000005E-2</v>
      </c>
      <c r="E9" s="428">
        <v>0</v>
      </c>
      <c r="F9" s="8"/>
      <c r="G9" s="204">
        <f t="shared" si="0"/>
        <v>1030</v>
      </c>
      <c r="H9" s="110">
        <v>65</v>
      </c>
      <c r="I9" s="196"/>
    </row>
    <row r="10" spans="1:10" x14ac:dyDescent="0.25">
      <c r="A10" s="466" t="s">
        <v>2365</v>
      </c>
      <c r="B10" s="47">
        <v>878</v>
      </c>
      <c r="C10" s="22">
        <v>15</v>
      </c>
      <c r="D10" s="22">
        <v>7.8E-2</v>
      </c>
      <c r="E10" s="27">
        <v>0</v>
      </c>
      <c r="F10" s="2"/>
      <c r="G10" s="204">
        <f t="shared" si="0"/>
        <v>714</v>
      </c>
      <c r="H10" s="201">
        <v>164</v>
      </c>
      <c r="I10" s="196"/>
    </row>
    <row r="11" spans="1:10" x14ac:dyDescent="0.25">
      <c r="A11" s="466" t="s">
        <v>2366</v>
      </c>
      <c r="B11" s="162">
        <v>1039</v>
      </c>
      <c r="C11" s="163">
        <v>12</v>
      </c>
      <c r="D11" s="163">
        <v>5.3999999999999999E-2</v>
      </c>
      <c r="E11" s="428">
        <v>0</v>
      </c>
      <c r="F11" s="2"/>
      <c r="G11" s="204">
        <f t="shared" si="0"/>
        <v>1039</v>
      </c>
      <c r="H11" s="201"/>
      <c r="I11" s="196"/>
    </row>
    <row r="12" spans="1:10" x14ac:dyDescent="0.25">
      <c r="A12" s="466" t="s">
        <v>2379</v>
      </c>
      <c r="B12" s="162">
        <v>981</v>
      </c>
      <c r="C12" s="163">
        <v>12</v>
      </c>
      <c r="D12" s="163">
        <v>8.2000000000000003E-2</v>
      </c>
      <c r="E12" s="428">
        <v>0</v>
      </c>
      <c r="F12" s="2"/>
      <c r="G12" s="204">
        <f t="shared" si="0"/>
        <v>981</v>
      </c>
      <c r="H12" s="201"/>
      <c r="I12" s="196"/>
    </row>
    <row r="13" spans="1:10" x14ac:dyDescent="0.25">
      <c r="A13" s="149" t="s">
        <v>2380</v>
      </c>
      <c r="B13" s="162">
        <v>1080</v>
      </c>
      <c r="C13" s="163">
        <v>12</v>
      </c>
      <c r="D13" s="163">
        <v>5.6000000000000001E-2</v>
      </c>
      <c r="E13" s="428">
        <v>0</v>
      </c>
      <c r="F13" s="108"/>
      <c r="G13" s="204">
        <f t="shared" si="0"/>
        <v>1080</v>
      </c>
      <c r="H13" s="201"/>
      <c r="I13" s="196"/>
    </row>
    <row r="14" spans="1:10" x14ac:dyDescent="0.25">
      <c r="A14" s="149" t="s">
        <v>2385</v>
      </c>
      <c r="B14" s="162">
        <v>906</v>
      </c>
      <c r="C14" s="163">
        <v>4</v>
      </c>
      <c r="D14" s="163">
        <v>3.2000000000000001E-2</v>
      </c>
      <c r="E14" s="428">
        <v>0</v>
      </c>
      <c r="F14" s="197"/>
      <c r="G14" s="204">
        <f t="shared" si="0"/>
        <v>906</v>
      </c>
      <c r="H14" s="201"/>
      <c r="I14" s="196"/>
    </row>
    <row r="15" spans="1:10" x14ac:dyDescent="0.25">
      <c r="A15" s="149" t="s">
        <v>2391</v>
      </c>
      <c r="B15" s="162">
        <v>599</v>
      </c>
      <c r="C15" s="163">
        <v>0</v>
      </c>
      <c r="D15" s="163">
        <v>4.8000000000000001E-2</v>
      </c>
      <c r="E15" s="428">
        <v>0</v>
      </c>
      <c r="F15" s="197"/>
      <c r="G15" s="204">
        <f t="shared" si="0"/>
        <v>599</v>
      </c>
      <c r="H15" s="201"/>
      <c r="I15" s="196"/>
    </row>
    <row r="16" spans="1:10" x14ac:dyDescent="0.25">
      <c r="A16" s="149" t="s">
        <v>2400</v>
      </c>
      <c r="B16" s="162">
        <v>904</v>
      </c>
      <c r="C16" s="163">
        <v>10</v>
      </c>
      <c r="D16" s="163">
        <v>7.8E-2</v>
      </c>
      <c r="E16" s="428">
        <v>0</v>
      </c>
      <c r="F16" s="197"/>
      <c r="G16" s="204">
        <f t="shared" si="0"/>
        <v>452</v>
      </c>
      <c r="H16" s="201">
        <v>452</v>
      </c>
      <c r="I16" s="196"/>
    </row>
    <row r="17" spans="1:9" x14ac:dyDescent="0.25">
      <c r="A17" s="149" t="s">
        <v>2401</v>
      </c>
      <c r="B17" s="162">
        <v>1017</v>
      </c>
      <c r="C17" s="163">
        <v>30</v>
      </c>
      <c r="D17" s="163">
        <v>5.1999999999999998E-2</v>
      </c>
      <c r="E17" s="428">
        <v>2.0833333333333332E-2</v>
      </c>
      <c r="F17" s="197"/>
      <c r="G17" s="204">
        <f t="shared" si="0"/>
        <v>1017</v>
      </c>
      <c r="H17" s="201"/>
      <c r="I17" s="196"/>
    </row>
    <row r="18" spans="1:9" x14ac:dyDescent="0.25">
      <c r="A18" s="149" t="s">
        <v>2411</v>
      </c>
      <c r="B18" s="162">
        <v>933</v>
      </c>
      <c r="C18" s="163">
        <v>7</v>
      </c>
      <c r="D18" s="163">
        <v>0.08</v>
      </c>
      <c r="E18" s="428">
        <v>0</v>
      </c>
      <c r="F18" s="197"/>
      <c r="G18" s="204">
        <f t="shared" si="0"/>
        <v>933</v>
      </c>
      <c r="H18" s="201"/>
      <c r="I18" s="196"/>
    </row>
    <row r="19" spans="1:9" x14ac:dyDescent="0.25">
      <c r="A19" s="149" t="s">
        <v>2412</v>
      </c>
      <c r="B19" s="162">
        <v>1115</v>
      </c>
      <c r="C19" s="163">
        <v>7</v>
      </c>
      <c r="D19" s="163">
        <v>7.5999999999999998E-2</v>
      </c>
      <c r="E19" s="428">
        <v>0</v>
      </c>
      <c r="F19" s="197"/>
      <c r="G19" s="204">
        <f t="shared" si="0"/>
        <v>1115</v>
      </c>
      <c r="H19" s="201"/>
      <c r="I19" s="196"/>
    </row>
    <row r="20" spans="1:9" x14ac:dyDescent="0.25">
      <c r="A20" s="149" t="s">
        <v>2424</v>
      </c>
      <c r="B20" s="48">
        <v>688</v>
      </c>
      <c r="C20" s="33">
        <v>15</v>
      </c>
      <c r="D20" s="33">
        <v>3.5999999999999997E-2</v>
      </c>
      <c r="E20" s="198">
        <v>0</v>
      </c>
      <c r="F20" s="197"/>
      <c r="G20" s="204">
        <f t="shared" si="0"/>
        <v>688</v>
      </c>
      <c r="H20" s="201"/>
      <c r="I20" s="196"/>
    </row>
    <row r="21" spans="1:9" x14ac:dyDescent="0.25">
      <c r="A21" s="149" t="s">
        <v>2425</v>
      </c>
      <c r="B21" s="48">
        <v>1160</v>
      </c>
      <c r="C21" s="33">
        <v>0</v>
      </c>
      <c r="D21" s="33">
        <v>7.1999999999999995E-2</v>
      </c>
      <c r="E21" s="198">
        <v>0</v>
      </c>
      <c r="F21" s="197"/>
      <c r="G21" s="204">
        <f t="shared" si="0"/>
        <v>1160</v>
      </c>
      <c r="H21" s="201"/>
      <c r="I21" s="196"/>
    </row>
    <row r="22" spans="1:9" x14ac:dyDescent="0.25">
      <c r="A22" s="149" t="s">
        <v>2434</v>
      </c>
      <c r="B22" s="162">
        <v>1081</v>
      </c>
      <c r="C22" s="163">
        <v>5</v>
      </c>
      <c r="D22" s="163">
        <v>7.0000000000000007E-2</v>
      </c>
      <c r="E22" s="428">
        <v>0</v>
      </c>
      <c r="F22" s="197"/>
      <c r="G22" s="204">
        <f t="shared" si="0"/>
        <v>1081</v>
      </c>
      <c r="H22" s="201"/>
      <c r="I22" s="196"/>
    </row>
    <row r="23" spans="1:9" x14ac:dyDescent="0.25">
      <c r="A23" s="149" t="s">
        <v>2433</v>
      </c>
      <c r="B23" s="162">
        <v>945</v>
      </c>
      <c r="C23" s="163">
        <v>10</v>
      </c>
      <c r="D23" s="163">
        <v>7.0000000000000007E-2</v>
      </c>
      <c r="E23" s="428">
        <v>6.9444444444444441E-3</v>
      </c>
      <c r="F23" s="197"/>
      <c r="G23" s="204">
        <f t="shared" si="0"/>
        <v>945</v>
      </c>
      <c r="H23" s="201"/>
      <c r="I23" s="196"/>
    </row>
    <row r="24" spans="1:9" x14ac:dyDescent="0.25">
      <c r="A24" s="149" t="s">
        <v>2447</v>
      </c>
      <c r="B24" s="162">
        <v>1120</v>
      </c>
      <c r="C24" s="163">
        <v>0</v>
      </c>
      <c r="D24" s="163">
        <v>6.4000000000000001E-2</v>
      </c>
      <c r="E24" s="428">
        <v>0</v>
      </c>
      <c r="F24" s="197"/>
      <c r="G24" s="204">
        <f t="shared" si="0"/>
        <v>1120</v>
      </c>
      <c r="H24" s="201"/>
      <c r="I24" s="196"/>
    </row>
    <row r="25" spans="1:9" x14ac:dyDescent="0.25">
      <c r="A25" s="149" t="s">
        <v>2448</v>
      </c>
      <c r="B25" s="426">
        <v>1092</v>
      </c>
      <c r="C25" s="427">
        <v>4</v>
      </c>
      <c r="D25" s="425">
        <v>0.05</v>
      </c>
      <c r="E25" s="428">
        <v>1.3888888888888888E-2</v>
      </c>
      <c r="F25" s="197"/>
      <c r="G25" s="204">
        <f t="shared" si="0"/>
        <v>1092</v>
      </c>
      <c r="H25" s="201"/>
      <c r="I25" s="196"/>
    </row>
    <row r="26" spans="1:9" x14ac:dyDescent="0.25">
      <c r="A26" s="149" t="s">
        <v>2461</v>
      </c>
      <c r="B26" s="162">
        <v>876</v>
      </c>
      <c r="C26" s="163"/>
      <c r="D26" s="163">
        <v>5.1999999999999998E-2</v>
      </c>
      <c r="E26" s="428">
        <v>0</v>
      </c>
      <c r="F26" s="197"/>
      <c r="G26" s="204">
        <f t="shared" si="0"/>
        <v>876</v>
      </c>
      <c r="H26" s="201"/>
      <c r="I26" s="196"/>
    </row>
    <row r="27" spans="1:9" ht="15.75" thickBot="1" x14ac:dyDescent="0.3">
      <c r="A27" s="432" t="s">
        <v>2462</v>
      </c>
      <c r="B27" s="476">
        <v>620</v>
      </c>
      <c r="C27" s="477">
        <v>0</v>
      </c>
      <c r="D27" s="477">
        <v>3.4000000000000002E-2</v>
      </c>
      <c r="E27" s="470">
        <v>0</v>
      </c>
      <c r="F27" s="437"/>
      <c r="G27" s="433">
        <f t="shared" si="0"/>
        <v>620</v>
      </c>
      <c r="H27" s="439"/>
      <c r="I27" s="196"/>
    </row>
    <row r="28" spans="1:9" x14ac:dyDescent="0.25">
      <c r="A28" s="149" t="s">
        <v>2610</v>
      </c>
      <c r="B28" s="162">
        <v>760</v>
      </c>
      <c r="C28" s="163">
        <v>0</v>
      </c>
      <c r="D28" s="163">
        <v>1.7999999999999999E-2</v>
      </c>
      <c r="E28" s="428">
        <v>0</v>
      </c>
      <c r="F28" s="108"/>
      <c r="G28" s="529">
        <f t="shared" si="0"/>
        <v>760</v>
      </c>
      <c r="H28" s="110"/>
      <c r="I28" s="196"/>
    </row>
    <row r="29" spans="1:9" x14ac:dyDescent="0.25">
      <c r="A29" s="149" t="s">
        <v>2611</v>
      </c>
      <c r="B29" s="162">
        <v>593</v>
      </c>
      <c r="C29" s="163">
        <v>0</v>
      </c>
      <c r="D29" s="163">
        <v>3.7999999999999999E-2</v>
      </c>
      <c r="E29" s="428">
        <v>0</v>
      </c>
      <c r="F29" s="197"/>
      <c r="G29" s="529">
        <f t="shared" si="0"/>
        <v>593</v>
      </c>
      <c r="H29" s="201"/>
      <c r="I29" s="196"/>
    </row>
    <row r="30" spans="1:9" x14ac:dyDescent="0.25">
      <c r="A30" s="149" t="s">
        <v>2622</v>
      </c>
      <c r="B30" s="162">
        <v>1165</v>
      </c>
      <c r="C30" s="163">
        <v>0</v>
      </c>
      <c r="D30" s="163">
        <v>0.05</v>
      </c>
      <c r="E30" s="428">
        <v>0</v>
      </c>
      <c r="F30" s="197"/>
      <c r="G30" s="529">
        <f t="shared" si="0"/>
        <v>1165</v>
      </c>
      <c r="H30" s="201"/>
      <c r="I30" s="196"/>
    </row>
    <row r="31" spans="1:9" x14ac:dyDescent="0.25">
      <c r="A31" s="149" t="s">
        <v>2623</v>
      </c>
      <c r="B31" s="162">
        <v>1105</v>
      </c>
      <c r="C31" s="163">
        <v>10</v>
      </c>
      <c r="D31" s="163">
        <v>5.3999999999999999E-2</v>
      </c>
      <c r="E31" s="428">
        <v>1.3888888888888888E-2</v>
      </c>
      <c r="F31" s="197"/>
      <c r="G31" s="529">
        <f t="shared" si="0"/>
        <v>1105</v>
      </c>
      <c r="H31" s="201"/>
      <c r="I31" s="196"/>
    </row>
    <row r="32" spans="1:9" x14ac:dyDescent="0.25">
      <c r="A32" s="149" t="s">
        <v>2634</v>
      </c>
      <c r="B32" s="162">
        <v>1151</v>
      </c>
      <c r="C32" s="163">
        <v>0</v>
      </c>
      <c r="D32" s="163">
        <v>5.1999999999999998E-2</v>
      </c>
      <c r="E32" s="428">
        <v>0</v>
      </c>
      <c r="F32" s="197"/>
      <c r="G32" s="529">
        <f t="shared" si="0"/>
        <v>1151</v>
      </c>
      <c r="H32" s="201"/>
      <c r="I32" s="196"/>
    </row>
    <row r="33" spans="1:9" x14ac:dyDescent="0.25">
      <c r="A33" s="149" t="s">
        <v>2635</v>
      </c>
      <c r="B33" s="162">
        <v>1165</v>
      </c>
      <c r="C33" s="163">
        <v>8</v>
      </c>
      <c r="D33" s="163">
        <v>5.8000000000000003E-2</v>
      </c>
      <c r="E33" s="428">
        <v>0</v>
      </c>
      <c r="F33" s="197"/>
      <c r="G33" s="529">
        <f t="shared" si="0"/>
        <v>1165</v>
      </c>
      <c r="H33" s="201"/>
      <c r="I33" s="196"/>
    </row>
    <row r="34" spans="1:9" x14ac:dyDescent="0.25">
      <c r="A34" s="149" t="s">
        <v>2645</v>
      </c>
      <c r="B34" s="162">
        <v>1133</v>
      </c>
      <c r="C34" s="163">
        <v>0</v>
      </c>
      <c r="D34" s="163">
        <v>4.5999999999999999E-2</v>
      </c>
      <c r="E34" s="428">
        <v>0</v>
      </c>
      <c r="F34" s="197"/>
      <c r="G34" s="529">
        <f t="shared" si="0"/>
        <v>1133</v>
      </c>
      <c r="H34" s="201"/>
      <c r="I34" s="196"/>
    </row>
    <row r="35" spans="1:9" x14ac:dyDescent="0.25">
      <c r="A35" s="149" t="s">
        <v>2646</v>
      </c>
      <c r="B35" s="162">
        <v>1155</v>
      </c>
      <c r="C35" s="163">
        <v>8</v>
      </c>
      <c r="D35" s="163">
        <v>6.4000000000000001E-2</v>
      </c>
      <c r="E35" s="428">
        <v>0</v>
      </c>
      <c r="F35" s="197"/>
      <c r="G35" s="529">
        <f t="shared" si="0"/>
        <v>1155</v>
      </c>
      <c r="H35" s="201"/>
      <c r="I35" s="196"/>
    </row>
    <row r="36" spans="1:9" x14ac:dyDescent="0.25">
      <c r="A36" s="149" t="s">
        <v>2662</v>
      </c>
      <c r="B36" s="162">
        <v>1120</v>
      </c>
      <c r="C36" s="163">
        <v>1</v>
      </c>
      <c r="D36" s="163">
        <v>4.8000000000000001E-2</v>
      </c>
      <c r="E36" s="428">
        <v>0</v>
      </c>
      <c r="F36" s="197"/>
      <c r="G36" s="529">
        <f t="shared" si="0"/>
        <v>1120</v>
      </c>
      <c r="H36" s="201"/>
      <c r="I36" s="196"/>
    </row>
    <row r="37" spans="1:9" x14ac:dyDescent="0.25">
      <c r="A37" s="149"/>
      <c r="B37" s="162"/>
      <c r="C37" s="163"/>
      <c r="D37" s="163"/>
      <c r="E37" s="428"/>
      <c r="F37" s="197"/>
      <c r="G37" s="529">
        <f t="shared" si="0"/>
        <v>0</v>
      </c>
      <c r="H37" s="201"/>
      <c r="I37" s="196"/>
    </row>
    <row r="38" spans="1:9" x14ac:dyDescent="0.25">
      <c r="A38" s="149"/>
      <c r="B38" s="162"/>
      <c r="C38" s="163"/>
      <c r="D38" s="163"/>
      <c r="E38" s="428"/>
      <c r="F38" s="197"/>
      <c r="G38" s="529">
        <f t="shared" si="0"/>
        <v>0</v>
      </c>
      <c r="H38" s="201"/>
      <c r="I38" s="196"/>
    </row>
    <row r="39" spans="1:9" x14ac:dyDescent="0.25">
      <c r="A39" s="149"/>
      <c r="B39" s="162"/>
      <c r="C39" s="163"/>
      <c r="D39" s="163"/>
      <c r="E39" s="428"/>
      <c r="F39" s="197"/>
      <c r="G39" s="529">
        <f t="shared" si="0"/>
        <v>0</v>
      </c>
      <c r="H39" s="201"/>
      <c r="I39" s="196"/>
    </row>
    <row r="40" spans="1:9" x14ac:dyDescent="0.25">
      <c r="A40" s="149"/>
      <c r="B40" s="48"/>
      <c r="C40" s="33"/>
      <c r="D40" s="33"/>
      <c r="E40" s="198"/>
      <c r="F40" s="197"/>
      <c r="G40" s="529">
        <f t="shared" si="0"/>
        <v>0</v>
      </c>
      <c r="H40" s="201"/>
      <c r="I40" s="196"/>
    </row>
    <row r="41" spans="1:9" x14ac:dyDescent="0.25">
      <c r="A41" s="149"/>
      <c r="B41" s="426"/>
      <c r="C41" s="427"/>
      <c r="D41" s="427"/>
      <c r="E41" s="428"/>
      <c r="F41" s="197"/>
      <c r="G41" s="529">
        <f t="shared" si="0"/>
        <v>0</v>
      </c>
      <c r="H41" s="201"/>
      <c r="I41" s="196"/>
    </row>
    <row r="42" spans="1:9" ht="4.5" customHeight="1" x14ac:dyDescent="0.25">
      <c r="A42" s="17"/>
      <c r="B42" s="17"/>
      <c r="C42" s="17"/>
      <c r="D42" s="17"/>
      <c r="E42" s="17"/>
      <c r="F42" s="17"/>
      <c r="G42" s="116">
        <f>B42-H42</f>
        <v>0</v>
      </c>
      <c r="H42" s="201"/>
    </row>
    <row r="43" spans="1:9" x14ac:dyDescent="0.25">
      <c r="A43" s="5" t="s">
        <v>16</v>
      </c>
      <c r="B43" s="18">
        <f>SUM(B6:B41)</f>
        <v>30786</v>
      </c>
      <c r="C43" s="5">
        <f>SUM(C6:C41)</f>
        <v>185</v>
      </c>
      <c r="D43" s="26">
        <f>SUM(D6:D41)</f>
        <v>1.7360000000000007</v>
      </c>
      <c r="E43" s="5"/>
      <c r="F43" s="5"/>
      <c r="G43" s="83">
        <f>SUM(G6:G41)</f>
        <v>30105</v>
      </c>
      <c r="H43" s="23">
        <f>SUM(H6:H41)</f>
        <v>681</v>
      </c>
    </row>
    <row r="44" spans="1:9" x14ac:dyDescent="0.25">
      <c r="A44" s="121"/>
      <c r="B44" s="122">
        <f>J1-B43</f>
        <v>-786</v>
      </c>
      <c r="C44" s="121"/>
      <c r="D44" s="123"/>
      <c r="E44" s="121"/>
      <c r="F44" s="121"/>
      <c r="G44" s="122"/>
      <c r="H44" s="121"/>
    </row>
    <row r="45" spans="1:9" ht="28.5" customHeight="1" x14ac:dyDescent="0.25"/>
    <row r="46" spans="1:9" ht="15" customHeight="1" x14ac:dyDescent="0.25">
      <c r="A46" s="544"/>
      <c r="B46" s="542" t="s">
        <v>6</v>
      </c>
      <c r="C46" s="542"/>
      <c r="D46" s="542"/>
      <c r="E46" s="542"/>
      <c r="F46" s="542"/>
      <c r="G46" s="542"/>
      <c r="H46" s="542"/>
    </row>
    <row r="47" spans="1:9" x14ac:dyDescent="0.25">
      <c r="A47" s="544"/>
      <c r="B47" s="542"/>
      <c r="C47" s="542"/>
      <c r="D47" s="542"/>
      <c r="E47" s="542"/>
      <c r="F47" s="542"/>
      <c r="G47" s="542"/>
      <c r="H47" s="542"/>
    </row>
    <row r="48" spans="1:9" x14ac:dyDescent="0.25">
      <c r="A48" s="544"/>
      <c r="B48" s="543" t="s">
        <v>7</v>
      </c>
      <c r="C48" s="543"/>
      <c r="D48" s="12" t="s">
        <v>14</v>
      </c>
      <c r="E48" s="424"/>
      <c r="F48" s="532" t="s">
        <v>9</v>
      </c>
      <c r="G48" s="12" t="s">
        <v>19</v>
      </c>
      <c r="H48" s="424"/>
    </row>
    <row r="49" spans="1:8" x14ac:dyDescent="0.25">
      <c r="A49" s="544"/>
      <c r="B49" s="541" t="s">
        <v>8</v>
      </c>
      <c r="C49" s="541"/>
      <c r="D49" s="12" t="s">
        <v>903</v>
      </c>
      <c r="E49" s="4"/>
      <c r="F49" s="5" t="s">
        <v>10</v>
      </c>
      <c r="G49" s="13" t="s">
        <v>12</v>
      </c>
      <c r="H49" s="4"/>
    </row>
    <row r="51" spans="1:8" ht="30" x14ac:dyDescent="0.25">
      <c r="A51" s="197" t="s">
        <v>0</v>
      </c>
      <c r="B51" s="197" t="s">
        <v>1</v>
      </c>
      <c r="C51" s="197" t="s">
        <v>2</v>
      </c>
      <c r="D51" s="197" t="s">
        <v>3</v>
      </c>
      <c r="E51" s="197" t="s">
        <v>4</v>
      </c>
      <c r="F51" s="197" t="s">
        <v>5</v>
      </c>
      <c r="G51" s="197" t="s">
        <v>1</v>
      </c>
      <c r="H51" s="197" t="s">
        <v>2</v>
      </c>
    </row>
    <row r="52" spans="1:8" x14ac:dyDescent="0.25">
      <c r="A52" s="149" t="s">
        <v>2663</v>
      </c>
      <c r="B52" s="162">
        <v>1151</v>
      </c>
      <c r="C52" s="163">
        <v>6</v>
      </c>
      <c r="D52" s="163">
        <v>5.6000000000000001E-2</v>
      </c>
      <c r="E52" s="428">
        <v>0</v>
      </c>
      <c r="F52" s="2"/>
      <c r="G52" s="504">
        <f>B52-H52</f>
        <v>1151</v>
      </c>
      <c r="H52" s="201"/>
    </row>
    <row r="53" spans="1:8" x14ac:dyDescent="0.25">
      <c r="A53" s="149" t="s">
        <v>2673</v>
      </c>
      <c r="B53" s="162">
        <v>1037</v>
      </c>
      <c r="C53" s="163">
        <v>3</v>
      </c>
      <c r="D53" s="163">
        <v>4.8000000000000001E-2</v>
      </c>
      <c r="E53" s="428">
        <v>0</v>
      </c>
      <c r="F53" s="197"/>
      <c r="G53" s="504">
        <f t="shared" ref="G53:G87" si="1">B53-H53</f>
        <v>1037</v>
      </c>
      <c r="H53" s="201"/>
    </row>
    <row r="54" spans="1:8" x14ac:dyDescent="0.25">
      <c r="A54" s="149" t="s">
        <v>2674</v>
      </c>
      <c r="B54" s="162">
        <v>1119</v>
      </c>
      <c r="C54" s="163">
        <v>6</v>
      </c>
      <c r="D54" s="163">
        <v>6.6000000000000003E-2</v>
      </c>
      <c r="E54" s="428">
        <v>0</v>
      </c>
      <c r="F54" s="197"/>
      <c r="G54" s="504">
        <f t="shared" si="1"/>
        <v>1119</v>
      </c>
      <c r="H54" s="201"/>
    </row>
    <row r="55" spans="1:8" x14ac:dyDescent="0.25">
      <c r="A55" s="510" t="s">
        <v>2690</v>
      </c>
      <c r="B55" s="162">
        <v>869</v>
      </c>
      <c r="C55" s="163">
        <v>26</v>
      </c>
      <c r="D55" s="163">
        <v>0.05</v>
      </c>
      <c r="E55" s="428">
        <v>0</v>
      </c>
      <c r="F55" s="8"/>
      <c r="G55" s="504">
        <f t="shared" si="1"/>
        <v>869</v>
      </c>
      <c r="H55" s="110"/>
    </row>
    <row r="56" spans="1:8" x14ac:dyDescent="0.25">
      <c r="A56" s="466" t="s">
        <v>2691</v>
      </c>
      <c r="B56" s="162">
        <v>540</v>
      </c>
      <c r="C56" s="163">
        <v>7</v>
      </c>
      <c r="D56" s="163">
        <v>3.4000000000000002E-2</v>
      </c>
      <c r="E56" s="428">
        <v>0</v>
      </c>
      <c r="F56" s="2"/>
      <c r="G56" s="504">
        <f t="shared" si="1"/>
        <v>540</v>
      </c>
      <c r="H56" s="201"/>
    </row>
    <row r="57" spans="1:8" x14ac:dyDescent="0.25">
      <c r="A57" s="466" t="s">
        <v>2704</v>
      </c>
      <c r="B57" s="162">
        <v>1073</v>
      </c>
      <c r="C57" s="163">
        <v>0</v>
      </c>
      <c r="D57" s="518">
        <v>0.05</v>
      </c>
      <c r="E57" s="428">
        <v>0</v>
      </c>
      <c r="F57" s="2"/>
      <c r="G57" s="504">
        <f t="shared" si="1"/>
        <v>1073</v>
      </c>
      <c r="H57" s="201"/>
    </row>
    <row r="58" spans="1:8" x14ac:dyDescent="0.25">
      <c r="A58" s="466" t="s">
        <v>2705</v>
      </c>
      <c r="B58" s="162">
        <v>1167</v>
      </c>
      <c r="C58" s="163">
        <v>7</v>
      </c>
      <c r="D58" s="163">
        <v>0.05</v>
      </c>
      <c r="E58" s="428">
        <v>0</v>
      </c>
      <c r="F58" s="2"/>
      <c r="G58" s="504">
        <f t="shared" si="1"/>
        <v>1167</v>
      </c>
      <c r="H58" s="201"/>
    </row>
    <row r="59" spans="1:8" x14ac:dyDescent="0.25">
      <c r="A59" s="149"/>
      <c r="B59" s="162"/>
      <c r="C59" s="163"/>
      <c r="D59" s="163"/>
      <c r="E59" s="428"/>
      <c r="F59" s="108"/>
      <c r="G59" s="504">
        <f t="shared" si="1"/>
        <v>0</v>
      </c>
      <c r="H59" s="201"/>
    </row>
    <row r="60" spans="1:8" x14ac:dyDescent="0.25">
      <c r="A60" s="149"/>
      <c r="B60" s="162"/>
      <c r="C60" s="163"/>
      <c r="D60" s="163"/>
      <c r="E60" s="428"/>
      <c r="F60" s="197"/>
      <c r="G60" s="504">
        <f t="shared" si="1"/>
        <v>0</v>
      </c>
      <c r="H60" s="201"/>
    </row>
    <row r="61" spans="1:8" x14ac:dyDescent="0.25">
      <c r="A61" s="149"/>
      <c r="B61" s="162"/>
      <c r="C61" s="163"/>
      <c r="D61" s="163"/>
      <c r="E61" s="428"/>
      <c r="F61" s="197"/>
      <c r="G61" s="504">
        <f t="shared" si="1"/>
        <v>0</v>
      </c>
      <c r="H61" s="201"/>
    </row>
    <row r="62" spans="1:8" x14ac:dyDescent="0.25">
      <c r="A62" s="149"/>
      <c r="B62" s="162"/>
      <c r="C62" s="163"/>
      <c r="D62" s="163"/>
      <c r="E62" s="428"/>
      <c r="F62" s="197"/>
      <c r="G62" s="504">
        <f t="shared" si="1"/>
        <v>0</v>
      </c>
      <c r="H62" s="201"/>
    </row>
    <row r="63" spans="1:8" x14ac:dyDescent="0.25">
      <c r="A63" s="149"/>
      <c r="B63" s="162"/>
      <c r="C63" s="163"/>
      <c r="D63" s="163"/>
      <c r="E63" s="428"/>
      <c r="F63" s="197"/>
      <c r="G63" s="504">
        <f t="shared" si="1"/>
        <v>0</v>
      </c>
      <c r="H63" s="201"/>
    </row>
    <row r="64" spans="1:8" x14ac:dyDescent="0.25">
      <c r="A64" s="149"/>
      <c r="B64" s="162"/>
      <c r="C64" s="163"/>
      <c r="D64" s="163"/>
      <c r="E64" s="428"/>
      <c r="F64" s="197"/>
      <c r="G64" s="504">
        <f t="shared" si="1"/>
        <v>0</v>
      </c>
      <c r="H64" s="201"/>
    </row>
    <row r="65" spans="1:8" x14ac:dyDescent="0.25">
      <c r="A65" s="149"/>
      <c r="B65" s="162"/>
      <c r="C65" s="163"/>
      <c r="D65" s="163"/>
      <c r="E65" s="428"/>
      <c r="F65" s="197"/>
      <c r="G65" s="504">
        <f t="shared" si="1"/>
        <v>0</v>
      </c>
      <c r="H65" s="201"/>
    </row>
    <row r="66" spans="1:8" x14ac:dyDescent="0.25">
      <c r="A66" s="149"/>
      <c r="B66" s="48"/>
      <c r="C66" s="33"/>
      <c r="D66" s="33"/>
      <c r="E66" s="198"/>
      <c r="F66" s="197"/>
      <c r="G66" s="504">
        <f t="shared" si="1"/>
        <v>0</v>
      </c>
      <c r="H66" s="201"/>
    </row>
    <row r="67" spans="1:8" x14ac:dyDescent="0.25">
      <c r="A67" s="149"/>
      <c r="B67" s="48"/>
      <c r="C67" s="33"/>
      <c r="D67" s="33"/>
      <c r="E67" s="198"/>
      <c r="F67" s="197"/>
      <c r="G67" s="504">
        <f t="shared" si="1"/>
        <v>0</v>
      </c>
      <c r="H67" s="201"/>
    </row>
    <row r="68" spans="1:8" x14ac:dyDescent="0.25">
      <c r="A68" s="149"/>
      <c r="B68" s="162"/>
      <c r="C68" s="163"/>
      <c r="D68" s="163"/>
      <c r="E68" s="428"/>
      <c r="F68" s="197"/>
      <c r="G68" s="504">
        <f t="shared" si="1"/>
        <v>0</v>
      </c>
      <c r="H68" s="201"/>
    </row>
    <row r="69" spans="1:8" x14ac:dyDescent="0.25">
      <c r="A69" s="149"/>
      <c r="B69" s="162"/>
      <c r="C69" s="163"/>
      <c r="D69" s="163"/>
      <c r="E69" s="428"/>
      <c r="F69" s="197"/>
      <c r="G69" s="504">
        <f t="shared" si="1"/>
        <v>0</v>
      </c>
      <c r="H69" s="201"/>
    </row>
    <row r="70" spans="1:8" x14ac:dyDescent="0.25">
      <c r="A70" s="149"/>
      <c r="B70" s="162"/>
      <c r="C70" s="163"/>
      <c r="D70" s="163"/>
      <c r="E70" s="428"/>
      <c r="F70" s="197"/>
      <c r="G70" s="504">
        <f t="shared" si="1"/>
        <v>0</v>
      </c>
      <c r="H70" s="201"/>
    </row>
    <row r="71" spans="1:8" x14ac:dyDescent="0.25">
      <c r="A71" s="149"/>
      <c r="B71" s="426"/>
      <c r="C71" s="427"/>
      <c r="D71" s="425"/>
      <c r="E71" s="428"/>
      <c r="F71" s="197"/>
      <c r="G71" s="504">
        <f t="shared" si="1"/>
        <v>0</v>
      </c>
      <c r="H71" s="201"/>
    </row>
    <row r="72" spans="1:8" x14ac:dyDescent="0.25">
      <c r="A72" s="149"/>
      <c r="B72" s="162"/>
      <c r="C72" s="163"/>
      <c r="D72" s="163"/>
      <c r="E72" s="428"/>
      <c r="F72" s="197"/>
      <c r="G72" s="504">
        <f t="shared" si="1"/>
        <v>0</v>
      </c>
      <c r="H72" s="201"/>
    </row>
    <row r="73" spans="1:8" ht="15.75" thickBot="1" x14ac:dyDescent="0.3">
      <c r="A73" s="432"/>
      <c r="B73" s="476"/>
      <c r="C73" s="477"/>
      <c r="D73" s="477"/>
      <c r="E73" s="470"/>
      <c r="F73" s="437"/>
      <c r="G73" s="484">
        <f t="shared" si="1"/>
        <v>0</v>
      </c>
      <c r="H73" s="439"/>
    </row>
    <row r="74" spans="1:8" x14ac:dyDescent="0.25">
      <c r="A74" s="149"/>
      <c r="B74" s="162"/>
      <c r="C74" s="163"/>
      <c r="D74" s="163"/>
      <c r="E74" s="428"/>
      <c r="F74" s="108"/>
      <c r="G74" s="529">
        <f t="shared" si="1"/>
        <v>0</v>
      </c>
      <c r="H74" s="110"/>
    </row>
    <row r="75" spans="1:8" x14ac:dyDescent="0.25">
      <c r="A75" s="149"/>
      <c r="B75" s="162"/>
      <c r="C75" s="163"/>
      <c r="D75" s="163"/>
      <c r="E75" s="428"/>
      <c r="F75" s="197"/>
      <c r="G75" s="529">
        <f t="shared" si="1"/>
        <v>0</v>
      </c>
      <c r="H75" s="201"/>
    </row>
    <row r="76" spans="1:8" x14ac:dyDescent="0.25">
      <c r="A76" s="149"/>
      <c r="B76" s="162"/>
      <c r="C76" s="163"/>
      <c r="D76" s="163"/>
      <c r="E76" s="428"/>
      <c r="F76" s="197"/>
      <c r="G76" s="529">
        <f t="shared" si="1"/>
        <v>0</v>
      </c>
      <c r="H76" s="201"/>
    </row>
    <row r="77" spans="1:8" x14ac:dyDescent="0.25">
      <c r="A77" s="149"/>
      <c r="B77" s="162"/>
      <c r="C77" s="163"/>
      <c r="D77" s="163"/>
      <c r="E77" s="428"/>
      <c r="F77" s="197"/>
      <c r="G77" s="529">
        <f t="shared" si="1"/>
        <v>0</v>
      </c>
      <c r="H77" s="201"/>
    </row>
    <row r="78" spans="1:8" x14ac:dyDescent="0.25">
      <c r="A78" s="149"/>
      <c r="B78" s="162"/>
      <c r="C78" s="163"/>
      <c r="D78" s="163"/>
      <c r="E78" s="428"/>
      <c r="F78" s="197"/>
      <c r="G78" s="529">
        <f t="shared" si="1"/>
        <v>0</v>
      </c>
      <c r="H78" s="201"/>
    </row>
    <row r="79" spans="1:8" x14ac:dyDescent="0.25">
      <c r="A79" s="149"/>
      <c r="B79" s="162"/>
      <c r="C79" s="163"/>
      <c r="D79" s="163"/>
      <c r="E79" s="428"/>
      <c r="F79" s="197"/>
      <c r="G79" s="529">
        <f t="shared" si="1"/>
        <v>0</v>
      </c>
      <c r="H79" s="201"/>
    </row>
    <row r="80" spans="1:8" x14ac:dyDescent="0.25">
      <c r="A80" s="149"/>
      <c r="B80" s="162"/>
      <c r="C80" s="163"/>
      <c r="D80" s="163"/>
      <c r="E80" s="428"/>
      <c r="F80" s="197"/>
      <c r="G80" s="529">
        <f t="shared" si="1"/>
        <v>0</v>
      </c>
      <c r="H80" s="201"/>
    </row>
    <row r="81" spans="1:8" x14ac:dyDescent="0.25">
      <c r="A81" s="149"/>
      <c r="B81" s="162"/>
      <c r="C81" s="163"/>
      <c r="D81" s="163"/>
      <c r="E81" s="428"/>
      <c r="F81" s="197"/>
      <c r="G81" s="529">
        <f t="shared" si="1"/>
        <v>0</v>
      </c>
      <c r="H81" s="201"/>
    </row>
    <row r="82" spans="1:8" x14ac:dyDescent="0.25">
      <c r="A82" s="149"/>
      <c r="B82" s="162"/>
      <c r="C82" s="163"/>
      <c r="D82" s="163"/>
      <c r="E82" s="428"/>
      <c r="F82" s="197"/>
      <c r="G82" s="529">
        <f t="shared" si="1"/>
        <v>0</v>
      </c>
      <c r="H82" s="201"/>
    </row>
    <row r="83" spans="1:8" x14ac:dyDescent="0.25">
      <c r="A83" s="149"/>
      <c r="B83" s="162"/>
      <c r="C83" s="163"/>
      <c r="D83" s="163"/>
      <c r="E83" s="428"/>
      <c r="F83" s="197"/>
      <c r="G83" s="529">
        <f t="shared" si="1"/>
        <v>0</v>
      </c>
      <c r="H83" s="201"/>
    </row>
    <row r="84" spans="1:8" x14ac:dyDescent="0.25">
      <c r="A84" s="149"/>
      <c r="B84" s="162"/>
      <c r="C84" s="163"/>
      <c r="D84" s="163"/>
      <c r="E84" s="428"/>
      <c r="F84" s="197"/>
      <c r="G84" s="529">
        <f t="shared" si="1"/>
        <v>0</v>
      </c>
      <c r="H84" s="201"/>
    </row>
    <row r="85" spans="1:8" x14ac:dyDescent="0.25">
      <c r="A85" s="149"/>
      <c r="B85" s="162"/>
      <c r="C85" s="163"/>
      <c r="D85" s="163"/>
      <c r="E85" s="428"/>
      <c r="F85" s="197"/>
      <c r="G85" s="529">
        <f t="shared" si="1"/>
        <v>0</v>
      </c>
      <c r="H85" s="201"/>
    </row>
    <row r="86" spans="1:8" x14ac:dyDescent="0.25">
      <c r="A86" s="149"/>
      <c r="B86" s="48"/>
      <c r="C86" s="33"/>
      <c r="D86" s="33"/>
      <c r="E86" s="198"/>
      <c r="F86" s="197"/>
      <c r="G86" s="529">
        <f t="shared" si="1"/>
        <v>0</v>
      </c>
      <c r="H86" s="201"/>
    </row>
    <row r="87" spans="1:8" x14ac:dyDescent="0.25">
      <c r="A87" s="149"/>
      <c r="B87" s="426"/>
      <c r="C87" s="427"/>
      <c r="D87" s="427"/>
      <c r="E87" s="428"/>
      <c r="F87" s="197"/>
      <c r="G87" s="529">
        <f t="shared" si="1"/>
        <v>0</v>
      </c>
      <c r="H87" s="201"/>
    </row>
    <row r="88" spans="1:8" x14ac:dyDescent="0.25">
      <c r="A88" s="17"/>
      <c r="B88" s="17"/>
      <c r="C88" s="17"/>
      <c r="D88" s="17"/>
      <c r="E88" s="17"/>
      <c r="F88" s="17"/>
      <c r="G88" s="116">
        <f>B88-H88</f>
        <v>0</v>
      </c>
      <c r="H88" s="201"/>
    </row>
    <row r="89" spans="1:8" x14ac:dyDescent="0.25">
      <c r="A89" s="5" t="s">
        <v>16</v>
      </c>
      <c r="B89" s="18">
        <f>SUM(B52:B87)</f>
        <v>6956</v>
      </c>
      <c r="C89" s="5">
        <f>SUM(C52:C87)</f>
        <v>55</v>
      </c>
      <c r="D89" s="26">
        <f>SUM(D52:D87)</f>
        <v>0.35399999999999998</v>
      </c>
      <c r="E89" s="5"/>
      <c r="F89" s="5"/>
      <c r="G89" s="83">
        <f>SUM(G52:G87)</f>
        <v>6956</v>
      </c>
      <c r="H89" s="23">
        <f>SUM(H52:H87)</f>
        <v>0</v>
      </c>
    </row>
    <row r="90" spans="1:8" x14ac:dyDescent="0.25">
      <c r="A90" s="121"/>
      <c r="B90" s="122">
        <f>J47-B89</f>
        <v>-6956</v>
      </c>
      <c r="C90" s="121"/>
      <c r="D90" s="123"/>
      <c r="E90" s="121"/>
      <c r="F90" s="121"/>
      <c r="G90" s="122"/>
      <c r="H90" s="121"/>
    </row>
  </sheetData>
  <mergeCells count="7">
    <mergeCell ref="B49:C49"/>
    <mergeCell ref="B46:H47"/>
    <mergeCell ref="A46:A49"/>
    <mergeCell ref="B1:H1"/>
    <mergeCell ref="B2:C2"/>
    <mergeCell ref="B3:C3"/>
    <mergeCell ref="B48:C48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J17" sqref="J17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21000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424"/>
      <c r="F2" s="496" t="s">
        <v>9</v>
      </c>
      <c r="G2" s="12" t="s">
        <v>20</v>
      </c>
      <c r="H2" s="424"/>
    </row>
    <row r="3" spans="1:10" x14ac:dyDescent="0.25">
      <c r="A3" s="8"/>
      <c r="B3" s="541" t="s">
        <v>8</v>
      </c>
      <c r="C3" s="541"/>
      <c r="D3" s="12" t="s">
        <v>1160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2331</v>
      </c>
      <c r="B6" s="162">
        <v>1055</v>
      </c>
      <c r="C6" s="163">
        <v>0</v>
      </c>
      <c r="D6" s="163">
        <v>0.112</v>
      </c>
      <c r="E6" s="428">
        <v>0</v>
      </c>
      <c r="F6" s="197"/>
      <c r="G6" s="109">
        <f>B6-H6</f>
        <v>1055</v>
      </c>
      <c r="H6" s="201"/>
      <c r="I6" s="196"/>
    </row>
    <row r="7" spans="1:10" x14ac:dyDescent="0.25">
      <c r="A7" s="149" t="s">
        <v>2338</v>
      </c>
      <c r="B7" s="162">
        <v>1081</v>
      </c>
      <c r="C7" s="163">
        <v>0</v>
      </c>
      <c r="D7" s="163">
        <v>0.11600000000000001</v>
      </c>
      <c r="E7" s="428">
        <v>0</v>
      </c>
      <c r="F7" s="197"/>
      <c r="G7" s="109">
        <f>B7-H7</f>
        <v>1081</v>
      </c>
      <c r="H7" s="201"/>
      <c r="I7" s="196"/>
    </row>
    <row r="8" spans="1:10" ht="15.75" thickBot="1" x14ac:dyDescent="0.3">
      <c r="A8" s="432" t="s">
        <v>2339</v>
      </c>
      <c r="B8" s="476">
        <v>1142</v>
      </c>
      <c r="C8" s="477">
        <v>0</v>
      </c>
      <c r="D8" s="477">
        <v>0.11799999999999999</v>
      </c>
      <c r="E8" s="470">
        <v>0</v>
      </c>
      <c r="F8" s="437"/>
      <c r="G8" s="471">
        <f>B8-H8</f>
        <v>1142</v>
      </c>
      <c r="H8" s="439"/>
      <c r="I8" s="196"/>
    </row>
    <row r="9" spans="1:10" x14ac:dyDescent="0.25">
      <c r="A9" s="510" t="s">
        <v>2356</v>
      </c>
      <c r="B9" s="162">
        <v>1084</v>
      </c>
      <c r="C9" s="163">
        <v>0</v>
      </c>
      <c r="D9" s="163">
        <v>0.114</v>
      </c>
      <c r="E9" s="428">
        <v>0</v>
      </c>
      <c r="F9" s="8"/>
      <c r="G9" s="109">
        <f t="shared" ref="G9:G26" si="0">B9-H9</f>
        <v>1084</v>
      </c>
      <c r="H9" s="110"/>
      <c r="I9" s="196"/>
    </row>
    <row r="10" spans="1:10" x14ac:dyDescent="0.25">
      <c r="A10" s="466" t="s">
        <v>2357</v>
      </c>
      <c r="B10" s="162">
        <v>1168</v>
      </c>
      <c r="C10" s="163">
        <v>0</v>
      </c>
      <c r="D10" s="163">
        <v>0.13400000000000001</v>
      </c>
      <c r="E10" s="428">
        <v>0</v>
      </c>
      <c r="F10" s="2"/>
      <c r="G10" s="45">
        <f t="shared" si="0"/>
        <v>1168</v>
      </c>
      <c r="H10" s="201"/>
      <c r="I10" s="196"/>
    </row>
    <row r="11" spans="1:10" x14ac:dyDescent="0.25">
      <c r="A11" s="466" t="s">
        <v>2367</v>
      </c>
      <c r="B11" s="162">
        <v>1124</v>
      </c>
      <c r="C11" s="163">
        <v>0</v>
      </c>
      <c r="D11" s="163">
        <v>0.10199999999999999</v>
      </c>
      <c r="E11" s="428">
        <v>0</v>
      </c>
      <c r="F11" s="2"/>
      <c r="G11" s="45">
        <f t="shared" si="0"/>
        <v>1124</v>
      </c>
      <c r="H11" s="201"/>
      <c r="I11" s="196"/>
    </row>
    <row r="12" spans="1:10" x14ac:dyDescent="0.25">
      <c r="A12" s="466" t="s">
        <v>2368</v>
      </c>
      <c r="B12" s="162">
        <v>1167</v>
      </c>
      <c r="C12" s="163">
        <v>0</v>
      </c>
      <c r="D12" s="163">
        <v>0.114</v>
      </c>
      <c r="E12" s="428">
        <v>0</v>
      </c>
      <c r="F12" s="2"/>
      <c r="G12" s="45">
        <f t="shared" si="0"/>
        <v>1167</v>
      </c>
      <c r="H12" s="201"/>
      <c r="I12" s="196"/>
    </row>
    <row r="13" spans="1:10" x14ac:dyDescent="0.25">
      <c r="A13" s="149" t="s">
        <v>2381</v>
      </c>
      <c r="B13" s="162">
        <v>1142</v>
      </c>
      <c r="C13" s="163">
        <v>0</v>
      </c>
      <c r="D13" s="163">
        <v>0.108</v>
      </c>
      <c r="E13" s="428">
        <v>0</v>
      </c>
      <c r="F13" s="108"/>
      <c r="G13" s="45">
        <f t="shared" si="0"/>
        <v>1142</v>
      </c>
      <c r="H13" s="201"/>
      <c r="I13" s="196"/>
    </row>
    <row r="14" spans="1:10" x14ac:dyDescent="0.25">
      <c r="A14" s="149" t="s">
        <v>2378</v>
      </c>
      <c r="B14" s="162">
        <v>1166</v>
      </c>
      <c r="C14" s="163">
        <v>0</v>
      </c>
      <c r="D14" s="163">
        <v>0.14000000000000001</v>
      </c>
      <c r="E14" s="428">
        <v>0</v>
      </c>
      <c r="F14" s="197"/>
      <c r="G14" s="45">
        <f t="shared" si="0"/>
        <v>1166</v>
      </c>
      <c r="H14" s="201"/>
      <c r="I14" s="196"/>
    </row>
    <row r="15" spans="1:10" x14ac:dyDescent="0.25">
      <c r="A15" s="149" t="s">
        <v>2386</v>
      </c>
      <c r="B15" s="162">
        <v>623</v>
      </c>
      <c r="C15" s="163">
        <v>5</v>
      </c>
      <c r="D15" s="163">
        <v>8.2000000000000003E-2</v>
      </c>
      <c r="E15" s="428">
        <v>6.25E-2</v>
      </c>
      <c r="F15" s="197"/>
      <c r="G15" s="45">
        <f t="shared" si="0"/>
        <v>623</v>
      </c>
      <c r="H15" s="201"/>
      <c r="I15" s="196"/>
    </row>
    <row r="16" spans="1:10" ht="15.75" thickBot="1" x14ac:dyDescent="0.3">
      <c r="A16" s="432" t="s">
        <v>2392</v>
      </c>
      <c r="B16" s="476">
        <v>628</v>
      </c>
      <c r="C16" s="477">
        <v>0</v>
      </c>
      <c r="D16" s="477">
        <v>0.06</v>
      </c>
      <c r="E16" s="470">
        <v>0</v>
      </c>
      <c r="F16" s="437"/>
      <c r="G16" s="471">
        <f t="shared" si="0"/>
        <v>628</v>
      </c>
      <c r="H16" s="439"/>
      <c r="I16" s="196"/>
    </row>
    <row r="17" spans="1:15" x14ac:dyDescent="0.25">
      <c r="A17" s="149" t="s">
        <v>2402</v>
      </c>
      <c r="B17" s="162">
        <v>894</v>
      </c>
      <c r="C17" s="163">
        <v>0</v>
      </c>
      <c r="D17" s="163">
        <v>0.106</v>
      </c>
      <c r="E17" s="428">
        <v>0</v>
      </c>
      <c r="F17" s="108"/>
      <c r="G17" s="109">
        <f t="shared" si="0"/>
        <v>894</v>
      </c>
      <c r="H17" s="110"/>
      <c r="I17" s="196"/>
    </row>
    <row r="18" spans="1:15" x14ac:dyDescent="0.25">
      <c r="A18" s="149" t="s">
        <v>2403</v>
      </c>
      <c r="B18" s="162">
        <v>1170</v>
      </c>
      <c r="C18" s="163">
        <v>0</v>
      </c>
      <c r="D18" s="163">
        <v>0.114</v>
      </c>
      <c r="E18" s="428">
        <v>0</v>
      </c>
      <c r="F18" s="197"/>
      <c r="G18" s="45">
        <f t="shared" si="0"/>
        <v>1170</v>
      </c>
      <c r="H18" s="201"/>
      <c r="I18" s="196"/>
    </row>
    <row r="19" spans="1:15" x14ac:dyDescent="0.25">
      <c r="A19" s="149" t="s">
        <v>2413</v>
      </c>
      <c r="B19" s="162">
        <v>1135</v>
      </c>
      <c r="C19" s="163">
        <v>0</v>
      </c>
      <c r="D19" s="163">
        <v>0.14000000000000001</v>
      </c>
      <c r="E19" s="428">
        <v>0</v>
      </c>
      <c r="F19" s="197"/>
      <c r="G19" s="45">
        <f t="shared" si="0"/>
        <v>1135</v>
      </c>
      <c r="H19" s="201"/>
      <c r="I19" s="196"/>
    </row>
    <row r="20" spans="1:15" x14ac:dyDescent="0.25">
      <c r="A20" s="149" t="s">
        <v>2414</v>
      </c>
      <c r="B20" s="162">
        <v>1170</v>
      </c>
      <c r="C20" s="163">
        <v>0</v>
      </c>
      <c r="D20" s="163">
        <v>0.126</v>
      </c>
      <c r="E20" s="428">
        <v>0</v>
      </c>
      <c r="F20" s="197"/>
      <c r="G20" s="45">
        <f t="shared" si="0"/>
        <v>1170</v>
      </c>
      <c r="H20" s="201"/>
      <c r="I20" s="196"/>
    </row>
    <row r="21" spans="1:15" x14ac:dyDescent="0.25">
      <c r="A21" s="149" t="s">
        <v>2426</v>
      </c>
      <c r="B21" s="162">
        <v>1146</v>
      </c>
      <c r="C21" s="163">
        <v>0</v>
      </c>
      <c r="D21" s="163">
        <v>0.114</v>
      </c>
      <c r="E21" s="428">
        <v>0</v>
      </c>
      <c r="F21" s="197"/>
      <c r="G21" s="45">
        <f t="shared" si="0"/>
        <v>1146</v>
      </c>
      <c r="H21" s="201"/>
      <c r="I21" s="196"/>
      <c r="L21" s="138"/>
      <c r="M21" s="158"/>
      <c r="N21" s="158"/>
      <c r="O21" s="431"/>
    </row>
    <row r="22" spans="1:15" x14ac:dyDescent="0.25">
      <c r="A22" s="149" t="s">
        <v>2427</v>
      </c>
      <c r="B22" s="162">
        <v>1121</v>
      </c>
      <c r="C22" s="163">
        <v>6</v>
      </c>
      <c r="D22" s="163">
        <v>0.128</v>
      </c>
      <c r="E22" s="428">
        <v>2.0833333333333332E-2</v>
      </c>
      <c r="F22" s="197"/>
      <c r="G22" s="45">
        <f t="shared" si="0"/>
        <v>1121</v>
      </c>
      <c r="H22" s="201"/>
      <c r="I22" s="196"/>
      <c r="L22" s="138"/>
      <c r="M22" s="158"/>
      <c r="N22" s="158"/>
      <c r="O22" s="431"/>
    </row>
    <row r="23" spans="1:15" x14ac:dyDescent="0.25">
      <c r="A23" s="149" t="s">
        <v>2435</v>
      </c>
      <c r="B23" s="162">
        <v>1106</v>
      </c>
      <c r="C23" s="163">
        <v>19</v>
      </c>
      <c r="D23" s="163">
        <v>0.114</v>
      </c>
      <c r="E23" s="428">
        <v>0</v>
      </c>
      <c r="F23" s="197"/>
      <c r="G23" s="45">
        <f t="shared" si="0"/>
        <v>1106</v>
      </c>
      <c r="H23" s="201"/>
      <c r="I23" s="196"/>
      <c r="L23" s="138"/>
    </row>
    <row r="24" spans="1:15" x14ac:dyDescent="0.25">
      <c r="A24" s="149" t="s">
        <v>2436</v>
      </c>
      <c r="B24" s="162">
        <v>1172</v>
      </c>
      <c r="C24" s="163">
        <v>0</v>
      </c>
      <c r="D24" s="163">
        <v>0.15</v>
      </c>
      <c r="E24" s="428">
        <v>0</v>
      </c>
      <c r="F24" s="197"/>
      <c r="G24" s="45">
        <f t="shared" si="0"/>
        <v>1172</v>
      </c>
      <c r="H24" s="201"/>
      <c r="I24" s="196"/>
      <c r="L24" s="138"/>
    </row>
    <row r="25" spans="1:15" x14ac:dyDescent="0.25">
      <c r="A25" s="149" t="s">
        <v>2449</v>
      </c>
      <c r="B25" s="162">
        <v>919</v>
      </c>
      <c r="C25" s="163">
        <v>0</v>
      </c>
      <c r="D25" s="163">
        <v>0.11799999999999999</v>
      </c>
      <c r="E25" s="428">
        <v>0</v>
      </c>
      <c r="F25" s="197"/>
      <c r="G25" s="45">
        <f t="shared" si="0"/>
        <v>919</v>
      </c>
      <c r="H25" s="201"/>
      <c r="I25" s="196"/>
      <c r="L25" s="138"/>
      <c r="M25" s="158"/>
      <c r="N25" s="158"/>
      <c r="O25" s="431"/>
    </row>
    <row r="26" spans="1:15" x14ac:dyDescent="0.25">
      <c r="A26" s="149"/>
      <c r="B26" s="162"/>
      <c r="C26" s="163"/>
      <c r="D26" s="163"/>
      <c r="E26" s="428"/>
      <c r="F26" s="197"/>
      <c r="G26" s="199">
        <f t="shared" si="0"/>
        <v>0</v>
      </c>
      <c r="H26" s="201"/>
      <c r="I26" s="196"/>
      <c r="L26" s="138"/>
      <c r="M26" s="158"/>
      <c r="N26" s="158"/>
      <c r="O26" s="431"/>
    </row>
    <row r="27" spans="1:15" x14ac:dyDescent="0.25">
      <c r="A27" s="149"/>
      <c r="B27" s="426"/>
      <c r="C27" s="427"/>
      <c r="D27" s="425"/>
      <c r="E27" s="428"/>
      <c r="F27" s="197"/>
      <c r="G27" s="116">
        <f>B27-H27</f>
        <v>0</v>
      </c>
      <c r="H27" s="201"/>
      <c r="I27" s="196"/>
    </row>
    <row r="28" spans="1:15" x14ac:dyDescent="0.25">
      <c r="A28" s="149"/>
      <c r="B28" s="426"/>
      <c r="C28" s="427"/>
      <c r="D28" s="427"/>
      <c r="E28" s="428"/>
      <c r="F28" s="197"/>
      <c r="G28" s="116">
        <f>B28-H28</f>
        <v>0</v>
      </c>
      <c r="H28" s="201"/>
      <c r="I28" s="196"/>
    </row>
    <row r="29" spans="1:15" ht="4.5" customHeight="1" x14ac:dyDescent="0.25">
      <c r="A29" s="17"/>
      <c r="B29" s="17"/>
      <c r="C29" s="17"/>
      <c r="D29" s="17"/>
      <c r="E29" s="17"/>
      <c r="F29" s="17"/>
      <c r="G29" s="116">
        <f>B29-H29</f>
        <v>0</v>
      </c>
      <c r="H29" s="201"/>
    </row>
    <row r="30" spans="1:15" x14ac:dyDescent="0.25">
      <c r="A30" s="5" t="s">
        <v>16</v>
      </c>
      <c r="B30" s="18">
        <f>SUM(B6:B28)</f>
        <v>21213</v>
      </c>
      <c r="C30" s="5">
        <f>SUM(C6:C28)</f>
        <v>30</v>
      </c>
      <c r="D30" s="26">
        <f>SUM(D6:D28)</f>
        <v>2.3099999999999996</v>
      </c>
      <c r="E30" s="5"/>
      <c r="F30" s="5"/>
      <c r="G30" s="83">
        <f>SUM(G6:G28)</f>
        <v>21213</v>
      </c>
      <c r="H30" s="23">
        <f>SUM(H6:H28)</f>
        <v>0</v>
      </c>
    </row>
    <row r="31" spans="1:15" x14ac:dyDescent="0.25">
      <c r="A31" s="121"/>
      <c r="B31" s="122">
        <f>J1-B30</f>
        <v>-213</v>
      </c>
      <c r="C31" s="121"/>
      <c r="D31" s="123"/>
      <c r="E31" s="121"/>
      <c r="F31" s="121"/>
      <c r="G31" s="122"/>
      <c r="H31" s="121"/>
    </row>
    <row r="32" spans="1:15" ht="28.5" customHeight="1" x14ac:dyDescent="0.25"/>
    <row r="33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8"/>
  <sheetViews>
    <sheetView workbookViewId="0">
      <selection activeCell="G15" sqref="G1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424"/>
      <c r="F2" s="496" t="s">
        <v>9</v>
      </c>
      <c r="G2" s="12" t="s">
        <v>11</v>
      </c>
      <c r="H2" s="424"/>
    </row>
    <row r="3" spans="1:10" x14ac:dyDescent="0.25">
      <c r="A3" s="8"/>
      <c r="B3" s="541" t="s">
        <v>8</v>
      </c>
      <c r="C3" s="541"/>
      <c r="D3" s="12" t="s">
        <v>820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2230</v>
      </c>
      <c r="B6" s="426">
        <v>1600</v>
      </c>
      <c r="C6" s="427">
        <v>0</v>
      </c>
      <c r="D6" s="425">
        <v>0.254</v>
      </c>
      <c r="E6" s="428">
        <v>0</v>
      </c>
      <c r="F6" s="197"/>
      <c r="G6" s="109">
        <f>B6-H6</f>
        <v>1600</v>
      </c>
      <c r="H6" s="201"/>
      <c r="I6" s="196"/>
    </row>
    <row r="7" spans="1:10" x14ac:dyDescent="0.25">
      <c r="A7" s="149" t="s">
        <v>2234</v>
      </c>
      <c r="B7" s="162">
        <v>1760</v>
      </c>
      <c r="C7" s="163">
        <v>0</v>
      </c>
      <c r="D7" s="163">
        <v>0.254</v>
      </c>
      <c r="E7" s="428">
        <v>0</v>
      </c>
      <c r="F7" s="197"/>
      <c r="G7" s="109">
        <f>B7-H7</f>
        <v>1760</v>
      </c>
      <c r="H7" s="201"/>
      <c r="I7" s="196"/>
    </row>
    <row r="8" spans="1:10" x14ac:dyDescent="0.25">
      <c r="A8" s="149" t="s">
        <v>2251</v>
      </c>
      <c r="B8" s="162">
        <v>940</v>
      </c>
      <c r="C8" s="163">
        <v>0</v>
      </c>
      <c r="D8" s="163">
        <v>0.112</v>
      </c>
      <c r="E8" s="428">
        <v>0</v>
      </c>
      <c r="F8" s="197"/>
      <c r="G8" s="109">
        <f>B8-H8</f>
        <v>940</v>
      </c>
      <c r="H8" s="201"/>
      <c r="I8" s="196"/>
    </row>
    <row r="9" spans="1:10" x14ac:dyDescent="0.25">
      <c r="A9" s="149" t="s">
        <v>2254</v>
      </c>
      <c r="B9" s="426">
        <v>1910</v>
      </c>
      <c r="C9" s="427">
        <v>0</v>
      </c>
      <c r="D9" s="427">
        <v>0.3</v>
      </c>
      <c r="E9" s="428">
        <v>0</v>
      </c>
      <c r="F9" s="197"/>
      <c r="G9" s="109">
        <f>B9-H9</f>
        <v>1910</v>
      </c>
      <c r="H9" s="201"/>
      <c r="I9" s="196"/>
    </row>
    <row r="10" spans="1:10" x14ac:dyDescent="0.25">
      <c r="A10" s="314" t="s">
        <v>2267</v>
      </c>
      <c r="B10" s="426">
        <v>1500</v>
      </c>
      <c r="C10" s="427">
        <v>13</v>
      </c>
      <c r="D10" s="427">
        <v>0.26</v>
      </c>
      <c r="E10" s="428">
        <v>1.0416666666666666E-2</v>
      </c>
      <c r="F10" s="2"/>
      <c r="G10" s="109">
        <f t="shared" ref="G10:G15" si="0">B10-H10</f>
        <v>1500</v>
      </c>
      <c r="H10" s="201"/>
      <c r="I10" s="196"/>
    </row>
    <row r="11" spans="1:10" x14ac:dyDescent="0.25">
      <c r="A11" s="466" t="s">
        <v>2266</v>
      </c>
      <c r="B11" s="426">
        <v>1809</v>
      </c>
      <c r="C11" s="427">
        <v>0</v>
      </c>
      <c r="D11" s="425">
        <v>0.26100000000000001</v>
      </c>
      <c r="E11" s="428">
        <v>0</v>
      </c>
      <c r="F11" s="2"/>
      <c r="G11" s="109">
        <f t="shared" si="0"/>
        <v>1809</v>
      </c>
      <c r="H11" s="201"/>
      <c r="I11" s="196"/>
    </row>
    <row r="12" spans="1:10" x14ac:dyDescent="0.25">
      <c r="A12" s="466" t="s">
        <v>2278</v>
      </c>
      <c r="B12" s="426">
        <v>1700</v>
      </c>
      <c r="C12" s="427">
        <v>11</v>
      </c>
      <c r="D12" s="425">
        <v>0.35199999999999998</v>
      </c>
      <c r="E12" s="428">
        <v>4.1666666666666664E-2</v>
      </c>
      <c r="F12" s="2"/>
      <c r="G12" s="109">
        <f t="shared" si="0"/>
        <v>1700</v>
      </c>
      <c r="H12" s="201"/>
      <c r="I12" s="196"/>
    </row>
    <row r="13" spans="1:10" x14ac:dyDescent="0.25">
      <c r="A13" s="466" t="s">
        <v>2279</v>
      </c>
      <c r="B13" s="426">
        <v>1841</v>
      </c>
      <c r="C13" s="427">
        <v>7</v>
      </c>
      <c r="D13" s="425">
        <v>0.22600000000000001</v>
      </c>
      <c r="E13" s="428">
        <v>0</v>
      </c>
      <c r="F13" s="2"/>
      <c r="G13" s="109">
        <f t="shared" si="0"/>
        <v>1841</v>
      </c>
      <c r="H13" s="201"/>
      <c r="I13" s="196"/>
    </row>
    <row r="14" spans="1:10" x14ac:dyDescent="0.25">
      <c r="A14" s="149" t="s">
        <v>2291</v>
      </c>
      <c r="B14" s="426">
        <v>1688</v>
      </c>
      <c r="C14" s="427">
        <v>0</v>
      </c>
      <c r="D14" s="425">
        <v>0.33600000000000002</v>
      </c>
      <c r="E14" s="428">
        <v>0</v>
      </c>
      <c r="F14" s="108"/>
      <c r="G14" s="109">
        <f t="shared" si="0"/>
        <v>1688</v>
      </c>
      <c r="H14" s="201"/>
      <c r="I14" s="196"/>
    </row>
    <row r="15" spans="1:10" x14ac:dyDescent="0.25">
      <c r="A15" s="149" t="s">
        <v>2292</v>
      </c>
      <c r="B15" s="426">
        <v>360</v>
      </c>
      <c r="C15" s="427">
        <v>0</v>
      </c>
      <c r="D15" s="425">
        <v>6.8000000000000005E-2</v>
      </c>
      <c r="E15" s="428">
        <v>0</v>
      </c>
      <c r="F15" s="197"/>
      <c r="G15" s="109">
        <f t="shared" si="0"/>
        <v>360</v>
      </c>
      <c r="H15" s="201"/>
      <c r="I15" s="196"/>
    </row>
    <row r="16" spans="1:10" x14ac:dyDescent="0.25">
      <c r="A16" s="149"/>
      <c r="B16" s="426"/>
      <c r="C16" s="427"/>
      <c r="D16" s="425"/>
      <c r="E16" s="428"/>
      <c r="F16" s="197"/>
      <c r="G16" s="116">
        <f t="shared" ref="G16:G24" si="1">B16-H16</f>
        <v>0</v>
      </c>
      <c r="H16" s="201"/>
      <c r="I16" s="196"/>
    </row>
    <row r="17" spans="1:9" x14ac:dyDescent="0.25">
      <c r="A17" s="149"/>
      <c r="B17" s="426"/>
      <c r="C17" s="427"/>
      <c r="D17" s="425"/>
      <c r="E17" s="428"/>
      <c r="F17" s="197"/>
      <c r="G17" s="116">
        <f t="shared" si="1"/>
        <v>0</v>
      </c>
      <c r="H17" s="201"/>
      <c r="I17" s="196"/>
    </row>
    <row r="18" spans="1:9" x14ac:dyDescent="0.25">
      <c r="A18" s="149"/>
      <c r="B18" s="426"/>
      <c r="C18" s="427"/>
      <c r="D18" s="425"/>
      <c r="E18" s="428"/>
      <c r="F18" s="197"/>
      <c r="G18" s="116">
        <f t="shared" si="1"/>
        <v>0</v>
      </c>
      <c r="H18" s="201"/>
      <c r="I18" s="196"/>
    </row>
    <row r="19" spans="1:9" x14ac:dyDescent="0.25">
      <c r="A19" s="149"/>
      <c r="B19" s="426"/>
      <c r="C19" s="427"/>
      <c r="D19" s="425"/>
      <c r="E19" s="428"/>
      <c r="F19" s="197"/>
      <c r="G19" s="116">
        <f t="shared" si="1"/>
        <v>0</v>
      </c>
      <c r="H19" s="201"/>
      <c r="I19" s="196"/>
    </row>
    <row r="20" spans="1:9" x14ac:dyDescent="0.25">
      <c r="A20" s="149"/>
      <c r="B20" s="426"/>
      <c r="C20" s="427"/>
      <c r="D20" s="425"/>
      <c r="E20" s="428"/>
      <c r="F20" s="197"/>
      <c r="G20" s="116">
        <f t="shared" si="1"/>
        <v>0</v>
      </c>
      <c r="H20" s="201"/>
      <c r="I20" s="196"/>
    </row>
    <row r="21" spans="1:9" x14ac:dyDescent="0.25">
      <c r="A21" s="149"/>
      <c r="B21" s="426"/>
      <c r="C21" s="427"/>
      <c r="D21" s="425"/>
      <c r="E21" s="428"/>
      <c r="F21" s="197"/>
      <c r="G21" s="116">
        <f t="shared" si="1"/>
        <v>0</v>
      </c>
      <c r="H21" s="201"/>
      <c r="I21" s="196"/>
    </row>
    <row r="22" spans="1:9" x14ac:dyDescent="0.25">
      <c r="A22" s="149"/>
      <c r="B22" s="426"/>
      <c r="C22" s="427"/>
      <c r="D22" s="425"/>
      <c r="E22" s="428"/>
      <c r="F22" s="197"/>
      <c r="G22" s="116">
        <f t="shared" si="1"/>
        <v>0</v>
      </c>
      <c r="H22" s="201"/>
      <c r="I22" s="196"/>
    </row>
    <row r="23" spans="1:9" x14ac:dyDescent="0.25">
      <c r="A23" s="149"/>
      <c r="B23" s="426"/>
      <c r="C23" s="427"/>
      <c r="D23" s="427"/>
      <c r="E23" s="428"/>
      <c r="F23" s="197"/>
      <c r="G23" s="116">
        <f t="shared" si="1"/>
        <v>0</v>
      </c>
      <c r="H23" s="201"/>
      <c r="I23" s="196"/>
    </row>
    <row r="24" spans="1:9" ht="4.5" customHeight="1" x14ac:dyDescent="0.25">
      <c r="A24" s="481"/>
      <c r="B24" s="17"/>
      <c r="C24" s="17"/>
      <c r="D24" s="17"/>
      <c r="E24" s="17"/>
      <c r="F24" s="17"/>
      <c r="G24" s="116">
        <f t="shared" si="1"/>
        <v>0</v>
      </c>
      <c r="H24" s="201"/>
    </row>
    <row r="25" spans="1:9" x14ac:dyDescent="0.25">
      <c r="A25" s="5" t="s">
        <v>16</v>
      </c>
      <c r="B25" s="18">
        <f>SUM(B6:B23)</f>
        <v>15108</v>
      </c>
      <c r="C25" s="5">
        <f>SUM(C6:C23)</f>
        <v>31</v>
      </c>
      <c r="D25" s="26">
        <f>SUM(D6:D23)</f>
        <v>2.4229999999999996</v>
      </c>
      <c r="E25" s="5"/>
      <c r="F25" s="5"/>
      <c r="G25" s="83">
        <f>SUM(G6:G23)</f>
        <v>15108</v>
      </c>
      <c r="H25" s="23">
        <f>SUM(H6+H7+H8+H9+H10+H11+H12+H13+H14+H15+H16+H17+H18+H19+H20+H21+H22+H23)</f>
        <v>0</v>
      </c>
    </row>
    <row r="26" spans="1:9" x14ac:dyDescent="0.25">
      <c r="A26" s="121"/>
      <c r="B26" s="122">
        <f>J1-B25</f>
        <v>-108</v>
      </c>
      <c r="C26" s="121"/>
      <c r="D26" s="123"/>
      <c r="E26" s="121"/>
      <c r="F26" s="121"/>
      <c r="G26" s="122"/>
      <c r="H26" s="121"/>
    </row>
    <row r="27" spans="1:9" ht="28.5" customHeight="1" x14ac:dyDescent="0.25"/>
    <row r="28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7"/>
  <sheetViews>
    <sheetView workbookViewId="0">
      <selection activeCell="A13" sqref="A1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424"/>
      <c r="F2" s="496" t="s">
        <v>9</v>
      </c>
      <c r="G2" s="12" t="s">
        <v>11</v>
      </c>
      <c r="H2" s="424"/>
    </row>
    <row r="3" spans="1:10" x14ac:dyDescent="0.25">
      <c r="A3" s="8"/>
      <c r="B3" s="541" t="s">
        <v>8</v>
      </c>
      <c r="C3" s="541"/>
      <c r="D3" s="12" t="s">
        <v>225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2312</v>
      </c>
      <c r="B6" s="162">
        <v>2012</v>
      </c>
      <c r="C6" s="163">
        <v>20</v>
      </c>
      <c r="D6" s="163">
        <v>0.153</v>
      </c>
      <c r="E6" s="428">
        <v>0</v>
      </c>
      <c r="F6" s="197"/>
      <c r="G6" s="116">
        <f>B6-H6</f>
        <v>2012</v>
      </c>
      <c r="H6" s="201"/>
      <c r="I6" s="196"/>
    </row>
    <row r="7" spans="1:10" x14ac:dyDescent="0.25">
      <c r="A7" s="149" t="s">
        <v>2317</v>
      </c>
      <c r="B7" s="162">
        <v>1000</v>
      </c>
      <c r="C7" s="163">
        <v>0</v>
      </c>
      <c r="D7" s="163">
        <v>6.5000000000000002E-2</v>
      </c>
      <c r="E7" s="428">
        <v>0.125</v>
      </c>
      <c r="F7" s="197"/>
      <c r="G7" s="116">
        <f t="shared" ref="G7:G12" si="0">B7-H7</f>
        <v>1000</v>
      </c>
      <c r="H7" s="201"/>
      <c r="I7" s="196"/>
    </row>
    <row r="8" spans="1:10" x14ac:dyDescent="0.25">
      <c r="A8" s="149" t="s">
        <v>2318</v>
      </c>
      <c r="B8" s="162">
        <v>1145</v>
      </c>
      <c r="C8" s="163">
        <v>0</v>
      </c>
      <c r="D8" s="163">
        <v>9.6000000000000002E-2</v>
      </c>
      <c r="E8" s="428">
        <v>0</v>
      </c>
      <c r="F8" s="197"/>
      <c r="G8" s="116">
        <f t="shared" si="0"/>
        <v>1145</v>
      </c>
      <c r="H8" s="201"/>
      <c r="I8" s="196"/>
    </row>
    <row r="9" spans="1:10" x14ac:dyDescent="0.25">
      <c r="A9" s="314" t="s">
        <v>2327</v>
      </c>
      <c r="B9" s="162">
        <v>1690</v>
      </c>
      <c r="C9" s="163">
        <v>11</v>
      </c>
      <c r="D9" s="163">
        <v>0.13600000000000001</v>
      </c>
      <c r="E9" s="428">
        <v>3.4722222222222224E-2</v>
      </c>
      <c r="F9" s="2"/>
      <c r="G9" s="116">
        <f t="shared" si="0"/>
        <v>1690</v>
      </c>
      <c r="H9" s="201"/>
      <c r="I9" s="196"/>
    </row>
    <row r="10" spans="1:10" x14ac:dyDescent="0.25">
      <c r="A10" s="466" t="s">
        <v>2328</v>
      </c>
      <c r="B10" s="162">
        <v>2132</v>
      </c>
      <c r="C10" s="163">
        <v>0</v>
      </c>
      <c r="D10" s="163">
        <v>0.14099999999999999</v>
      </c>
      <c r="E10" s="428">
        <v>0</v>
      </c>
      <c r="F10" s="2"/>
      <c r="G10" s="116">
        <f t="shared" si="0"/>
        <v>2132</v>
      </c>
      <c r="H10" s="201"/>
      <c r="I10" s="196"/>
    </row>
    <row r="11" spans="1:10" x14ac:dyDescent="0.25">
      <c r="A11" s="466" t="s">
        <v>2336</v>
      </c>
      <c r="B11" s="162">
        <v>1965</v>
      </c>
      <c r="C11" s="163">
        <v>3</v>
      </c>
      <c r="D11" s="163">
        <v>0.04</v>
      </c>
      <c r="E11" s="428">
        <v>0</v>
      </c>
      <c r="F11" s="2"/>
      <c r="G11" s="116">
        <f t="shared" si="0"/>
        <v>1965</v>
      </c>
      <c r="H11" s="201"/>
      <c r="I11" s="196"/>
    </row>
    <row r="12" spans="1:10" x14ac:dyDescent="0.25">
      <c r="A12" s="466" t="s">
        <v>2343</v>
      </c>
      <c r="B12" s="162">
        <v>80</v>
      </c>
      <c r="C12" s="163">
        <v>0</v>
      </c>
      <c r="D12" s="163">
        <v>8.0000000000000002E-3</v>
      </c>
      <c r="E12" s="428">
        <v>0</v>
      </c>
      <c r="F12" s="2"/>
      <c r="G12" s="116">
        <f t="shared" si="0"/>
        <v>80</v>
      </c>
      <c r="H12" s="201"/>
      <c r="I12" s="196"/>
    </row>
    <row r="13" spans="1:10" x14ac:dyDescent="0.25">
      <c r="A13" s="149"/>
      <c r="B13" s="440"/>
      <c r="C13" s="441"/>
      <c r="D13" s="442"/>
      <c r="E13" s="443"/>
      <c r="F13" s="108"/>
      <c r="G13" s="116">
        <f t="shared" ref="G13:G23" si="1">B13-H13</f>
        <v>0</v>
      </c>
      <c r="H13" s="201"/>
      <c r="I13" s="196"/>
    </row>
    <row r="14" spans="1:10" x14ac:dyDescent="0.25">
      <c r="A14" s="149"/>
      <c r="B14" s="426"/>
      <c r="C14" s="427"/>
      <c r="D14" s="425"/>
      <c r="E14" s="428"/>
      <c r="F14" s="197"/>
      <c r="G14" s="116">
        <f t="shared" si="1"/>
        <v>0</v>
      </c>
      <c r="H14" s="201"/>
      <c r="I14" s="196"/>
    </row>
    <row r="15" spans="1:10" x14ac:dyDescent="0.25">
      <c r="A15" s="149"/>
      <c r="B15" s="426"/>
      <c r="C15" s="427"/>
      <c r="D15" s="425"/>
      <c r="E15" s="428"/>
      <c r="F15" s="197"/>
      <c r="G15" s="116">
        <f t="shared" si="1"/>
        <v>0</v>
      </c>
      <c r="H15" s="201"/>
      <c r="I15" s="196"/>
    </row>
    <row r="16" spans="1:10" x14ac:dyDescent="0.25">
      <c r="A16" s="149"/>
      <c r="B16" s="426"/>
      <c r="C16" s="427"/>
      <c r="D16" s="425"/>
      <c r="E16" s="428"/>
      <c r="F16" s="197"/>
      <c r="G16" s="116">
        <f t="shared" si="1"/>
        <v>0</v>
      </c>
      <c r="H16" s="201"/>
      <c r="I16" s="196"/>
    </row>
    <row r="17" spans="1:9" x14ac:dyDescent="0.25">
      <c r="A17" s="149"/>
      <c r="B17" s="426"/>
      <c r="C17" s="427"/>
      <c r="D17" s="425"/>
      <c r="E17" s="428"/>
      <c r="F17" s="197"/>
      <c r="G17" s="116">
        <f t="shared" si="1"/>
        <v>0</v>
      </c>
      <c r="H17" s="201"/>
      <c r="I17" s="196"/>
    </row>
    <row r="18" spans="1:9" x14ac:dyDescent="0.25">
      <c r="A18" s="149"/>
      <c r="B18" s="426"/>
      <c r="C18" s="427"/>
      <c r="D18" s="425"/>
      <c r="E18" s="428"/>
      <c r="F18" s="197"/>
      <c r="G18" s="116">
        <f t="shared" si="1"/>
        <v>0</v>
      </c>
      <c r="H18" s="201"/>
      <c r="I18" s="196"/>
    </row>
    <row r="19" spans="1:9" x14ac:dyDescent="0.25">
      <c r="A19" s="149"/>
      <c r="B19" s="426"/>
      <c r="C19" s="427"/>
      <c r="D19" s="425"/>
      <c r="E19" s="428"/>
      <c r="F19" s="197"/>
      <c r="G19" s="116">
        <f t="shared" si="1"/>
        <v>0</v>
      </c>
      <c r="H19" s="201"/>
      <c r="I19" s="196"/>
    </row>
    <row r="20" spans="1:9" x14ac:dyDescent="0.25">
      <c r="A20" s="149"/>
      <c r="B20" s="426"/>
      <c r="C20" s="427"/>
      <c r="D20" s="425"/>
      <c r="E20" s="428"/>
      <c r="F20" s="197"/>
      <c r="G20" s="116">
        <f t="shared" si="1"/>
        <v>0</v>
      </c>
      <c r="H20" s="201"/>
      <c r="I20" s="196"/>
    </row>
    <row r="21" spans="1:9" x14ac:dyDescent="0.25">
      <c r="A21" s="149"/>
      <c r="B21" s="426"/>
      <c r="C21" s="427"/>
      <c r="D21" s="425"/>
      <c r="E21" s="428"/>
      <c r="F21" s="197"/>
      <c r="G21" s="116">
        <f t="shared" si="1"/>
        <v>0</v>
      </c>
      <c r="H21" s="201"/>
      <c r="I21" s="196"/>
    </row>
    <row r="22" spans="1:9" x14ac:dyDescent="0.25">
      <c r="A22" s="149"/>
      <c r="B22" s="426"/>
      <c r="C22" s="427"/>
      <c r="D22" s="427"/>
      <c r="E22" s="428"/>
      <c r="F22" s="197"/>
      <c r="G22" s="116">
        <f t="shared" si="1"/>
        <v>0</v>
      </c>
      <c r="H22" s="201"/>
      <c r="I22" s="196"/>
    </row>
    <row r="23" spans="1:9" ht="4.5" customHeight="1" x14ac:dyDescent="0.25">
      <c r="A23" s="17"/>
      <c r="B23" s="17"/>
      <c r="C23" s="17"/>
      <c r="D23" s="17"/>
      <c r="E23" s="17"/>
      <c r="F23" s="17"/>
      <c r="G23" s="116">
        <f t="shared" si="1"/>
        <v>0</v>
      </c>
      <c r="H23" s="201"/>
    </row>
    <row r="24" spans="1:9" x14ac:dyDescent="0.25">
      <c r="A24" s="5" t="s">
        <v>16</v>
      </c>
      <c r="B24" s="18">
        <f>SUM(B6:B22)</f>
        <v>10024</v>
      </c>
      <c r="C24" s="5">
        <f>SUM(C6:C22)</f>
        <v>34</v>
      </c>
      <c r="D24" s="26">
        <f>SUM(D6:D22)</f>
        <v>0.63900000000000001</v>
      </c>
      <c r="E24" s="5"/>
      <c r="F24" s="5"/>
      <c r="G24" s="83">
        <f>SUM(G6:G22)</f>
        <v>10024</v>
      </c>
      <c r="H24" s="23">
        <f>SUM(H6:H22)</f>
        <v>0</v>
      </c>
    </row>
    <row r="25" spans="1:9" x14ac:dyDescent="0.25">
      <c r="A25" s="121"/>
      <c r="B25" s="122">
        <f>J1-B24</f>
        <v>-24</v>
      </c>
      <c r="C25" s="121"/>
      <c r="D25" s="123"/>
      <c r="E25" s="121"/>
      <c r="F25" s="121"/>
      <c r="G25" s="122"/>
      <c r="H25" s="121"/>
    </row>
    <row r="26" spans="1:9" ht="28.5" customHeight="1" x14ac:dyDescent="0.25"/>
    <row r="27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4"/>
  <sheetViews>
    <sheetView tabSelected="1" workbookViewId="0">
      <selection activeCell="J17" sqref="J17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5000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424"/>
      <c r="F2" s="496" t="s">
        <v>9</v>
      </c>
      <c r="G2" s="12" t="s">
        <v>20</v>
      </c>
      <c r="H2" s="424"/>
    </row>
    <row r="3" spans="1:10" x14ac:dyDescent="0.25">
      <c r="A3" s="8"/>
      <c r="B3" s="541" t="s">
        <v>8</v>
      </c>
      <c r="C3" s="541"/>
      <c r="D3" s="12" t="s">
        <v>2231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2522</v>
      </c>
      <c r="B6" s="162">
        <v>777</v>
      </c>
      <c r="C6" s="163">
        <v>0</v>
      </c>
      <c r="D6" s="163">
        <v>4.5999999999999999E-2</v>
      </c>
      <c r="E6" s="428">
        <v>0</v>
      </c>
      <c r="F6" s="197"/>
      <c r="G6" s="109">
        <f>B6-H6</f>
        <v>777</v>
      </c>
      <c r="H6" s="201"/>
      <c r="I6" s="196"/>
    </row>
    <row r="7" spans="1:10" x14ac:dyDescent="0.25">
      <c r="A7" s="149" t="s">
        <v>2523</v>
      </c>
      <c r="B7" s="162">
        <v>1020</v>
      </c>
      <c r="C7" s="163">
        <v>15</v>
      </c>
      <c r="D7" s="163">
        <v>7.8E-2</v>
      </c>
      <c r="E7" s="428">
        <v>0</v>
      </c>
      <c r="F7" s="197"/>
      <c r="G7" s="109">
        <f>B7-H7</f>
        <v>1020</v>
      </c>
      <c r="H7" s="201"/>
      <c r="I7" s="196"/>
    </row>
    <row r="8" spans="1:10" x14ac:dyDescent="0.25">
      <c r="A8" s="149" t="s">
        <v>2541</v>
      </c>
      <c r="B8" s="162">
        <v>820</v>
      </c>
      <c r="C8" s="163">
        <v>0</v>
      </c>
      <c r="D8" s="163">
        <v>6.6000000000000003E-2</v>
      </c>
      <c r="E8" s="428">
        <v>0</v>
      </c>
      <c r="F8" s="197"/>
      <c r="G8" s="109">
        <f t="shared" ref="G8:G22" si="0">B8-H8</f>
        <v>820</v>
      </c>
      <c r="H8" s="201"/>
      <c r="I8" s="196"/>
    </row>
    <row r="9" spans="1:10" ht="15" customHeight="1" x14ac:dyDescent="0.25">
      <c r="A9" s="314" t="s">
        <v>2542</v>
      </c>
      <c r="B9" s="162">
        <v>400</v>
      </c>
      <c r="C9" s="163">
        <v>15</v>
      </c>
      <c r="D9" s="163">
        <v>6.2E-2</v>
      </c>
      <c r="E9" s="428">
        <v>0</v>
      </c>
      <c r="F9" s="2"/>
      <c r="G9" s="109">
        <f t="shared" si="0"/>
        <v>400</v>
      </c>
      <c r="H9" s="201"/>
    </row>
    <row r="10" spans="1:10" x14ac:dyDescent="0.25">
      <c r="A10" s="466" t="s">
        <v>2543</v>
      </c>
      <c r="B10" s="162">
        <v>865</v>
      </c>
      <c r="C10" s="163">
        <v>7</v>
      </c>
      <c r="D10" s="163">
        <v>6.8000000000000005E-2</v>
      </c>
      <c r="E10" s="428">
        <v>2.0833333333333332E-2</v>
      </c>
      <c r="F10" s="2"/>
      <c r="G10" s="109">
        <f t="shared" si="0"/>
        <v>865</v>
      </c>
      <c r="H10" s="201"/>
    </row>
    <row r="11" spans="1:10" x14ac:dyDescent="0.25">
      <c r="A11" s="466" t="s">
        <v>2544</v>
      </c>
      <c r="B11" s="162">
        <v>900</v>
      </c>
      <c r="C11" s="163">
        <v>12</v>
      </c>
      <c r="D11" s="163">
        <v>0.156</v>
      </c>
      <c r="E11" s="428">
        <v>0</v>
      </c>
      <c r="F11" s="2"/>
      <c r="G11" s="109">
        <f t="shared" si="0"/>
        <v>900</v>
      </c>
      <c r="H11" s="201"/>
    </row>
    <row r="12" spans="1:10" ht="15" customHeight="1" x14ac:dyDescent="0.25">
      <c r="A12" s="149" t="s">
        <v>2556</v>
      </c>
      <c r="B12" s="162">
        <v>1126</v>
      </c>
      <c r="C12" s="163">
        <v>2</v>
      </c>
      <c r="D12" s="163">
        <v>9.4E-2</v>
      </c>
      <c r="E12" s="428">
        <v>0</v>
      </c>
      <c r="F12" s="108"/>
      <c r="G12" s="109">
        <f t="shared" si="0"/>
        <v>1126</v>
      </c>
      <c r="H12" s="201"/>
    </row>
    <row r="13" spans="1:10" x14ac:dyDescent="0.25">
      <c r="A13" s="149"/>
      <c r="B13" s="426"/>
      <c r="C13" s="427"/>
      <c r="D13" s="425"/>
      <c r="E13" s="428"/>
      <c r="F13" s="197"/>
      <c r="G13" s="116">
        <f t="shared" si="0"/>
        <v>0</v>
      </c>
      <c r="H13" s="201"/>
    </row>
    <row r="14" spans="1:10" x14ac:dyDescent="0.25">
      <c r="A14" s="149"/>
      <c r="B14" s="426"/>
      <c r="C14" s="427"/>
      <c r="D14" s="425"/>
      <c r="E14" s="428"/>
      <c r="F14" s="197"/>
      <c r="G14" s="116">
        <f t="shared" si="0"/>
        <v>0</v>
      </c>
      <c r="H14" s="201"/>
    </row>
    <row r="15" spans="1:10" x14ac:dyDescent="0.25">
      <c r="A15" s="149"/>
      <c r="B15" s="426"/>
      <c r="C15" s="427"/>
      <c r="D15" s="425"/>
      <c r="E15" s="428"/>
      <c r="F15" s="197"/>
      <c r="G15" s="116">
        <f t="shared" si="0"/>
        <v>0</v>
      </c>
      <c r="H15" s="201"/>
    </row>
    <row r="16" spans="1:10" x14ac:dyDescent="0.25">
      <c r="A16" s="149"/>
      <c r="B16" s="426"/>
      <c r="C16" s="427"/>
      <c r="D16" s="425"/>
      <c r="E16" s="428"/>
      <c r="F16" s="197"/>
      <c r="G16" s="116">
        <f t="shared" si="0"/>
        <v>0</v>
      </c>
      <c r="H16" s="201"/>
    </row>
    <row r="17" spans="1:8" x14ac:dyDescent="0.25">
      <c r="A17" s="149"/>
      <c r="B17" s="426"/>
      <c r="C17" s="427"/>
      <c r="D17" s="425"/>
      <c r="E17" s="428"/>
      <c r="F17" s="197"/>
      <c r="G17" s="116">
        <f t="shared" si="0"/>
        <v>0</v>
      </c>
      <c r="H17" s="201"/>
    </row>
    <row r="18" spans="1:8" x14ac:dyDescent="0.25">
      <c r="A18" s="149"/>
      <c r="B18" s="426"/>
      <c r="C18" s="427"/>
      <c r="D18" s="425"/>
      <c r="E18" s="428"/>
      <c r="F18" s="197"/>
      <c r="G18" s="116">
        <f t="shared" si="0"/>
        <v>0</v>
      </c>
      <c r="H18" s="201"/>
    </row>
    <row r="19" spans="1:8" x14ac:dyDescent="0.25">
      <c r="A19" s="149"/>
      <c r="B19" s="426"/>
      <c r="C19" s="427"/>
      <c r="D19" s="425"/>
      <c r="E19" s="428"/>
      <c r="F19" s="197"/>
      <c r="G19" s="116">
        <f t="shared" si="0"/>
        <v>0</v>
      </c>
      <c r="H19" s="201"/>
    </row>
    <row r="20" spans="1:8" x14ac:dyDescent="0.25">
      <c r="A20" s="149"/>
      <c r="B20" s="426"/>
      <c r="C20" s="427"/>
      <c r="D20" s="425"/>
      <c r="E20" s="428"/>
      <c r="F20" s="197"/>
      <c r="G20" s="116">
        <f t="shared" si="0"/>
        <v>0</v>
      </c>
      <c r="H20" s="201"/>
    </row>
    <row r="21" spans="1:8" x14ac:dyDescent="0.25">
      <c r="A21" s="149"/>
      <c r="B21" s="426"/>
      <c r="C21" s="427"/>
      <c r="D21" s="427"/>
      <c r="E21" s="428"/>
      <c r="F21" s="197"/>
      <c r="G21" s="116">
        <f t="shared" si="0"/>
        <v>0</v>
      </c>
      <c r="H21" s="201"/>
    </row>
    <row r="22" spans="1:8" ht="4.5" customHeight="1" x14ac:dyDescent="0.25">
      <c r="A22" s="17"/>
      <c r="B22" s="17"/>
      <c r="C22" s="17"/>
      <c r="D22" s="17"/>
      <c r="E22" s="17"/>
      <c r="F22" s="17"/>
      <c r="G22" s="116">
        <f t="shared" si="0"/>
        <v>0</v>
      </c>
      <c r="H22" s="201"/>
    </row>
    <row r="23" spans="1:8" x14ac:dyDescent="0.25">
      <c r="A23" s="5" t="s">
        <v>16</v>
      </c>
      <c r="B23" s="18">
        <f>SUM(B5:B21)</f>
        <v>5908</v>
      </c>
      <c r="C23" s="5">
        <f>SUM(C5:C21)</f>
        <v>51</v>
      </c>
      <c r="D23" s="26">
        <f>SUM(D5:D21)</f>
        <v>0.56999999999999995</v>
      </c>
      <c r="E23" s="5"/>
      <c r="F23" s="5"/>
      <c r="G23" s="83">
        <f>SUM(G5:G21)</f>
        <v>5908</v>
      </c>
      <c r="H23" s="23">
        <f>SUM(H5:H21)</f>
        <v>0</v>
      </c>
    </row>
    <row r="24" spans="1:8" x14ac:dyDescent="0.25">
      <c r="A24" s="121"/>
      <c r="B24" s="122">
        <f>J1-B23</f>
        <v>-908</v>
      </c>
      <c r="C24" s="121"/>
      <c r="D24" s="123"/>
      <c r="E24" s="121"/>
      <c r="F24" s="121"/>
      <c r="G24" s="122"/>
      <c r="H24" s="121"/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7"/>
  <sheetViews>
    <sheetView workbookViewId="0">
      <selection activeCell="G6" sqref="G6:G1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424"/>
      <c r="F2" s="496" t="s">
        <v>9</v>
      </c>
      <c r="G2" s="12" t="s">
        <v>20</v>
      </c>
      <c r="H2" s="424"/>
    </row>
    <row r="3" spans="1:10" x14ac:dyDescent="0.25">
      <c r="A3" s="8"/>
      <c r="B3" s="541" t="s">
        <v>8</v>
      </c>
      <c r="C3" s="541"/>
      <c r="D3" s="12" t="s">
        <v>221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2453</v>
      </c>
      <c r="B6" s="162">
        <v>1174</v>
      </c>
      <c r="C6" s="163">
        <v>3</v>
      </c>
      <c r="D6" s="163">
        <v>0.11600000000000001</v>
      </c>
      <c r="E6" s="428">
        <v>0</v>
      </c>
      <c r="F6" s="197"/>
      <c r="G6" s="109">
        <f>B6-H6</f>
        <v>1174</v>
      </c>
      <c r="H6" s="201"/>
      <c r="I6" s="196"/>
    </row>
    <row r="7" spans="1:10" x14ac:dyDescent="0.25">
      <c r="A7" s="149" t="s">
        <v>2463</v>
      </c>
      <c r="B7" s="162">
        <v>824</v>
      </c>
      <c r="C7" s="163">
        <v>9</v>
      </c>
      <c r="D7" s="163">
        <v>7.8E-2</v>
      </c>
      <c r="E7" s="428">
        <v>0</v>
      </c>
      <c r="F7" s="197"/>
      <c r="G7" s="109">
        <f t="shared" ref="G7:G15" si="0">B7-H7</f>
        <v>824</v>
      </c>
      <c r="H7" s="201"/>
      <c r="I7" s="196"/>
    </row>
    <row r="8" spans="1:10" x14ac:dyDescent="0.25">
      <c r="A8" s="149" t="s">
        <v>2464</v>
      </c>
      <c r="B8" s="162">
        <v>625</v>
      </c>
      <c r="C8" s="163">
        <v>5</v>
      </c>
      <c r="D8" s="163">
        <v>5.3999999999999999E-2</v>
      </c>
      <c r="E8" s="428">
        <v>0</v>
      </c>
      <c r="F8" s="197"/>
      <c r="G8" s="109">
        <f t="shared" si="0"/>
        <v>625</v>
      </c>
      <c r="H8" s="201"/>
      <c r="I8" s="196"/>
    </row>
    <row r="9" spans="1:10" x14ac:dyDescent="0.25">
      <c r="A9" s="314" t="s">
        <v>2474</v>
      </c>
      <c r="B9" s="162">
        <v>1124</v>
      </c>
      <c r="C9" s="163">
        <v>8</v>
      </c>
      <c r="D9" s="163">
        <v>0.108</v>
      </c>
      <c r="E9" s="428">
        <v>0</v>
      </c>
      <c r="F9" s="2"/>
      <c r="G9" s="109">
        <f t="shared" si="0"/>
        <v>1124</v>
      </c>
      <c r="H9" s="201"/>
      <c r="I9" s="196"/>
    </row>
    <row r="10" spans="1:10" x14ac:dyDescent="0.25">
      <c r="A10" s="466" t="s">
        <v>2475</v>
      </c>
      <c r="B10" s="162">
        <v>1158</v>
      </c>
      <c r="C10" s="163">
        <v>0</v>
      </c>
      <c r="D10" s="163">
        <v>0.13800000000000001</v>
      </c>
      <c r="E10" s="428">
        <v>0</v>
      </c>
      <c r="F10" s="2"/>
      <c r="G10" s="109">
        <f t="shared" si="0"/>
        <v>1158</v>
      </c>
      <c r="H10" s="201"/>
      <c r="I10" s="196"/>
    </row>
    <row r="11" spans="1:10" x14ac:dyDescent="0.25">
      <c r="A11" s="466" t="s">
        <v>2483</v>
      </c>
      <c r="B11" s="162">
        <v>1063</v>
      </c>
      <c r="C11" s="163">
        <v>1</v>
      </c>
      <c r="D11" s="163">
        <v>0.11</v>
      </c>
      <c r="E11" s="428">
        <v>0</v>
      </c>
      <c r="F11" s="2"/>
      <c r="G11" s="109">
        <f t="shared" si="0"/>
        <v>1063</v>
      </c>
      <c r="H11" s="201"/>
      <c r="I11" s="196"/>
    </row>
    <row r="12" spans="1:10" x14ac:dyDescent="0.25">
      <c r="A12" s="466" t="s">
        <v>2484</v>
      </c>
      <c r="B12" s="162">
        <v>1085</v>
      </c>
      <c r="C12" s="163">
        <v>10</v>
      </c>
      <c r="D12" s="163">
        <v>6.4000000000000001E-2</v>
      </c>
      <c r="E12" s="428">
        <v>0</v>
      </c>
      <c r="F12" s="2"/>
      <c r="G12" s="109">
        <f t="shared" si="0"/>
        <v>1085</v>
      </c>
      <c r="H12" s="201"/>
      <c r="I12" s="196"/>
    </row>
    <row r="13" spans="1:10" x14ac:dyDescent="0.25">
      <c r="A13" s="149" t="s">
        <v>2495</v>
      </c>
      <c r="B13" s="48">
        <v>1168</v>
      </c>
      <c r="C13" s="33">
        <v>0</v>
      </c>
      <c r="D13" s="33">
        <v>0.11600000000000001</v>
      </c>
      <c r="E13" s="198">
        <v>0</v>
      </c>
      <c r="F13" s="108"/>
      <c r="G13" s="109">
        <f t="shared" si="0"/>
        <v>1168</v>
      </c>
      <c r="H13" s="201"/>
      <c r="I13" s="196"/>
    </row>
    <row r="14" spans="1:10" x14ac:dyDescent="0.25">
      <c r="A14" s="149" t="s">
        <v>2496</v>
      </c>
      <c r="B14" s="162">
        <v>1170</v>
      </c>
      <c r="C14" s="163">
        <v>0</v>
      </c>
      <c r="D14" s="163">
        <v>0.11600000000000001</v>
      </c>
      <c r="E14" s="428">
        <v>0</v>
      </c>
      <c r="F14" s="197"/>
      <c r="G14" s="109">
        <f t="shared" si="0"/>
        <v>1170</v>
      </c>
      <c r="H14" s="201"/>
      <c r="I14" s="196"/>
    </row>
    <row r="15" spans="1:10" x14ac:dyDescent="0.25">
      <c r="A15" s="149" t="s">
        <v>2512</v>
      </c>
      <c r="B15" s="162">
        <v>1168</v>
      </c>
      <c r="C15" s="163">
        <v>0</v>
      </c>
      <c r="D15" s="163">
        <v>0.13800000000000001</v>
      </c>
      <c r="E15" s="428">
        <v>0</v>
      </c>
      <c r="F15" s="197"/>
      <c r="G15" s="109">
        <f t="shared" si="0"/>
        <v>1168</v>
      </c>
      <c r="H15" s="201"/>
      <c r="I15" s="196"/>
    </row>
    <row r="16" spans="1:10" x14ac:dyDescent="0.25">
      <c r="A16" s="149"/>
      <c r="B16" s="426"/>
      <c r="C16" s="427"/>
      <c r="D16" s="425"/>
      <c r="E16" s="428"/>
      <c r="F16" s="197"/>
      <c r="G16" s="116">
        <f t="shared" ref="G16:G23" si="1">B16-H16</f>
        <v>0</v>
      </c>
      <c r="H16" s="201"/>
      <c r="I16" s="196"/>
    </row>
    <row r="17" spans="1:9" x14ac:dyDescent="0.25">
      <c r="A17" s="149"/>
      <c r="B17" s="426"/>
      <c r="C17" s="427"/>
      <c r="D17" s="425"/>
      <c r="E17" s="428"/>
      <c r="F17" s="197"/>
      <c r="G17" s="116">
        <f t="shared" si="1"/>
        <v>0</v>
      </c>
      <c r="H17" s="201"/>
      <c r="I17" s="196"/>
    </row>
    <row r="18" spans="1:9" x14ac:dyDescent="0.25">
      <c r="A18" s="149"/>
      <c r="B18" s="426"/>
      <c r="C18" s="427"/>
      <c r="D18" s="425"/>
      <c r="E18" s="428"/>
      <c r="F18" s="197"/>
      <c r="G18" s="116">
        <f t="shared" si="1"/>
        <v>0</v>
      </c>
      <c r="H18" s="201"/>
      <c r="I18" s="196"/>
    </row>
    <row r="19" spans="1:9" x14ac:dyDescent="0.25">
      <c r="A19" s="149"/>
      <c r="B19" s="426"/>
      <c r="C19" s="427"/>
      <c r="D19" s="425"/>
      <c r="E19" s="428"/>
      <c r="F19" s="197"/>
      <c r="G19" s="116">
        <f t="shared" si="1"/>
        <v>0</v>
      </c>
      <c r="H19" s="201"/>
      <c r="I19" s="196"/>
    </row>
    <row r="20" spans="1:9" x14ac:dyDescent="0.25">
      <c r="A20" s="149"/>
      <c r="B20" s="426"/>
      <c r="C20" s="427"/>
      <c r="D20" s="425"/>
      <c r="E20" s="428"/>
      <c r="F20" s="197"/>
      <c r="G20" s="116">
        <f t="shared" si="1"/>
        <v>0</v>
      </c>
      <c r="H20" s="201"/>
      <c r="I20" s="196"/>
    </row>
    <row r="21" spans="1:9" x14ac:dyDescent="0.25">
      <c r="A21" s="149"/>
      <c r="B21" s="426"/>
      <c r="C21" s="427"/>
      <c r="D21" s="425"/>
      <c r="E21" s="428"/>
      <c r="F21" s="197"/>
      <c r="G21" s="116">
        <f t="shared" si="1"/>
        <v>0</v>
      </c>
      <c r="H21" s="201"/>
      <c r="I21" s="196"/>
    </row>
    <row r="22" spans="1:9" x14ac:dyDescent="0.25">
      <c r="A22" s="149"/>
      <c r="B22" s="426"/>
      <c r="C22" s="427"/>
      <c r="D22" s="427"/>
      <c r="E22" s="428"/>
      <c r="F22" s="197"/>
      <c r="G22" s="116">
        <f t="shared" si="1"/>
        <v>0</v>
      </c>
      <c r="H22" s="201"/>
      <c r="I22" s="196"/>
    </row>
    <row r="23" spans="1:9" ht="4.5" customHeight="1" x14ac:dyDescent="0.25">
      <c r="A23" s="17"/>
      <c r="B23" s="17"/>
      <c r="C23" s="17"/>
      <c r="D23" s="17"/>
      <c r="E23" s="17"/>
      <c r="F23" s="17"/>
      <c r="G23" s="116">
        <f t="shared" si="1"/>
        <v>0</v>
      </c>
      <c r="H23" s="201"/>
    </row>
    <row r="24" spans="1:9" x14ac:dyDescent="0.25">
      <c r="A24" s="5" t="s">
        <v>16</v>
      </c>
      <c r="B24" s="18">
        <f>SUM(B6:B22)</f>
        <v>10559</v>
      </c>
      <c r="C24" s="5">
        <f>SUM(C6:C22)</f>
        <v>36</v>
      </c>
      <c r="D24" s="26">
        <f>SUM(D6:D22)</f>
        <v>1.0379999999999998</v>
      </c>
      <c r="E24" s="5"/>
      <c r="F24" s="5"/>
      <c r="G24" s="83">
        <f>SUM(G6:G22)</f>
        <v>10559</v>
      </c>
      <c r="H24" s="23">
        <f>SUM(H6:H22)</f>
        <v>0</v>
      </c>
    </row>
    <row r="25" spans="1:9" x14ac:dyDescent="0.25">
      <c r="A25" s="121"/>
      <c r="B25" s="122">
        <f>J1-B24</f>
        <v>-559</v>
      </c>
      <c r="C25" s="121"/>
      <c r="D25" s="123"/>
      <c r="E25" s="121"/>
      <c r="F25" s="121"/>
      <c r="G25" s="122"/>
      <c r="H25" s="121"/>
    </row>
    <row r="26" spans="1:9" ht="28.5" customHeight="1" x14ac:dyDescent="0.25"/>
    <row r="27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7"/>
  <sheetViews>
    <sheetView workbookViewId="0">
      <selection activeCell="N22" sqref="N2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424"/>
      <c r="F2" s="496" t="s">
        <v>9</v>
      </c>
      <c r="G2" s="12" t="s">
        <v>18</v>
      </c>
      <c r="H2" s="424"/>
    </row>
    <row r="3" spans="1:10" x14ac:dyDescent="0.25">
      <c r="A3" s="8"/>
      <c r="B3" s="541" t="s">
        <v>8</v>
      </c>
      <c r="C3" s="541"/>
      <c r="D3" s="12">
        <v>4069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2265</v>
      </c>
      <c r="B6" s="426">
        <v>188</v>
      </c>
      <c r="C6" s="427">
        <v>0</v>
      </c>
      <c r="D6" s="425">
        <v>0</v>
      </c>
      <c r="E6" s="428">
        <v>0</v>
      </c>
      <c r="F6" s="197"/>
      <c r="G6" s="109">
        <f>B6-H6</f>
        <v>188</v>
      </c>
      <c r="H6" s="201"/>
      <c r="I6" s="196"/>
    </row>
    <row r="7" spans="1:10" x14ac:dyDescent="0.25">
      <c r="A7" s="149" t="s">
        <v>2277</v>
      </c>
      <c r="B7" s="426">
        <v>593</v>
      </c>
      <c r="C7" s="427">
        <v>5</v>
      </c>
      <c r="D7" s="425">
        <v>0.17</v>
      </c>
      <c r="E7" s="428">
        <v>5.9027777777777783E-2</v>
      </c>
      <c r="F7" s="197"/>
      <c r="G7" s="109">
        <f>B7-H7</f>
        <v>593</v>
      </c>
      <c r="H7" s="201"/>
      <c r="I7" s="196"/>
    </row>
    <row r="8" spans="1:10" ht="15.75" thickBot="1" x14ac:dyDescent="0.3">
      <c r="A8" s="432" t="s">
        <v>2289</v>
      </c>
      <c r="B8" s="467">
        <v>630</v>
      </c>
      <c r="C8" s="468">
        <v>0</v>
      </c>
      <c r="D8" s="469">
        <v>0.14899999999999999</v>
      </c>
      <c r="E8" s="470">
        <v>0</v>
      </c>
      <c r="F8" s="437"/>
      <c r="G8" s="471">
        <f t="shared" ref="G8:G16" si="0">B8-H8</f>
        <v>630</v>
      </c>
      <c r="H8" s="439"/>
      <c r="I8" s="196"/>
    </row>
    <row r="9" spans="1:10" x14ac:dyDescent="0.25">
      <c r="A9" s="510" t="s">
        <v>2290</v>
      </c>
      <c r="B9" s="174">
        <v>751</v>
      </c>
      <c r="C9" s="174">
        <v>0</v>
      </c>
      <c r="D9" s="174">
        <v>0.13600000000000001</v>
      </c>
      <c r="E9" s="443">
        <v>0</v>
      </c>
      <c r="F9" s="8"/>
      <c r="G9" s="116">
        <f t="shared" si="0"/>
        <v>751</v>
      </c>
      <c r="H9" s="110"/>
      <c r="I9" s="196"/>
    </row>
    <row r="10" spans="1:10" x14ac:dyDescent="0.25">
      <c r="A10" s="466" t="s">
        <v>2313</v>
      </c>
      <c r="B10" s="426">
        <v>723</v>
      </c>
      <c r="C10" s="427">
        <v>0</v>
      </c>
      <c r="D10" s="425">
        <v>0.16400000000000001</v>
      </c>
      <c r="E10" s="428">
        <v>0</v>
      </c>
      <c r="F10" s="2"/>
      <c r="G10" s="116">
        <f t="shared" si="0"/>
        <v>723</v>
      </c>
      <c r="H10" s="201"/>
      <c r="I10" s="196"/>
    </row>
    <row r="11" spans="1:10" x14ac:dyDescent="0.25">
      <c r="A11" s="466" t="s">
        <v>2314</v>
      </c>
      <c r="B11" s="162">
        <v>758</v>
      </c>
      <c r="C11" s="163">
        <v>4</v>
      </c>
      <c r="D11" s="163">
        <v>0.13600000000000001</v>
      </c>
      <c r="E11" s="428">
        <v>0</v>
      </c>
      <c r="F11" s="2"/>
      <c r="G11" s="116">
        <f t="shared" si="0"/>
        <v>758</v>
      </c>
      <c r="H11" s="201"/>
      <c r="I11" s="196"/>
    </row>
    <row r="12" spans="1:10" x14ac:dyDescent="0.25">
      <c r="A12" s="466" t="s">
        <v>2315</v>
      </c>
      <c r="B12" s="162">
        <v>453</v>
      </c>
      <c r="C12" s="163">
        <v>2</v>
      </c>
      <c r="D12" s="163">
        <v>0.14199999999999999</v>
      </c>
      <c r="E12" s="428">
        <v>6.9444444444444434E-2</v>
      </c>
      <c r="F12" s="2"/>
      <c r="G12" s="116">
        <f t="shared" si="0"/>
        <v>453</v>
      </c>
      <c r="H12" s="201"/>
      <c r="I12" s="196"/>
    </row>
    <row r="13" spans="1:10" x14ac:dyDescent="0.25">
      <c r="A13" s="149" t="s">
        <v>2316</v>
      </c>
      <c r="B13" s="162">
        <v>305</v>
      </c>
      <c r="C13" s="163">
        <v>0</v>
      </c>
      <c r="D13" s="163">
        <v>0.05</v>
      </c>
      <c r="E13" s="428">
        <v>2.0833333333333332E-2</v>
      </c>
      <c r="F13" s="108"/>
      <c r="G13" s="116">
        <f t="shared" si="0"/>
        <v>305</v>
      </c>
      <c r="H13" s="201"/>
      <c r="I13" s="196"/>
    </row>
    <row r="14" spans="1:10" x14ac:dyDescent="0.25">
      <c r="A14" s="149" t="s">
        <v>2325</v>
      </c>
      <c r="B14" s="162">
        <v>771</v>
      </c>
      <c r="C14" s="163">
        <v>0</v>
      </c>
      <c r="D14" s="163">
        <v>0.15</v>
      </c>
      <c r="E14" s="428">
        <v>0</v>
      </c>
      <c r="F14" s="197"/>
      <c r="G14" s="116">
        <f t="shared" si="0"/>
        <v>771</v>
      </c>
      <c r="H14" s="201"/>
      <c r="I14" s="196"/>
    </row>
    <row r="15" spans="1:10" x14ac:dyDescent="0.25">
      <c r="A15" s="149" t="s">
        <v>2326</v>
      </c>
      <c r="B15" s="162">
        <v>674</v>
      </c>
      <c r="C15" s="163">
        <v>2</v>
      </c>
      <c r="D15" s="163">
        <v>0.106</v>
      </c>
      <c r="E15" s="428">
        <v>0</v>
      </c>
      <c r="F15" s="197"/>
      <c r="G15" s="116">
        <f t="shared" si="0"/>
        <v>674</v>
      </c>
      <c r="H15" s="201"/>
      <c r="I15" s="196"/>
    </row>
    <row r="16" spans="1:10" x14ac:dyDescent="0.25">
      <c r="A16" s="149" t="s">
        <v>2335</v>
      </c>
      <c r="B16" s="162">
        <v>746</v>
      </c>
      <c r="C16" s="163">
        <v>3</v>
      </c>
      <c r="D16" s="163">
        <v>0.21199999999999999</v>
      </c>
      <c r="E16" s="428">
        <v>0</v>
      </c>
      <c r="F16" s="197"/>
      <c r="G16" s="116">
        <f t="shared" si="0"/>
        <v>746</v>
      </c>
      <c r="H16" s="201"/>
      <c r="I16" s="196"/>
    </row>
    <row r="17" spans="1:9" x14ac:dyDescent="0.25">
      <c r="A17" s="149"/>
      <c r="B17" s="426"/>
      <c r="C17" s="427"/>
      <c r="D17" s="425"/>
      <c r="E17" s="428"/>
      <c r="F17" s="197"/>
      <c r="G17" s="116">
        <f t="shared" ref="G17:G23" si="1">B17-H17</f>
        <v>0</v>
      </c>
      <c r="H17" s="201"/>
      <c r="I17" s="196"/>
    </row>
    <row r="18" spans="1:9" x14ac:dyDescent="0.25">
      <c r="A18" s="149"/>
      <c r="B18" s="426"/>
      <c r="C18" s="427"/>
      <c r="D18" s="425"/>
      <c r="E18" s="428"/>
      <c r="F18" s="197"/>
      <c r="G18" s="116">
        <f t="shared" si="1"/>
        <v>0</v>
      </c>
      <c r="H18" s="201"/>
      <c r="I18" s="196"/>
    </row>
    <row r="19" spans="1:9" x14ac:dyDescent="0.25">
      <c r="A19" s="149"/>
      <c r="B19" s="426"/>
      <c r="C19" s="427"/>
      <c r="D19" s="425"/>
      <c r="E19" s="428"/>
      <c r="F19" s="197"/>
      <c r="G19" s="116">
        <f t="shared" si="1"/>
        <v>0</v>
      </c>
      <c r="H19" s="201"/>
      <c r="I19" s="196"/>
    </row>
    <row r="20" spans="1:9" x14ac:dyDescent="0.25">
      <c r="A20" s="149"/>
      <c r="B20" s="426"/>
      <c r="C20" s="427"/>
      <c r="D20" s="425"/>
      <c r="E20" s="428"/>
      <c r="F20" s="197"/>
      <c r="G20" s="116">
        <f t="shared" si="1"/>
        <v>0</v>
      </c>
      <c r="H20" s="201"/>
      <c r="I20" s="196"/>
    </row>
    <row r="21" spans="1:9" x14ac:dyDescent="0.25">
      <c r="A21" s="149"/>
      <c r="B21" s="426"/>
      <c r="C21" s="427"/>
      <c r="D21" s="425"/>
      <c r="E21" s="428"/>
      <c r="F21" s="197"/>
      <c r="G21" s="116">
        <f t="shared" si="1"/>
        <v>0</v>
      </c>
      <c r="H21" s="201"/>
      <c r="I21" s="196"/>
    </row>
    <row r="22" spans="1:9" x14ac:dyDescent="0.25">
      <c r="A22" s="149"/>
      <c r="B22" s="426"/>
      <c r="C22" s="427"/>
      <c r="D22" s="427"/>
      <c r="E22" s="428"/>
      <c r="F22" s="197"/>
      <c r="G22" s="116">
        <f t="shared" si="1"/>
        <v>0</v>
      </c>
      <c r="H22" s="201"/>
      <c r="I22" s="196"/>
    </row>
    <row r="23" spans="1:9" ht="4.5" customHeight="1" x14ac:dyDescent="0.25">
      <c r="A23" s="17"/>
      <c r="B23" s="17"/>
      <c r="C23" s="17"/>
      <c r="D23" s="17"/>
      <c r="E23" s="17"/>
      <c r="F23" s="17"/>
      <c r="G23" s="116">
        <f t="shared" si="1"/>
        <v>0</v>
      </c>
      <c r="H23" s="201"/>
    </row>
    <row r="24" spans="1:9" x14ac:dyDescent="0.25">
      <c r="A24" s="5" t="s">
        <v>16</v>
      </c>
      <c r="B24" s="18">
        <f>SUM(B6:B22)</f>
        <v>6592</v>
      </c>
      <c r="C24" s="5">
        <f>SUM(C6:C22)</f>
        <v>16</v>
      </c>
      <c r="D24" s="26">
        <f>SUM(D6:D22)</f>
        <v>1.415</v>
      </c>
      <c r="E24" s="5"/>
      <c r="F24" s="5"/>
      <c r="G24" s="83">
        <f>SUM(G6:G22)</f>
        <v>6592</v>
      </c>
      <c r="H24" s="23">
        <f>SUM(H6:H22)</f>
        <v>0</v>
      </c>
    </row>
    <row r="25" spans="1:9" x14ac:dyDescent="0.25">
      <c r="A25" s="121"/>
      <c r="B25" s="122">
        <f>J1-B24</f>
        <v>-592</v>
      </c>
      <c r="C25" s="121"/>
      <c r="D25" s="123"/>
      <c r="E25" s="121"/>
      <c r="F25" s="121"/>
      <c r="G25" s="122"/>
      <c r="H25" s="121"/>
    </row>
    <row r="26" spans="1:9" ht="28.5" customHeight="1" x14ac:dyDescent="0.25"/>
    <row r="27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7">
    <tabColor rgb="FF92D050"/>
  </sheetPr>
  <dimension ref="A1:J41"/>
  <sheetViews>
    <sheetView topLeftCell="A28" workbookViewId="0">
      <selection activeCell="E36" sqref="E3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24500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37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>
        <v>4069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239</v>
      </c>
      <c r="B6" s="148">
        <v>150</v>
      </c>
      <c r="C6" s="174"/>
      <c r="D6" s="106"/>
      <c r="E6" s="187"/>
      <c r="F6" s="108"/>
      <c r="G6" s="216">
        <f t="shared" ref="G6:G37" si="0">B6+H6</f>
        <v>150</v>
      </c>
      <c r="H6" s="110"/>
      <c r="I6" s="196"/>
    </row>
    <row r="7" spans="1:10" x14ac:dyDescent="0.25">
      <c r="A7" s="202" t="s">
        <v>242</v>
      </c>
      <c r="B7" s="204">
        <v>140</v>
      </c>
      <c r="C7" s="203"/>
      <c r="D7" s="200"/>
      <c r="E7" s="198"/>
      <c r="F7" s="197"/>
      <c r="G7" s="216">
        <f t="shared" si="0"/>
        <v>140</v>
      </c>
      <c r="H7" s="201"/>
      <c r="I7" s="196"/>
    </row>
    <row r="8" spans="1:10" x14ac:dyDescent="0.25">
      <c r="A8" s="202" t="s">
        <v>241</v>
      </c>
      <c r="B8" s="148">
        <v>244</v>
      </c>
      <c r="C8" s="174"/>
      <c r="D8" s="106"/>
      <c r="E8" s="187"/>
      <c r="F8" s="108"/>
      <c r="G8" s="216">
        <f>B8+H8</f>
        <v>244</v>
      </c>
      <c r="H8" s="110"/>
      <c r="I8" s="196"/>
    </row>
    <row r="9" spans="1:10" x14ac:dyDescent="0.25">
      <c r="A9" s="202" t="s">
        <v>243</v>
      </c>
      <c r="B9" s="148">
        <v>1210</v>
      </c>
      <c r="C9" s="174"/>
      <c r="D9" s="106"/>
      <c r="E9" s="187"/>
      <c r="F9" s="108"/>
      <c r="G9" s="216">
        <f>B9-H9</f>
        <v>1210</v>
      </c>
      <c r="H9" s="110"/>
      <c r="I9" s="196"/>
    </row>
    <row r="10" spans="1:10" ht="15.75" thickBot="1" x14ac:dyDescent="0.3">
      <c r="A10" s="153" t="s">
        <v>244</v>
      </c>
      <c r="B10" s="171">
        <v>572</v>
      </c>
      <c r="C10" s="170"/>
      <c r="D10" s="120"/>
      <c r="E10" s="188"/>
      <c r="F10" s="113"/>
      <c r="G10" s="218">
        <f t="shared" si="0"/>
        <v>572</v>
      </c>
      <c r="H10" s="118"/>
      <c r="I10" s="196"/>
    </row>
    <row r="11" spans="1:10" ht="15.75" thickTop="1" x14ac:dyDescent="0.25">
      <c r="A11" s="149" t="s">
        <v>244</v>
      </c>
      <c r="B11" s="148">
        <v>458</v>
      </c>
      <c r="C11" s="174"/>
      <c r="D11" s="106"/>
      <c r="E11" s="187"/>
      <c r="F11" s="108"/>
      <c r="G11" s="216">
        <f t="shared" si="0"/>
        <v>458</v>
      </c>
      <c r="H11" s="110"/>
      <c r="I11" s="196"/>
    </row>
    <row r="12" spans="1:10" x14ac:dyDescent="0.25">
      <c r="A12" s="202" t="s">
        <v>245</v>
      </c>
      <c r="B12" s="148">
        <v>1070</v>
      </c>
      <c r="C12" s="203"/>
      <c r="D12" s="200"/>
      <c r="E12" s="198"/>
      <c r="F12" s="108"/>
      <c r="G12" s="216">
        <f t="shared" si="0"/>
        <v>1070</v>
      </c>
      <c r="H12" s="110"/>
      <c r="I12" s="196"/>
    </row>
    <row r="13" spans="1:10" x14ac:dyDescent="0.25">
      <c r="A13" s="202" t="s">
        <v>246</v>
      </c>
      <c r="B13" s="148">
        <v>1070</v>
      </c>
      <c r="C13" s="203"/>
      <c r="D13" s="200"/>
      <c r="E13" s="198"/>
      <c r="F13" s="108"/>
      <c r="G13" s="216">
        <f>B13-H13</f>
        <v>1070</v>
      </c>
      <c r="H13" s="110"/>
      <c r="I13" s="196"/>
    </row>
    <row r="14" spans="1:10" x14ac:dyDescent="0.25">
      <c r="A14" s="202" t="s">
        <v>249</v>
      </c>
      <c r="B14" s="148">
        <v>1070</v>
      </c>
      <c r="C14" s="203"/>
      <c r="D14" s="200"/>
      <c r="E14" s="198"/>
      <c r="F14" s="108"/>
      <c r="G14" s="216">
        <f>B14-H14</f>
        <v>1070</v>
      </c>
      <c r="H14" s="110"/>
      <c r="I14" s="196"/>
    </row>
    <row r="15" spans="1:10" x14ac:dyDescent="0.25">
      <c r="A15" s="202" t="s">
        <v>250</v>
      </c>
      <c r="B15" s="148">
        <v>1086</v>
      </c>
      <c r="C15" s="203"/>
      <c r="D15" s="200"/>
      <c r="E15" s="198"/>
      <c r="F15" s="197"/>
      <c r="G15" s="216">
        <f>B15-H15</f>
        <v>1086</v>
      </c>
      <c r="H15" s="201"/>
      <c r="I15" s="196"/>
    </row>
    <row r="16" spans="1:10" x14ac:dyDescent="0.25">
      <c r="A16" s="202" t="s">
        <v>251</v>
      </c>
      <c r="B16" s="204">
        <v>1100</v>
      </c>
      <c r="C16" s="203"/>
      <c r="D16" s="200"/>
      <c r="E16" s="198"/>
      <c r="F16" s="197"/>
      <c r="G16" s="216">
        <f>B16-H16</f>
        <v>1100</v>
      </c>
      <c r="H16" s="201"/>
      <c r="I16" s="196"/>
    </row>
    <row r="17" spans="1:9" ht="15.75" thickBot="1" x14ac:dyDescent="0.3">
      <c r="A17" s="153" t="s">
        <v>252</v>
      </c>
      <c r="B17" s="171">
        <v>1086</v>
      </c>
      <c r="C17" s="170"/>
      <c r="D17" s="120"/>
      <c r="E17" s="188"/>
      <c r="F17" s="113"/>
      <c r="G17" s="218">
        <f>B17-H17</f>
        <v>1086</v>
      </c>
      <c r="H17" s="118"/>
      <c r="I17" s="196"/>
    </row>
    <row r="18" spans="1:9" ht="15.75" thickTop="1" x14ac:dyDescent="0.25">
      <c r="A18" s="149" t="s">
        <v>281</v>
      </c>
      <c r="B18" s="148">
        <v>1066</v>
      </c>
      <c r="C18" s="174"/>
      <c r="D18" s="106"/>
      <c r="E18" s="187"/>
      <c r="F18" s="108"/>
      <c r="G18" s="216">
        <f t="shared" si="0"/>
        <v>1066</v>
      </c>
      <c r="H18" s="110"/>
      <c r="I18" s="196"/>
    </row>
    <row r="19" spans="1:9" x14ac:dyDescent="0.25">
      <c r="A19" s="202" t="s">
        <v>282</v>
      </c>
      <c r="B19" s="204">
        <v>1050</v>
      </c>
      <c r="C19" s="174"/>
      <c r="D19" s="106"/>
      <c r="E19" s="187"/>
      <c r="F19" s="108"/>
      <c r="G19" s="216">
        <f t="shared" si="0"/>
        <v>1050</v>
      </c>
      <c r="H19" s="110"/>
      <c r="I19" s="196"/>
    </row>
    <row r="20" spans="1:9" x14ac:dyDescent="0.25">
      <c r="A20" s="149" t="s">
        <v>283</v>
      </c>
      <c r="B20" s="204">
        <v>1135</v>
      </c>
      <c r="C20" s="174"/>
      <c r="D20" s="106"/>
      <c r="E20" s="187"/>
      <c r="F20" s="108"/>
      <c r="G20" s="216">
        <f t="shared" si="0"/>
        <v>1135</v>
      </c>
      <c r="H20" s="110"/>
      <c r="I20" s="196"/>
    </row>
    <row r="21" spans="1:9" x14ac:dyDescent="0.25">
      <c r="A21" s="202" t="s">
        <v>284</v>
      </c>
      <c r="B21" s="204">
        <v>1130</v>
      </c>
      <c r="C21" s="203"/>
      <c r="D21" s="200"/>
      <c r="E21" s="198"/>
      <c r="F21" s="197"/>
      <c r="G21" s="216">
        <f t="shared" si="0"/>
        <v>1130</v>
      </c>
      <c r="H21" s="201"/>
      <c r="I21" s="196"/>
    </row>
    <row r="22" spans="1:9" x14ac:dyDescent="0.25">
      <c r="A22" s="149" t="s">
        <v>285</v>
      </c>
      <c r="B22" s="204">
        <v>186</v>
      </c>
      <c r="C22" s="203" t="s">
        <v>166</v>
      </c>
      <c r="D22" s="200"/>
      <c r="E22" s="198"/>
      <c r="F22" s="197"/>
      <c r="G22" s="216">
        <f t="shared" si="0"/>
        <v>186</v>
      </c>
      <c r="H22" s="201"/>
      <c r="I22" s="196"/>
    </row>
    <row r="23" spans="1:9" ht="15.75" thickBot="1" x14ac:dyDescent="0.3">
      <c r="A23" s="153" t="s">
        <v>295</v>
      </c>
      <c r="B23" s="171">
        <v>830</v>
      </c>
      <c r="C23" s="170"/>
      <c r="D23" s="120"/>
      <c r="E23" s="188"/>
      <c r="F23" s="113"/>
      <c r="G23" s="218">
        <f t="shared" si="0"/>
        <v>830</v>
      </c>
      <c r="H23" s="118"/>
      <c r="I23" s="196"/>
    </row>
    <row r="24" spans="1:9" ht="15.75" thickTop="1" x14ac:dyDescent="0.25">
      <c r="A24" s="149" t="s">
        <v>434</v>
      </c>
      <c r="B24" s="148">
        <v>1010</v>
      </c>
      <c r="C24" s="174"/>
      <c r="D24" s="106"/>
      <c r="E24" s="187"/>
      <c r="F24" s="108"/>
      <c r="G24" s="216">
        <f t="shared" si="0"/>
        <v>1010</v>
      </c>
      <c r="H24" s="110"/>
      <c r="I24" s="196"/>
    </row>
    <row r="25" spans="1:9" x14ac:dyDescent="0.25">
      <c r="A25" s="202" t="s">
        <v>435</v>
      </c>
      <c r="B25" s="204">
        <v>800</v>
      </c>
      <c r="C25" s="203"/>
      <c r="D25" s="200"/>
      <c r="E25" s="198"/>
      <c r="F25" s="197"/>
      <c r="G25" s="216">
        <f t="shared" si="0"/>
        <v>800</v>
      </c>
      <c r="H25" s="201"/>
      <c r="I25" s="196"/>
    </row>
    <row r="26" spans="1:9" x14ac:dyDescent="0.25">
      <c r="A26" s="202" t="s">
        <v>436</v>
      </c>
      <c r="B26" s="204">
        <v>845</v>
      </c>
      <c r="C26" s="203"/>
      <c r="D26" s="200"/>
      <c r="E26" s="198"/>
      <c r="F26" s="197"/>
      <c r="G26" s="216">
        <f t="shared" si="0"/>
        <v>853</v>
      </c>
      <c r="H26" s="201">
        <v>8</v>
      </c>
      <c r="I26" s="196"/>
    </row>
    <row r="27" spans="1:9" x14ac:dyDescent="0.25">
      <c r="A27" s="202" t="s">
        <v>443</v>
      </c>
      <c r="B27" s="204">
        <v>863</v>
      </c>
      <c r="C27" s="203"/>
      <c r="D27" s="200"/>
      <c r="E27" s="198"/>
      <c r="F27" s="197"/>
      <c r="G27" s="216">
        <f t="shared" si="0"/>
        <v>863</v>
      </c>
      <c r="H27" s="201"/>
      <c r="I27" s="196"/>
    </row>
    <row r="28" spans="1:9" x14ac:dyDescent="0.25">
      <c r="A28" s="202" t="s">
        <v>444</v>
      </c>
      <c r="B28" s="204">
        <v>1010</v>
      </c>
      <c r="C28" s="203"/>
      <c r="D28" s="200"/>
      <c r="E28" s="198"/>
      <c r="F28" s="197"/>
      <c r="G28" s="216">
        <f>B28-H28</f>
        <v>1009</v>
      </c>
      <c r="H28" s="201">
        <v>1</v>
      </c>
      <c r="I28" s="196"/>
    </row>
    <row r="29" spans="1:9" x14ac:dyDescent="0.25">
      <c r="A29" s="202" t="s">
        <v>445</v>
      </c>
      <c r="B29" s="204">
        <v>766</v>
      </c>
      <c r="C29" s="203"/>
      <c r="D29" s="200"/>
      <c r="E29" s="198"/>
      <c r="F29" s="197"/>
      <c r="G29" s="216">
        <f>B29-H29</f>
        <v>697</v>
      </c>
      <c r="H29" s="201">
        <v>69</v>
      </c>
      <c r="I29" s="196"/>
    </row>
    <row r="30" spans="1:9" ht="15.75" thickBot="1" x14ac:dyDescent="0.3">
      <c r="A30" s="153" t="s">
        <v>446</v>
      </c>
      <c r="B30" s="171">
        <v>1086</v>
      </c>
      <c r="C30" s="170"/>
      <c r="D30" s="120"/>
      <c r="E30" s="188"/>
      <c r="F30" s="113"/>
      <c r="G30" s="218">
        <f t="shared" si="0"/>
        <v>1086</v>
      </c>
      <c r="H30" s="118"/>
      <c r="I30" s="196"/>
    </row>
    <row r="31" spans="1:9" ht="15.75" thickTop="1" x14ac:dyDescent="0.25">
      <c r="A31" s="149" t="s">
        <v>805</v>
      </c>
      <c r="B31" s="148">
        <v>500</v>
      </c>
      <c r="C31" s="174"/>
      <c r="D31" s="106"/>
      <c r="E31" s="187"/>
      <c r="F31" s="108"/>
      <c r="G31" s="216">
        <f t="shared" si="0"/>
        <v>500</v>
      </c>
      <c r="H31" s="110"/>
      <c r="I31" s="196"/>
    </row>
    <row r="32" spans="1:9" x14ac:dyDescent="0.25">
      <c r="A32" s="202" t="s">
        <v>807</v>
      </c>
      <c r="B32" s="204">
        <v>995</v>
      </c>
      <c r="C32" s="203"/>
      <c r="D32" s="200"/>
      <c r="E32" s="198"/>
      <c r="F32" s="197"/>
      <c r="G32" s="216">
        <f>B32-H32</f>
        <v>994</v>
      </c>
      <c r="H32" s="201">
        <v>1</v>
      </c>
      <c r="I32" s="196"/>
    </row>
    <row r="33" spans="1:9" x14ac:dyDescent="0.25">
      <c r="A33" s="202" t="s">
        <v>806</v>
      </c>
      <c r="B33" s="204">
        <v>1010</v>
      </c>
      <c r="C33" s="203"/>
      <c r="D33" s="200"/>
      <c r="E33" s="198"/>
      <c r="F33" s="197"/>
      <c r="G33" s="216">
        <f t="shared" si="0"/>
        <v>1010</v>
      </c>
      <c r="H33" s="201"/>
      <c r="I33" s="196"/>
    </row>
    <row r="34" spans="1:9" x14ac:dyDescent="0.25">
      <c r="A34" s="202" t="s">
        <v>808</v>
      </c>
      <c r="B34" s="204">
        <v>542</v>
      </c>
      <c r="C34" s="203"/>
      <c r="D34" s="200"/>
      <c r="E34" s="198"/>
      <c r="F34" s="197"/>
      <c r="G34" s="216">
        <f t="shared" si="0"/>
        <v>650</v>
      </c>
      <c r="H34" s="201">
        <v>108</v>
      </c>
      <c r="I34" s="196"/>
    </row>
    <row r="35" spans="1:9" x14ac:dyDescent="0.25">
      <c r="A35" s="202" t="s">
        <v>809</v>
      </c>
      <c r="B35" s="204">
        <v>898</v>
      </c>
      <c r="C35" s="203"/>
      <c r="D35" s="200"/>
      <c r="E35" s="198"/>
      <c r="F35" s="197"/>
      <c r="G35" s="216">
        <f t="shared" si="0"/>
        <v>898</v>
      </c>
      <c r="H35" s="201"/>
      <c r="I35" s="196"/>
    </row>
    <row r="36" spans="1:9" x14ac:dyDescent="0.25">
      <c r="A36" s="202" t="s">
        <v>810</v>
      </c>
      <c r="B36" s="204">
        <v>235</v>
      </c>
      <c r="C36" s="203"/>
      <c r="D36" s="200"/>
      <c r="E36" s="198"/>
      <c r="F36" s="197"/>
      <c r="G36" s="216">
        <f t="shared" si="0"/>
        <v>235</v>
      </c>
      <c r="H36" s="201"/>
      <c r="I36" s="196"/>
    </row>
    <row r="37" spans="1:9" ht="4.5" customHeight="1" x14ac:dyDescent="0.25">
      <c r="A37" s="17"/>
      <c r="B37" s="221"/>
      <c r="C37" s="17"/>
      <c r="D37" s="17"/>
      <c r="E37" s="17"/>
      <c r="F37" s="17"/>
      <c r="G37" s="17">
        <f t="shared" si="0"/>
        <v>0</v>
      </c>
      <c r="H37" s="17"/>
    </row>
    <row r="38" spans="1:9" x14ac:dyDescent="0.25">
      <c r="A38" s="5" t="s">
        <v>16</v>
      </c>
      <c r="B38" s="18">
        <f>SUM(B6:B36)</f>
        <v>25213</v>
      </c>
      <c r="C38" s="18">
        <f>SUM(B6:B22)</f>
        <v>13823</v>
      </c>
      <c r="D38" s="26">
        <f>SUM(D6:D22)</f>
        <v>0</v>
      </c>
      <c r="E38" s="5"/>
      <c r="F38" s="5"/>
      <c r="G38" s="83">
        <f>SUM(G6:G37)</f>
        <v>25258</v>
      </c>
      <c r="H38" s="23">
        <f>SUM(H6:H22)</f>
        <v>0</v>
      </c>
    </row>
    <row r="39" spans="1:9" x14ac:dyDescent="0.25">
      <c r="A39" s="121"/>
      <c r="B39" s="122">
        <f>J1-B38</f>
        <v>-713</v>
      </c>
      <c r="C39" s="121"/>
      <c r="D39" s="123"/>
      <c r="E39" s="121"/>
      <c r="F39" s="121"/>
      <c r="G39" s="122"/>
      <c r="H39" s="121"/>
    </row>
    <row r="40" spans="1:9" ht="28.5" customHeight="1" x14ac:dyDescent="0.25"/>
    <row r="41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25" sqref="A2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500" t="s">
        <v>9</v>
      </c>
      <c r="G2" s="12" t="s">
        <v>19</v>
      </c>
      <c r="H2" s="424"/>
    </row>
    <row r="3" spans="1:10" x14ac:dyDescent="0.25">
      <c r="A3" s="8"/>
      <c r="B3" s="541" t="s">
        <v>8</v>
      </c>
      <c r="C3" s="541"/>
      <c r="D3" s="12" t="s">
        <v>233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2491</v>
      </c>
      <c r="B6" s="162">
        <v>1360</v>
      </c>
      <c r="C6" s="163">
        <v>0</v>
      </c>
      <c r="D6" s="163">
        <v>7.6999999999999999E-2</v>
      </c>
      <c r="E6" s="428">
        <v>0</v>
      </c>
      <c r="F6" s="197"/>
      <c r="G6" s="116">
        <f t="shared" ref="G6:G11" si="0">B6-H6</f>
        <v>1360</v>
      </c>
      <c r="H6" s="201"/>
      <c r="I6" s="196"/>
    </row>
    <row r="7" spans="1:10" x14ac:dyDescent="0.25">
      <c r="A7" s="149" t="s">
        <v>2503</v>
      </c>
      <c r="B7" s="48">
        <v>300</v>
      </c>
      <c r="C7" s="33">
        <v>0</v>
      </c>
      <c r="D7" s="33">
        <v>2.8000000000000001E-2</v>
      </c>
      <c r="E7" s="198">
        <v>0</v>
      </c>
      <c r="F7" s="108"/>
      <c r="G7" s="116">
        <f t="shared" si="0"/>
        <v>300</v>
      </c>
      <c r="H7" s="110"/>
      <c r="I7" s="196"/>
    </row>
    <row r="8" spans="1:10" x14ac:dyDescent="0.25">
      <c r="A8" s="202" t="s">
        <v>2519</v>
      </c>
      <c r="B8" s="162">
        <v>300</v>
      </c>
      <c r="C8" s="163">
        <v>0</v>
      </c>
      <c r="D8" s="163">
        <v>2.8000000000000001E-2</v>
      </c>
      <c r="E8" s="428">
        <v>0</v>
      </c>
      <c r="F8" s="108"/>
      <c r="G8" s="116">
        <f t="shared" si="0"/>
        <v>300</v>
      </c>
      <c r="H8" s="110"/>
      <c r="I8" s="196"/>
    </row>
    <row r="9" spans="1:10" x14ac:dyDescent="0.25">
      <c r="A9" s="149" t="s">
        <v>2530</v>
      </c>
      <c r="B9" s="162">
        <v>1310</v>
      </c>
      <c r="C9" s="163">
        <v>22</v>
      </c>
      <c r="D9" s="163">
        <v>9.4E-2</v>
      </c>
      <c r="E9" s="428">
        <v>2.7777777777777776E-2</v>
      </c>
      <c r="F9" s="197"/>
      <c r="G9" s="116">
        <f t="shared" si="0"/>
        <v>1310</v>
      </c>
      <c r="H9" s="201"/>
      <c r="I9" s="196"/>
    </row>
    <row r="10" spans="1:10" x14ac:dyDescent="0.25">
      <c r="A10" s="202"/>
      <c r="B10" s="204"/>
      <c r="C10" s="203"/>
      <c r="D10" s="200"/>
      <c r="E10" s="198"/>
      <c r="F10" s="197"/>
      <c r="G10" s="116">
        <f t="shared" si="0"/>
        <v>0</v>
      </c>
      <c r="H10" s="201"/>
      <c r="I10" s="196"/>
    </row>
    <row r="11" spans="1:10" x14ac:dyDescent="0.25">
      <c r="A11" s="149"/>
      <c r="B11" s="204"/>
      <c r="C11" s="203"/>
      <c r="D11" s="200"/>
      <c r="E11" s="198"/>
      <c r="F11" s="197"/>
      <c r="G11" s="116">
        <f t="shared" si="0"/>
        <v>0</v>
      </c>
      <c r="H11" s="201"/>
      <c r="I11" s="196"/>
    </row>
    <row r="12" spans="1:10" ht="4.5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10" x14ac:dyDescent="0.25">
      <c r="A13" s="5" t="s">
        <v>16</v>
      </c>
      <c r="B13" s="18">
        <f>SUM(B6:B11)</f>
        <v>3270</v>
      </c>
      <c r="C13" s="5">
        <f>SUM(C6:C11)</f>
        <v>22</v>
      </c>
      <c r="D13" s="26">
        <f>SUM(D6:D11)</f>
        <v>0.22700000000000001</v>
      </c>
      <c r="E13" s="5"/>
      <c r="F13" s="5"/>
      <c r="G13" s="83">
        <f>SUM(G6:G9)</f>
        <v>3270</v>
      </c>
      <c r="H13" s="23">
        <f>SUM(H6:H7)</f>
        <v>0</v>
      </c>
    </row>
    <row r="14" spans="1:10" x14ac:dyDescent="0.25">
      <c r="A14" s="121"/>
      <c r="B14" s="122">
        <f>J1-B13</f>
        <v>-270</v>
      </c>
      <c r="C14" s="121"/>
      <c r="D14" s="123"/>
      <c r="E14" s="121"/>
      <c r="F14" s="121"/>
      <c r="G14" s="122"/>
      <c r="H14" s="121"/>
    </row>
    <row r="15" spans="1:10" ht="28.5" customHeight="1" x14ac:dyDescent="0.25"/>
    <row r="16" spans="1:10" ht="15" customHeight="1" x14ac:dyDescent="0.25"/>
    <row r="17" spans="1:11" x14ac:dyDescent="0.25">
      <c r="A17" s="6"/>
      <c r="B17" s="542" t="s">
        <v>6</v>
      </c>
      <c r="C17" s="542"/>
      <c r="D17" s="542"/>
      <c r="E17" s="542"/>
      <c r="F17" s="542"/>
      <c r="G17" s="542"/>
      <c r="H17" s="542"/>
      <c r="J17" s="183">
        <v>3000</v>
      </c>
    </row>
    <row r="18" spans="1:11" x14ac:dyDescent="0.25">
      <c r="A18" s="7"/>
      <c r="B18" s="543" t="s">
        <v>7</v>
      </c>
      <c r="C18" s="543"/>
      <c r="D18" s="12" t="s">
        <v>13</v>
      </c>
      <c r="E18" s="424"/>
      <c r="F18" s="523" t="s">
        <v>9</v>
      </c>
      <c r="G18" s="12" t="s">
        <v>19</v>
      </c>
      <c r="H18" s="424"/>
    </row>
    <row r="19" spans="1:11" x14ac:dyDescent="0.25">
      <c r="A19" s="8"/>
      <c r="B19" s="541" t="s">
        <v>8</v>
      </c>
      <c r="C19" s="541"/>
      <c r="D19" s="12" t="s">
        <v>233</v>
      </c>
      <c r="E19" s="4"/>
      <c r="F19" s="5" t="s">
        <v>10</v>
      </c>
      <c r="G19" s="13" t="s">
        <v>12</v>
      </c>
      <c r="H19" s="4"/>
    </row>
    <row r="21" spans="1:11" ht="30" x14ac:dyDescent="0.25">
      <c r="A21" s="197" t="s">
        <v>0</v>
      </c>
      <c r="B21" s="197" t="s">
        <v>1</v>
      </c>
      <c r="C21" s="197" t="s">
        <v>2</v>
      </c>
      <c r="D21" s="197" t="s">
        <v>3</v>
      </c>
      <c r="E21" s="197" t="s">
        <v>4</v>
      </c>
      <c r="F21" s="197" t="s">
        <v>5</v>
      </c>
      <c r="G21" s="197" t="s">
        <v>1</v>
      </c>
      <c r="H21" s="197" t="s">
        <v>2</v>
      </c>
    </row>
    <row r="22" spans="1:11" x14ac:dyDescent="0.25">
      <c r="A22" s="202" t="s">
        <v>2566</v>
      </c>
      <c r="B22" s="162">
        <v>304</v>
      </c>
      <c r="C22" s="163">
        <v>0</v>
      </c>
      <c r="D22" s="163" t="s">
        <v>24</v>
      </c>
      <c r="E22" s="428">
        <v>0</v>
      </c>
      <c r="F22" s="197"/>
      <c r="G22" s="116">
        <f>B22-H22</f>
        <v>304</v>
      </c>
      <c r="H22" s="201"/>
    </row>
    <row r="23" spans="1:11" x14ac:dyDescent="0.25">
      <c r="A23" s="149" t="s">
        <v>2567</v>
      </c>
      <c r="B23" s="162">
        <v>2415</v>
      </c>
      <c r="C23" s="163">
        <v>0</v>
      </c>
      <c r="D23" s="163" t="s">
        <v>24</v>
      </c>
      <c r="E23" s="428">
        <v>0</v>
      </c>
      <c r="F23" s="108"/>
      <c r="G23" s="116">
        <f>B23-H23</f>
        <v>2415</v>
      </c>
      <c r="H23" s="110"/>
    </row>
    <row r="24" spans="1:11" x14ac:dyDescent="0.25">
      <c r="A24" s="202" t="s">
        <v>2579</v>
      </c>
      <c r="B24" s="48">
        <v>781</v>
      </c>
      <c r="C24" s="33">
        <v>0</v>
      </c>
      <c r="D24" s="33" t="s">
        <v>24</v>
      </c>
      <c r="E24" s="198">
        <v>0</v>
      </c>
      <c r="F24" s="108"/>
      <c r="G24" s="116">
        <f>B24-H24</f>
        <v>781</v>
      </c>
      <c r="H24" s="110"/>
    </row>
    <row r="25" spans="1:11" x14ac:dyDescent="0.25">
      <c r="A25" s="149"/>
      <c r="B25" s="162"/>
      <c r="C25" s="163"/>
      <c r="D25" s="163"/>
      <c r="E25" s="428"/>
      <c r="F25" s="197"/>
      <c r="G25" s="116">
        <f t="shared" ref="G25:G27" si="1">B25-H25</f>
        <v>0</v>
      </c>
      <c r="H25" s="201"/>
      <c r="K25" s="183" t="s">
        <v>2073</v>
      </c>
    </row>
    <row r="26" spans="1:11" x14ac:dyDescent="0.25">
      <c r="A26" s="202"/>
      <c r="B26" s="204"/>
      <c r="C26" s="203"/>
      <c r="D26" s="200"/>
      <c r="E26" s="198"/>
      <c r="F26" s="197"/>
      <c r="G26" s="116">
        <f t="shared" si="1"/>
        <v>0</v>
      </c>
      <c r="H26" s="201"/>
    </row>
    <row r="27" spans="1:11" x14ac:dyDescent="0.25">
      <c r="A27" s="149"/>
      <c r="B27" s="204"/>
      <c r="C27" s="203"/>
      <c r="D27" s="200"/>
      <c r="E27" s="198"/>
      <c r="F27" s="197"/>
      <c r="G27" s="116">
        <f t="shared" si="1"/>
        <v>0</v>
      </c>
      <c r="H27" s="201"/>
    </row>
    <row r="28" spans="1:11" x14ac:dyDescent="0.25">
      <c r="A28" s="17"/>
      <c r="B28" s="17"/>
      <c r="C28" s="17"/>
      <c r="D28" s="17"/>
      <c r="E28" s="17"/>
      <c r="F28" s="17"/>
      <c r="G28" s="17"/>
      <c r="H28" s="17"/>
    </row>
    <row r="29" spans="1:11" x14ac:dyDescent="0.25">
      <c r="A29" s="5" t="s">
        <v>16</v>
      </c>
      <c r="B29" s="18">
        <f>SUM(B22:B27)</f>
        <v>3500</v>
      </c>
      <c r="C29" s="5">
        <f>SUM(C22:C27)</f>
        <v>0</v>
      </c>
      <c r="D29" s="26">
        <f>SUM(D22:D27)</f>
        <v>0</v>
      </c>
      <c r="E29" s="5"/>
      <c r="F29" s="5"/>
      <c r="G29" s="83">
        <f>SUM(G22:G25)</f>
        <v>3500</v>
      </c>
      <c r="H29" s="23">
        <f>SUM(H22:H23)</f>
        <v>0</v>
      </c>
    </row>
    <row r="30" spans="1:11" x14ac:dyDescent="0.25">
      <c r="A30" s="121"/>
      <c r="B30" s="122">
        <f>J17-B29</f>
        <v>-500</v>
      </c>
      <c r="C30" s="121"/>
      <c r="D30" s="123"/>
      <c r="E30" s="121"/>
      <c r="F30" s="121"/>
      <c r="G30" s="122"/>
      <c r="H30" s="121"/>
    </row>
  </sheetData>
  <mergeCells count="6">
    <mergeCell ref="B19:C19"/>
    <mergeCell ref="B1:H1"/>
    <mergeCell ref="B2:C2"/>
    <mergeCell ref="B3:C3"/>
    <mergeCell ref="B17:H17"/>
    <mergeCell ref="B18:C18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E8" sqref="E8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500" t="s">
        <v>9</v>
      </c>
      <c r="G2" s="12" t="s">
        <v>163</v>
      </c>
      <c r="H2" s="424"/>
    </row>
    <row r="3" spans="1:10" x14ac:dyDescent="0.25">
      <c r="A3" s="8"/>
      <c r="B3" s="541" t="s">
        <v>8</v>
      </c>
      <c r="C3" s="541"/>
      <c r="D3" s="12" t="s">
        <v>2263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2444</v>
      </c>
      <c r="B6" s="162">
        <v>50</v>
      </c>
      <c r="C6" s="163">
        <v>0</v>
      </c>
      <c r="D6" s="163" t="s">
        <v>24</v>
      </c>
      <c r="E6" s="428">
        <v>0</v>
      </c>
      <c r="F6" s="197"/>
      <c r="G6" s="116">
        <f>B6-H6</f>
        <v>50</v>
      </c>
      <c r="H6" s="201"/>
      <c r="I6" s="196"/>
    </row>
    <row r="7" spans="1:10" x14ac:dyDescent="0.25">
      <c r="A7" s="149" t="s">
        <v>2445</v>
      </c>
      <c r="B7" s="148">
        <v>14</v>
      </c>
      <c r="C7" s="174">
        <v>0</v>
      </c>
      <c r="D7" s="106" t="s">
        <v>24</v>
      </c>
      <c r="E7" s="187">
        <v>0</v>
      </c>
      <c r="F7" s="108"/>
      <c r="G7" s="116">
        <f>B7+H7</f>
        <v>14</v>
      </c>
      <c r="H7" s="110"/>
      <c r="I7" s="196"/>
    </row>
    <row r="8" spans="1:10" x14ac:dyDescent="0.25">
      <c r="A8" s="202"/>
      <c r="B8" s="204"/>
      <c r="C8" s="174"/>
      <c r="D8" s="106"/>
      <c r="E8" s="187"/>
      <c r="F8" s="108"/>
      <c r="G8" s="116">
        <f>B8+H8</f>
        <v>0</v>
      </c>
      <c r="H8" s="110"/>
      <c r="I8" s="196"/>
    </row>
    <row r="9" spans="1:10" x14ac:dyDescent="0.25">
      <c r="A9" s="149"/>
      <c r="B9" s="204"/>
      <c r="C9" s="203"/>
      <c r="D9" s="200"/>
      <c r="E9" s="198"/>
      <c r="F9" s="197"/>
      <c r="G9" s="116">
        <f>B9-H9</f>
        <v>0</v>
      </c>
      <c r="H9" s="201"/>
      <c r="I9" s="196"/>
    </row>
    <row r="10" spans="1:10" x14ac:dyDescent="0.25">
      <c r="A10" s="202"/>
      <c r="B10" s="204"/>
      <c r="C10" s="203"/>
      <c r="D10" s="200"/>
      <c r="E10" s="198"/>
      <c r="F10" s="197"/>
      <c r="G10" s="116">
        <f>B10-H10</f>
        <v>0</v>
      </c>
      <c r="H10" s="201"/>
      <c r="I10" s="196"/>
    </row>
    <row r="11" spans="1:10" x14ac:dyDescent="0.25">
      <c r="A11" s="149"/>
      <c r="B11" s="204"/>
      <c r="C11" s="203"/>
      <c r="D11" s="200"/>
      <c r="E11" s="198"/>
      <c r="F11" s="197"/>
      <c r="G11" s="116">
        <f>B11-H11</f>
        <v>0</v>
      </c>
      <c r="H11" s="201"/>
      <c r="I11" s="196"/>
    </row>
    <row r="12" spans="1:10" ht="4.5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10" x14ac:dyDescent="0.25">
      <c r="A13" s="5" t="s">
        <v>16</v>
      </c>
      <c r="B13" s="18">
        <f>SUM(B6:B11)</f>
        <v>64</v>
      </c>
      <c r="C13" s="5">
        <f>SUM(C6:C7)</f>
        <v>0</v>
      </c>
      <c r="D13" s="26">
        <f>SUM(D6:D7)</f>
        <v>0</v>
      </c>
      <c r="E13" s="5"/>
      <c r="F13" s="5"/>
      <c r="G13" s="83">
        <f>SUM(G6:G9)</f>
        <v>64</v>
      </c>
      <c r="H13" s="23">
        <f>SUM(H6:H7)</f>
        <v>0</v>
      </c>
    </row>
    <row r="14" spans="1:10" x14ac:dyDescent="0.25">
      <c r="A14" s="121"/>
      <c r="B14" s="122">
        <f>J1-B13</f>
        <v>36</v>
      </c>
      <c r="C14" s="121"/>
      <c r="D14" s="123"/>
      <c r="E14" s="121"/>
      <c r="F14" s="121"/>
      <c r="G14" s="122"/>
      <c r="H14" s="121"/>
    </row>
    <row r="15" spans="1:10" ht="28.5" customHeight="1" x14ac:dyDescent="0.25"/>
    <row r="16" spans="1:10" ht="15" customHeight="1" x14ac:dyDescent="0.25"/>
    <row r="25" spans="11:11" x14ac:dyDescent="0.25">
      <c r="K25" s="183" t="s">
        <v>2073</v>
      </c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A17" sqref="A17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500" t="s">
        <v>9</v>
      </c>
      <c r="G2" s="12" t="s">
        <v>20</v>
      </c>
      <c r="H2" s="424"/>
    </row>
    <row r="3" spans="1:10" x14ac:dyDescent="0.25">
      <c r="A3" s="8"/>
      <c r="B3" s="541" t="s">
        <v>8</v>
      </c>
      <c r="C3" s="541"/>
      <c r="D3" s="12" t="s">
        <v>160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2638</v>
      </c>
      <c r="B6" s="162">
        <v>817</v>
      </c>
      <c r="C6" s="163">
        <v>0</v>
      </c>
      <c r="D6" s="163">
        <v>5.6000000000000001E-2</v>
      </c>
      <c r="E6" s="428">
        <v>0</v>
      </c>
      <c r="F6" s="197"/>
      <c r="G6" s="116">
        <f>B6-H6</f>
        <v>817</v>
      </c>
      <c r="H6" s="201"/>
      <c r="I6" s="196"/>
    </row>
    <row r="7" spans="1:10" x14ac:dyDescent="0.25">
      <c r="A7" s="149" t="s">
        <v>2639</v>
      </c>
      <c r="B7" s="162">
        <v>850</v>
      </c>
      <c r="C7" s="163">
        <v>10</v>
      </c>
      <c r="D7" s="163">
        <v>9.4E-2</v>
      </c>
      <c r="E7" s="428">
        <v>0</v>
      </c>
      <c r="F7" s="108"/>
      <c r="G7" s="116">
        <f t="shared" ref="G7:G20" si="0">B7-H7</f>
        <v>850</v>
      </c>
      <c r="H7" s="110"/>
      <c r="I7" s="196"/>
    </row>
    <row r="8" spans="1:10" x14ac:dyDescent="0.25">
      <c r="A8" s="202" t="s">
        <v>2654</v>
      </c>
      <c r="B8" s="162">
        <v>802</v>
      </c>
      <c r="C8" s="163">
        <v>0</v>
      </c>
      <c r="D8" s="163">
        <v>0.108</v>
      </c>
      <c r="E8" s="428">
        <v>0</v>
      </c>
      <c r="F8" s="108"/>
      <c r="G8" s="116">
        <f t="shared" si="0"/>
        <v>802</v>
      </c>
      <c r="H8" s="110"/>
      <c r="I8" s="196"/>
    </row>
    <row r="9" spans="1:10" x14ac:dyDescent="0.25">
      <c r="A9" s="149" t="s">
        <v>2655</v>
      </c>
      <c r="B9" s="48">
        <v>713</v>
      </c>
      <c r="C9" s="33">
        <v>10</v>
      </c>
      <c r="D9" s="33">
        <v>8.5999999999999993E-2</v>
      </c>
      <c r="E9" s="198">
        <v>0</v>
      </c>
      <c r="F9" s="197"/>
      <c r="G9" s="116">
        <f t="shared" si="0"/>
        <v>713</v>
      </c>
      <c r="H9" s="201"/>
      <c r="I9" s="196"/>
    </row>
    <row r="10" spans="1:10" x14ac:dyDescent="0.25">
      <c r="A10" s="149" t="s">
        <v>2666</v>
      </c>
      <c r="B10" s="162">
        <v>810</v>
      </c>
      <c r="C10" s="163">
        <v>0</v>
      </c>
      <c r="D10" s="163">
        <v>4.8000000000000001E-2</v>
      </c>
      <c r="E10" s="428">
        <v>0</v>
      </c>
      <c r="F10" s="197"/>
      <c r="G10" s="116">
        <f t="shared" si="0"/>
        <v>810</v>
      </c>
      <c r="H10" s="201"/>
      <c r="I10" s="196"/>
    </row>
    <row r="11" spans="1:10" x14ac:dyDescent="0.25">
      <c r="A11" s="149" t="s">
        <v>2663</v>
      </c>
      <c r="B11" s="162">
        <v>336</v>
      </c>
      <c r="C11" s="163">
        <v>0</v>
      </c>
      <c r="D11" s="163">
        <v>5.8000000000000003E-2</v>
      </c>
      <c r="E11" s="428">
        <v>0.16666666666666666</v>
      </c>
      <c r="F11" s="197"/>
      <c r="G11" s="116">
        <f t="shared" si="0"/>
        <v>336</v>
      </c>
      <c r="H11" s="201"/>
      <c r="I11" s="196"/>
    </row>
    <row r="12" spans="1:10" x14ac:dyDescent="0.25">
      <c r="A12" s="149" t="s">
        <v>2679</v>
      </c>
      <c r="B12" s="162">
        <v>1100</v>
      </c>
      <c r="C12" s="163">
        <v>0</v>
      </c>
      <c r="D12" s="163">
        <v>0.11</v>
      </c>
      <c r="E12" s="428">
        <v>0</v>
      </c>
      <c r="F12" s="197"/>
      <c r="G12" s="116">
        <f t="shared" si="0"/>
        <v>1100</v>
      </c>
      <c r="H12" s="201"/>
      <c r="I12" s="196"/>
    </row>
    <row r="13" spans="1:10" x14ac:dyDescent="0.25">
      <c r="A13" s="149" t="s">
        <v>2695</v>
      </c>
      <c r="B13" s="162">
        <v>156</v>
      </c>
      <c r="C13" s="163">
        <v>0</v>
      </c>
      <c r="D13" s="163">
        <v>0</v>
      </c>
      <c r="E13" s="428">
        <v>0</v>
      </c>
      <c r="F13" s="197"/>
      <c r="G13" s="116">
        <f t="shared" si="0"/>
        <v>156</v>
      </c>
      <c r="H13" s="201"/>
      <c r="I13" s="196"/>
    </row>
    <row r="14" spans="1:10" x14ac:dyDescent="0.25">
      <c r="A14" s="149" t="s">
        <v>2716</v>
      </c>
      <c r="B14" s="162">
        <v>167</v>
      </c>
      <c r="C14" s="163">
        <v>0</v>
      </c>
      <c r="D14" s="163">
        <v>0.03</v>
      </c>
      <c r="E14" s="428">
        <v>0</v>
      </c>
      <c r="F14" s="197"/>
      <c r="G14" s="116">
        <f t="shared" si="0"/>
        <v>167</v>
      </c>
      <c r="H14" s="201"/>
      <c r="I14" s="196"/>
    </row>
    <row r="15" spans="1:10" x14ac:dyDescent="0.25">
      <c r="A15" s="202" t="s">
        <v>2717</v>
      </c>
      <c r="B15" s="162">
        <v>855</v>
      </c>
      <c r="C15" s="163">
        <v>0</v>
      </c>
      <c r="D15" s="163">
        <v>7.1999999999999995E-2</v>
      </c>
      <c r="E15" s="428">
        <v>0</v>
      </c>
      <c r="F15" s="197"/>
      <c r="G15" s="116">
        <f t="shared" si="0"/>
        <v>855</v>
      </c>
      <c r="H15" s="201"/>
      <c r="I15" s="196"/>
    </row>
    <row r="16" spans="1:10" x14ac:dyDescent="0.25">
      <c r="A16" s="149" t="s">
        <v>2718</v>
      </c>
      <c r="B16" s="162">
        <v>875</v>
      </c>
      <c r="C16" s="163">
        <v>0</v>
      </c>
      <c r="D16" s="163">
        <v>8.5999999999999993E-2</v>
      </c>
      <c r="E16" s="428">
        <v>0</v>
      </c>
      <c r="F16" s="197"/>
      <c r="G16" s="116">
        <f t="shared" si="0"/>
        <v>875</v>
      </c>
      <c r="H16" s="201"/>
      <c r="I16" s="196"/>
    </row>
    <row r="17" spans="1:9" x14ac:dyDescent="0.25">
      <c r="A17" s="149"/>
      <c r="B17" s="204"/>
      <c r="C17" s="203"/>
      <c r="D17" s="200"/>
      <c r="E17" s="198"/>
      <c r="F17" s="197"/>
      <c r="G17" s="116">
        <f t="shared" si="0"/>
        <v>0</v>
      </c>
      <c r="H17" s="201"/>
      <c r="I17" s="196"/>
    </row>
    <row r="18" spans="1:9" x14ac:dyDescent="0.25">
      <c r="A18" s="149"/>
      <c r="B18" s="204"/>
      <c r="C18" s="203"/>
      <c r="D18" s="200"/>
      <c r="E18" s="198"/>
      <c r="F18" s="197"/>
      <c r="G18" s="116">
        <f t="shared" si="0"/>
        <v>0</v>
      </c>
      <c r="H18" s="201"/>
      <c r="I18" s="196"/>
    </row>
    <row r="19" spans="1:9" x14ac:dyDescent="0.25">
      <c r="A19" s="149"/>
      <c r="B19" s="204"/>
      <c r="C19" s="203"/>
      <c r="D19" s="200"/>
      <c r="E19" s="198"/>
      <c r="F19" s="197"/>
      <c r="G19" s="116">
        <f t="shared" si="0"/>
        <v>0</v>
      </c>
      <c r="H19" s="201"/>
      <c r="I19" s="196"/>
    </row>
    <row r="20" spans="1:9" x14ac:dyDescent="0.25">
      <c r="A20" s="149"/>
      <c r="B20" s="204"/>
      <c r="C20" s="203"/>
      <c r="D20" s="200"/>
      <c r="E20" s="198"/>
      <c r="F20" s="197"/>
      <c r="G20" s="116">
        <f t="shared" si="0"/>
        <v>0</v>
      </c>
      <c r="H20" s="201"/>
      <c r="I20" s="196"/>
    </row>
    <row r="21" spans="1:9" x14ac:dyDescent="0.25">
      <c r="A21" s="149"/>
      <c r="B21" s="204"/>
      <c r="C21" s="203"/>
      <c r="D21" s="200"/>
      <c r="E21" s="198"/>
      <c r="F21" s="197"/>
      <c r="G21" s="116">
        <f>B21-H21</f>
        <v>0</v>
      </c>
      <c r="H21" s="201"/>
      <c r="I21" s="196"/>
    </row>
    <row r="22" spans="1:9" ht="4.5" customHeight="1" x14ac:dyDescent="0.25">
      <c r="A22" s="17"/>
      <c r="B22" s="17"/>
      <c r="C22" s="17"/>
      <c r="D22" s="17"/>
      <c r="E22" s="17"/>
      <c r="F22" s="17"/>
      <c r="G22" s="17"/>
      <c r="H22" s="17"/>
    </row>
    <row r="23" spans="1:9" x14ac:dyDescent="0.25">
      <c r="A23" s="5" t="s">
        <v>16</v>
      </c>
      <c r="B23" s="18">
        <f>SUM(B6:B21)</f>
        <v>7481</v>
      </c>
      <c r="C23" s="5">
        <f>SUM(C6:C21)</f>
        <v>20</v>
      </c>
      <c r="D23" s="26">
        <f>SUM(D6:D21)</f>
        <v>0.74799999999999989</v>
      </c>
      <c r="E23" s="5"/>
      <c r="F23" s="5"/>
      <c r="G23" s="83">
        <f>SUM(G6:G9)</f>
        <v>3182</v>
      </c>
      <c r="H23" s="23">
        <f>SUM(H6:H7)</f>
        <v>0</v>
      </c>
    </row>
    <row r="24" spans="1:9" x14ac:dyDescent="0.25">
      <c r="A24" s="121"/>
      <c r="B24" s="122">
        <f>J1-B23</f>
        <v>12519</v>
      </c>
      <c r="C24" s="121"/>
      <c r="D24" s="123"/>
      <c r="E24" s="121"/>
      <c r="F24" s="121"/>
      <c r="G24" s="122"/>
      <c r="H24" s="121"/>
    </row>
    <row r="25" spans="1:9" ht="28.5" customHeight="1" x14ac:dyDescent="0.25"/>
    <row r="26" spans="1:9" ht="15" customHeight="1" x14ac:dyDescent="0.25"/>
    <row r="35" spans="11:11" x14ac:dyDescent="0.25">
      <c r="K35" s="183" t="s">
        <v>2073</v>
      </c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4" workbookViewId="0">
      <selection activeCell="A25" sqref="A2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500" t="s">
        <v>9</v>
      </c>
      <c r="G2" s="12" t="s">
        <v>18</v>
      </c>
      <c r="H2" s="424"/>
    </row>
    <row r="3" spans="1:10" x14ac:dyDescent="0.25">
      <c r="A3" s="8"/>
      <c r="B3" s="541" t="s">
        <v>8</v>
      </c>
      <c r="C3" s="541"/>
      <c r="D3" s="12" t="s">
        <v>25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2526</v>
      </c>
      <c r="B6" s="162">
        <v>818</v>
      </c>
      <c r="C6" s="163">
        <v>0</v>
      </c>
      <c r="D6" s="163">
        <v>4.2000000000000003E-2</v>
      </c>
      <c r="E6" s="428">
        <v>0</v>
      </c>
      <c r="F6" s="197"/>
      <c r="G6" s="116">
        <f>B6-H6</f>
        <v>818</v>
      </c>
      <c r="H6" s="201"/>
      <c r="I6" s="196"/>
    </row>
    <row r="7" spans="1:10" x14ac:dyDescent="0.25">
      <c r="A7" s="149" t="s">
        <v>2220</v>
      </c>
      <c r="B7" s="162">
        <v>715</v>
      </c>
      <c r="C7" s="163">
        <v>0</v>
      </c>
      <c r="D7" s="163">
        <v>3.7999999999999999E-2</v>
      </c>
      <c r="E7" s="428">
        <v>0</v>
      </c>
      <c r="F7" s="108"/>
      <c r="G7" s="116">
        <f>B7-H7</f>
        <v>715</v>
      </c>
      <c r="H7" s="110"/>
      <c r="I7" s="196"/>
    </row>
    <row r="8" spans="1:10" x14ac:dyDescent="0.25">
      <c r="A8" s="202" t="s">
        <v>2549</v>
      </c>
      <c r="B8" s="162">
        <v>880</v>
      </c>
      <c r="C8" s="163">
        <v>0</v>
      </c>
      <c r="D8" s="163">
        <v>4.3999999999999997E-2</v>
      </c>
      <c r="E8" s="428">
        <v>0</v>
      </c>
      <c r="F8" s="108"/>
      <c r="G8" s="116">
        <f t="shared" ref="G8:G29" si="0">B8-H8</f>
        <v>880</v>
      </c>
      <c r="H8" s="110"/>
      <c r="I8" s="196"/>
    </row>
    <row r="9" spans="1:10" x14ac:dyDescent="0.25">
      <c r="A9" s="149" t="s">
        <v>2550</v>
      </c>
      <c r="B9" s="162">
        <v>710</v>
      </c>
      <c r="C9" s="163">
        <v>0</v>
      </c>
      <c r="D9" s="163">
        <v>2.8000000000000001E-2</v>
      </c>
      <c r="E9" s="428">
        <v>0</v>
      </c>
      <c r="F9" s="197"/>
      <c r="G9" s="116">
        <f t="shared" si="0"/>
        <v>710</v>
      </c>
      <c r="H9" s="201"/>
      <c r="I9" s="196"/>
    </row>
    <row r="10" spans="1:10" x14ac:dyDescent="0.25">
      <c r="A10" s="149" t="s">
        <v>2560</v>
      </c>
      <c r="B10" s="162">
        <v>877</v>
      </c>
      <c r="C10" s="163">
        <v>0</v>
      </c>
      <c r="D10" s="163">
        <v>4.5999999999999999E-2</v>
      </c>
      <c r="E10" s="428">
        <v>0</v>
      </c>
      <c r="F10" s="197"/>
      <c r="G10" s="116">
        <f t="shared" si="0"/>
        <v>877</v>
      </c>
      <c r="H10" s="201"/>
      <c r="I10" s="196"/>
    </row>
    <row r="11" spans="1:10" x14ac:dyDescent="0.25">
      <c r="A11" s="149" t="s">
        <v>2561</v>
      </c>
      <c r="B11" s="162">
        <v>888</v>
      </c>
      <c r="C11" s="163">
        <v>0</v>
      </c>
      <c r="D11" s="163">
        <v>4.9000000000000002E-2</v>
      </c>
      <c r="E11" s="428">
        <v>0</v>
      </c>
      <c r="F11" s="197"/>
      <c r="G11" s="116">
        <f t="shared" si="0"/>
        <v>888</v>
      </c>
      <c r="H11" s="201"/>
      <c r="I11" s="196"/>
    </row>
    <row r="12" spans="1:10" x14ac:dyDescent="0.25">
      <c r="A12" s="149" t="s">
        <v>2572</v>
      </c>
      <c r="B12" s="162">
        <v>879</v>
      </c>
      <c r="C12" s="163">
        <v>0</v>
      </c>
      <c r="D12" s="163">
        <v>4.2000000000000003E-2</v>
      </c>
      <c r="E12" s="428">
        <v>0</v>
      </c>
      <c r="F12" s="197"/>
      <c r="G12" s="116">
        <f t="shared" si="0"/>
        <v>879</v>
      </c>
      <c r="H12" s="201"/>
      <c r="I12" s="196"/>
    </row>
    <row r="13" spans="1:10" x14ac:dyDescent="0.25">
      <c r="A13" s="149" t="s">
        <v>2573</v>
      </c>
      <c r="B13" s="48">
        <v>800</v>
      </c>
      <c r="C13" s="33">
        <v>0</v>
      </c>
      <c r="D13" s="33">
        <v>0.04</v>
      </c>
      <c r="E13" s="198">
        <v>0</v>
      </c>
      <c r="F13" s="197"/>
      <c r="G13" s="116">
        <f t="shared" si="0"/>
        <v>800</v>
      </c>
      <c r="H13" s="201"/>
      <c r="I13" s="196"/>
    </row>
    <row r="14" spans="1:10" x14ac:dyDescent="0.25">
      <c r="A14" s="149" t="s">
        <v>2589</v>
      </c>
      <c r="B14" s="162">
        <v>854</v>
      </c>
      <c r="C14" s="163">
        <v>0</v>
      </c>
      <c r="D14" s="163">
        <v>5.1999999999999998E-2</v>
      </c>
      <c r="E14" s="428">
        <v>0</v>
      </c>
      <c r="F14" s="197"/>
      <c r="G14" s="116">
        <f t="shared" si="0"/>
        <v>854</v>
      </c>
      <c r="H14" s="201"/>
      <c r="I14" s="196"/>
    </row>
    <row r="15" spans="1:10" x14ac:dyDescent="0.25">
      <c r="A15" s="149" t="s">
        <v>2590</v>
      </c>
      <c r="B15" s="162">
        <v>841</v>
      </c>
      <c r="C15" s="163">
        <v>0</v>
      </c>
      <c r="D15" s="163">
        <v>0.05</v>
      </c>
      <c r="E15" s="428">
        <v>0</v>
      </c>
      <c r="F15" s="197"/>
      <c r="G15" s="116">
        <f t="shared" si="0"/>
        <v>841</v>
      </c>
      <c r="H15" s="201"/>
      <c r="I15" s="196"/>
    </row>
    <row r="16" spans="1:10" x14ac:dyDescent="0.25">
      <c r="A16" s="149" t="s">
        <v>2601</v>
      </c>
      <c r="B16" s="162">
        <v>856</v>
      </c>
      <c r="C16" s="163">
        <v>0</v>
      </c>
      <c r="D16" s="163">
        <v>0.08</v>
      </c>
      <c r="E16" s="428">
        <v>0</v>
      </c>
      <c r="F16" s="197"/>
      <c r="G16" s="116">
        <f t="shared" si="0"/>
        <v>856</v>
      </c>
      <c r="H16" s="201"/>
      <c r="I16" s="196"/>
    </row>
    <row r="17" spans="1:9" x14ac:dyDescent="0.25">
      <c r="A17" s="149" t="s">
        <v>2610</v>
      </c>
      <c r="B17" s="162">
        <v>749</v>
      </c>
      <c r="C17" s="163">
        <v>0</v>
      </c>
      <c r="D17" s="163">
        <v>5.8000000000000003E-2</v>
      </c>
      <c r="E17" s="428">
        <v>0</v>
      </c>
      <c r="F17" s="197"/>
      <c r="G17" s="116">
        <f t="shared" si="0"/>
        <v>749</v>
      </c>
      <c r="H17" s="201"/>
      <c r="I17" s="196"/>
    </row>
    <row r="18" spans="1:9" x14ac:dyDescent="0.25">
      <c r="A18" s="149" t="s">
        <v>2676</v>
      </c>
      <c r="B18" s="162">
        <v>74</v>
      </c>
      <c r="C18" s="163">
        <v>0</v>
      </c>
      <c r="D18" s="163">
        <v>0</v>
      </c>
      <c r="E18" s="428">
        <v>0</v>
      </c>
      <c r="F18" s="197"/>
      <c r="G18" s="116">
        <f t="shared" si="0"/>
        <v>74</v>
      </c>
      <c r="H18" s="201"/>
      <c r="I18" s="196"/>
    </row>
    <row r="19" spans="1:9" x14ac:dyDescent="0.25">
      <c r="A19" s="149" t="s">
        <v>2677</v>
      </c>
      <c r="B19" s="162">
        <v>822</v>
      </c>
      <c r="C19" s="163">
        <v>0</v>
      </c>
      <c r="D19" s="163">
        <v>5.6000000000000001E-2</v>
      </c>
      <c r="E19" s="428">
        <v>0</v>
      </c>
      <c r="F19" s="197"/>
      <c r="G19" s="116">
        <f t="shared" si="0"/>
        <v>822</v>
      </c>
      <c r="H19" s="201"/>
      <c r="I19" s="196"/>
    </row>
    <row r="20" spans="1:9" x14ac:dyDescent="0.25">
      <c r="A20" s="149" t="s">
        <v>2678</v>
      </c>
      <c r="B20" s="162">
        <v>860</v>
      </c>
      <c r="C20" s="163">
        <v>0</v>
      </c>
      <c r="D20" s="163">
        <v>0.04</v>
      </c>
      <c r="E20" s="428">
        <v>0</v>
      </c>
      <c r="F20" s="197"/>
      <c r="G20" s="116">
        <f t="shared" si="0"/>
        <v>860</v>
      </c>
      <c r="H20" s="201"/>
      <c r="I20" s="196"/>
    </row>
    <row r="21" spans="1:9" x14ac:dyDescent="0.25">
      <c r="A21" s="149" t="s">
        <v>2693</v>
      </c>
      <c r="B21" s="466">
        <v>767</v>
      </c>
      <c r="C21" s="163">
        <v>0</v>
      </c>
      <c r="D21" s="466">
        <v>3.5999999999999997E-2</v>
      </c>
      <c r="E21" s="428">
        <v>0</v>
      </c>
      <c r="F21" s="197"/>
      <c r="G21" s="116">
        <f t="shared" si="0"/>
        <v>767</v>
      </c>
      <c r="H21" s="201"/>
      <c r="I21" s="196"/>
    </row>
    <row r="22" spans="1:9" x14ac:dyDescent="0.25">
      <c r="A22" s="149" t="s">
        <v>2694</v>
      </c>
      <c r="B22" s="162">
        <v>419</v>
      </c>
      <c r="C22" s="163">
        <v>0</v>
      </c>
      <c r="D22" s="163">
        <v>2.1999999999999999E-2</v>
      </c>
      <c r="E22" s="428">
        <v>0</v>
      </c>
      <c r="F22" s="197"/>
      <c r="G22" s="116">
        <f t="shared" si="0"/>
        <v>419</v>
      </c>
      <c r="H22" s="201"/>
      <c r="I22" s="196"/>
    </row>
    <row r="23" spans="1:9" x14ac:dyDescent="0.25">
      <c r="A23" s="149" t="s">
        <v>2714</v>
      </c>
      <c r="B23" s="466">
        <v>195</v>
      </c>
      <c r="C23" s="498">
        <v>0</v>
      </c>
      <c r="D23" s="466">
        <v>0</v>
      </c>
      <c r="E23" s="428">
        <v>0</v>
      </c>
      <c r="F23" s="197"/>
      <c r="G23" s="116">
        <f t="shared" si="0"/>
        <v>195</v>
      </c>
      <c r="H23" s="201"/>
      <c r="I23" s="196"/>
    </row>
    <row r="24" spans="1:9" x14ac:dyDescent="0.25">
      <c r="A24" s="149" t="s">
        <v>2715</v>
      </c>
      <c r="B24" s="162">
        <v>845</v>
      </c>
      <c r="C24" s="163">
        <v>0</v>
      </c>
      <c r="D24" s="163">
        <v>4.3999999999999997E-2</v>
      </c>
      <c r="E24" s="428">
        <v>0</v>
      </c>
      <c r="F24" s="197"/>
      <c r="G24" s="116">
        <f t="shared" si="0"/>
        <v>845</v>
      </c>
      <c r="H24" s="201"/>
      <c r="I24" s="196"/>
    </row>
    <row r="25" spans="1:9" x14ac:dyDescent="0.25">
      <c r="A25" s="149"/>
      <c r="B25" s="162"/>
      <c r="C25" s="163"/>
      <c r="D25" s="163"/>
      <c r="E25" s="428"/>
      <c r="F25" s="197"/>
      <c r="G25" s="116">
        <f t="shared" si="0"/>
        <v>0</v>
      </c>
      <c r="H25" s="201"/>
      <c r="I25" s="196"/>
    </row>
    <row r="26" spans="1:9" x14ac:dyDescent="0.25">
      <c r="A26" s="149"/>
      <c r="B26" s="162"/>
      <c r="C26" s="163"/>
      <c r="D26" s="163"/>
      <c r="E26" s="428"/>
      <c r="F26" s="197"/>
      <c r="G26" s="116">
        <f t="shared" si="0"/>
        <v>0</v>
      </c>
      <c r="H26" s="201"/>
      <c r="I26" s="196"/>
    </row>
    <row r="27" spans="1:9" x14ac:dyDescent="0.25">
      <c r="A27" s="202"/>
      <c r="B27" s="204"/>
      <c r="C27" s="203"/>
      <c r="D27" s="200"/>
      <c r="E27" s="198"/>
      <c r="F27" s="197"/>
      <c r="G27" s="116">
        <f t="shared" si="0"/>
        <v>0</v>
      </c>
      <c r="H27" s="201"/>
      <c r="I27" s="196"/>
    </row>
    <row r="28" spans="1:9" x14ac:dyDescent="0.25">
      <c r="A28" s="149"/>
      <c r="B28" s="204"/>
      <c r="C28" s="203"/>
      <c r="D28" s="200"/>
      <c r="E28" s="198"/>
      <c r="F28" s="197"/>
      <c r="G28" s="116">
        <f t="shared" si="0"/>
        <v>0</v>
      </c>
      <c r="H28" s="201"/>
      <c r="I28" s="196"/>
    </row>
    <row r="29" spans="1:9" ht="4.5" customHeight="1" x14ac:dyDescent="0.25">
      <c r="A29" s="17"/>
      <c r="B29" s="17"/>
      <c r="C29" s="17"/>
      <c r="D29" s="17"/>
      <c r="E29" s="17"/>
      <c r="F29" s="17"/>
      <c r="G29" s="116">
        <f t="shared" si="0"/>
        <v>0</v>
      </c>
      <c r="H29" s="17"/>
    </row>
    <row r="30" spans="1:9" x14ac:dyDescent="0.25">
      <c r="A30" s="5" t="s">
        <v>16</v>
      </c>
      <c r="B30" s="18">
        <f>SUM(B6:B28)</f>
        <v>13849</v>
      </c>
      <c r="C30" s="5">
        <f>SUM(C6:C7)</f>
        <v>0</v>
      </c>
      <c r="D30" s="26">
        <f>SUM(D6:D7)</f>
        <v>0.08</v>
      </c>
      <c r="E30" s="5"/>
      <c r="F30" s="5"/>
      <c r="G30" s="83">
        <f>SUM(G6:G28)</f>
        <v>13849</v>
      </c>
      <c r="H30" s="23">
        <f>SUM(H6:H7)</f>
        <v>0</v>
      </c>
    </row>
    <row r="31" spans="1:9" x14ac:dyDescent="0.25">
      <c r="A31" s="121"/>
      <c r="B31" s="122">
        <f>J1-B30</f>
        <v>6151</v>
      </c>
      <c r="C31" s="121"/>
      <c r="D31" s="123"/>
      <c r="E31" s="121"/>
      <c r="F31" s="121"/>
      <c r="G31" s="122"/>
      <c r="H31" s="121"/>
    </row>
    <row r="32" spans="1:9" ht="28.5" customHeight="1" x14ac:dyDescent="0.25"/>
    <row r="33" spans="11:11" ht="15" customHeight="1" x14ac:dyDescent="0.25"/>
    <row r="42" spans="11:11" x14ac:dyDescent="0.25">
      <c r="K42" s="183" t="s">
        <v>2073</v>
      </c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44"/>
  <sheetViews>
    <sheetView topLeftCell="A28" workbookViewId="0">
      <selection activeCell="G29" sqref="G29:G3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500" t="s">
        <v>9</v>
      </c>
      <c r="G2" s="12" t="s">
        <v>2264</v>
      </c>
      <c r="H2" s="424"/>
    </row>
    <row r="3" spans="1:10" x14ac:dyDescent="0.25">
      <c r="A3" s="8"/>
      <c r="B3" s="541" t="s">
        <v>8</v>
      </c>
      <c r="C3" s="541"/>
      <c r="D3" s="12" t="s">
        <v>210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2350</v>
      </c>
      <c r="B6" s="47">
        <v>343</v>
      </c>
      <c r="C6" s="22">
        <v>0</v>
      </c>
      <c r="D6" s="22">
        <v>1.302</v>
      </c>
      <c r="E6" s="27">
        <v>0</v>
      </c>
      <c r="F6" s="197"/>
      <c r="G6" s="109">
        <f t="shared" ref="G6:G18" si="0">B6-H6</f>
        <v>241</v>
      </c>
      <c r="H6" s="201">
        <v>102</v>
      </c>
      <c r="I6" s="196"/>
    </row>
    <row r="7" spans="1:10" x14ac:dyDescent="0.25">
      <c r="A7" s="149" t="s">
        <v>2351</v>
      </c>
      <c r="B7" s="162">
        <v>333</v>
      </c>
      <c r="C7" s="163">
        <v>9</v>
      </c>
      <c r="D7" s="163">
        <v>1.54</v>
      </c>
      <c r="E7" s="428">
        <v>0</v>
      </c>
      <c r="F7" s="108"/>
      <c r="G7" s="109">
        <f t="shared" si="0"/>
        <v>333</v>
      </c>
      <c r="H7" s="110"/>
      <c r="I7" s="196"/>
    </row>
    <row r="8" spans="1:10" x14ac:dyDescent="0.25">
      <c r="A8" s="202" t="s">
        <v>2361</v>
      </c>
      <c r="B8" s="162">
        <v>373</v>
      </c>
      <c r="C8" s="163">
        <v>13</v>
      </c>
      <c r="D8" s="163">
        <v>1.3759999999999999</v>
      </c>
      <c r="E8" s="428">
        <v>0</v>
      </c>
      <c r="F8" s="108"/>
      <c r="G8" s="109">
        <f t="shared" si="0"/>
        <v>373</v>
      </c>
      <c r="H8" s="110"/>
      <c r="I8" s="196"/>
    </row>
    <row r="9" spans="1:10" x14ac:dyDescent="0.25">
      <c r="A9" s="149" t="s">
        <v>2382</v>
      </c>
      <c r="B9" s="162">
        <v>233</v>
      </c>
      <c r="C9" s="163">
        <v>0</v>
      </c>
      <c r="D9" s="163">
        <v>1.3620000000000001</v>
      </c>
      <c r="E9" s="428">
        <v>0</v>
      </c>
      <c r="F9" s="197"/>
      <c r="G9" s="109">
        <f t="shared" si="0"/>
        <v>233</v>
      </c>
      <c r="H9" s="201"/>
      <c r="I9" s="196"/>
    </row>
    <row r="10" spans="1:10" x14ac:dyDescent="0.25">
      <c r="A10" s="202" t="s">
        <v>2395</v>
      </c>
      <c r="B10" s="162">
        <v>225</v>
      </c>
      <c r="C10" s="163">
        <v>0</v>
      </c>
      <c r="D10" s="163">
        <v>0.77600000000000002</v>
      </c>
      <c r="E10" s="428">
        <v>0</v>
      </c>
      <c r="F10" s="197"/>
      <c r="G10" s="109">
        <f t="shared" si="0"/>
        <v>225</v>
      </c>
      <c r="H10" s="201"/>
      <c r="I10" s="196"/>
    </row>
    <row r="11" spans="1:10" x14ac:dyDescent="0.25">
      <c r="A11" s="149" t="s">
        <v>2396</v>
      </c>
      <c r="B11" s="162">
        <v>300</v>
      </c>
      <c r="C11" s="163">
        <v>10</v>
      </c>
      <c r="D11" s="163">
        <v>1.143</v>
      </c>
      <c r="E11" s="428">
        <v>0</v>
      </c>
      <c r="F11" s="197"/>
      <c r="G11" s="109">
        <f t="shared" si="0"/>
        <v>300</v>
      </c>
      <c r="H11" s="201"/>
      <c r="I11" s="196"/>
    </row>
    <row r="12" spans="1:10" ht="15.75" thickBot="1" x14ac:dyDescent="0.3">
      <c r="A12" s="432" t="s">
        <v>2397</v>
      </c>
      <c r="B12" s="476">
        <v>75</v>
      </c>
      <c r="C12" s="477">
        <v>8</v>
      </c>
      <c r="D12" s="477">
        <v>0.378</v>
      </c>
      <c r="E12" s="470">
        <v>0</v>
      </c>
      <c r="F12" s="437"/>
      <c r="G12" s="471">
        <f t="shared" si="0"/>
        <v>75</v>
      </c>
      <c r="H12" s="439"/>
      <c r="I12" s="196"/>
    </row>
    <row r="13" spans="1:10" x14ac:dyDescent="0.25">
      <c r="A13" s="149" t="s">
        <v>2418</v>
      </c>
      <c r="B13" s="105">
        <v>248</v>
      </c>
      <c r="C13" s="103">
        <v>25</v>
      </c>
      <c r="D13" s="103">
        <v>0.84799999999999998</v>
      </c>
      <c r="E13" s="443">
        <v>0</v>
      </c>
      <c r="F13" s="108"/>
      <c r="G13" s="116">
        <f t="shared" si="0"/>
        <v>248</v>
      </c>
      <c r="H13" s="110"/>
      <c r="I13" s="196"/>
    </row>
    <row r="14" spans="1:10" x14ac:dyDescent="0.25">
      <c r="A14" s="149" t="s">
        <v>2419</v>
      </c>
      <c r="B14" s="162">
        <v>161</v>
      </c>
      <c r="C14" s="163">
        <v>10</v>
      </c>
      <c r="D14" s="163">
        <v>0.74199999999999999</v>
      </c>
      <c r="E14" s="428">
        <v>0</v>
      </c>
      <c r="F14" s="197"/>
      <c r="G14" s="116">
        <f t="shared" si="0"/>
        <v>161</v>
      </c>
      <c r="H14" s="201"/>
      <c r="I14" s="196"/>
    </row>
    <row r="15" spans="1:10" x14ac:dyDescent="0.25">
      <c r="A15" s="149"/>
      <c r="B15" s="162"/>
      <c r="C15" s="163"/>
      <c r="D15" s="163"/>
      <c r="E15" s="428"/>
      <c r="F15" s="197"/>
      <c r="G15" s="116">
        <f t="shared" si="0"/>
        <v>0</v>
      </c>
      <c r="H15" s="201"/>
      <c r="I15" s="196"/>
    </row>
    <row r="16" spans="1:10" x14ac:dyDescent="0.25">
      <c r="A16" s="149"/>
      <c r="B16" s="162"/>
      <c r="C16" s="163"/>
      <c r="D16" s="163"/>
      <c r="E16" s="428"/>
      <c r="F16" s="197"/>
      <c r="G16" s="116">
        <f t="shared" si="0"/>
        <v>0</v>
      </c>
      <c r="H16" s="201"/>
      <c r="I16" s="196"/>
    </row>
    <row r="17" spans="1:11" x14ac:dyDescent="0.25">
      <c r="A17" s="149"/>
      <c r="B17" s="162"/>
      <c r="C17" s="163"/>
      <c r="D17" s="163"/>
      <c r="E17" s="428"/>
      <c r="F17" s="197"/>
      <c r="G17" s="116">
        <f t="shared" si="0"/>
        <v>0</v>
      </c>
      <c r="H17" s="201"/>
      <c r="I17" s="196"/>
    </row>
    <row r="18" spans="1:11" x14ac:dyDescent="0.25">
      <c r="A18" s="149"/>
      <c r="B18" s="204"/>
      <c r="C18" s="203"/>
      <c r="D18" s="200"/>
      <c r="E18" s="198"/>
      <c r="F18" s="197"/>
      <c r="G18" s="116">
        <f t="shared" si="0"/>
        <v>0</v>
      </c>
      <c r="H18" s="201"/>
      <c r="I18" s="196"/>
    </row>
    <row r="19" spans="1:11" ht="4.5" customHeight="1" x14ac:dyDescent="0.25">
      <c r="A19" s="17"/>
      <c r="B19" s="17"/>
      <c r="C19" s="17"/>
      <c r="D19" s="17"/>
      <c r="E19" s="17"/>
      <c r="F19" s="17"/>
      <c r="G19" s="17"/>
      <c r="H19" s="17"/>
    </row>
    <row r="20" spans="1:11" x14ac:dyDescent="0.25">
      <c r="A20" s="5" t="s">
        <v>16</v>
      </c>
      <c r="B20" s="18">
        <f>SUM(B6:B18)</f>
        <v>2291</v>
      </c>
      <c r="C20" s="5">
        <f>SUM(C6:C18)</f>
        <v>75</v>
      </c>
      <c r="D20" s="26">
        <f>SUM(D6:D18)</f>
        <v>9.4669999999999987</v>
      </c>
      <c r="E20" s="5"/>
      <c r="F20" s="5"/>
      <c r="G20" s="83">
        <f>SUM(G6:G9)</f>
        <v>1180</v>
      </c>
      <c r="H20" s="23">
        <f>SUM(H6:H7)</f>
        <v>102</v>
      </c>
    </row>
    <row r="21" spans="1:11" x14ac:dyDescent="0.25">
      <c r="A21" s="121"/>
      <c r="B21" s="122">
        <f>J1-B20</f>
        <v>209</v>
      </c>
      <c r="C21" s="121"/>
      <c r="D21" s="123"/>
      <c r="E21" s="121"/>
      <c r="F21" s="121"/>
      <c r="G21" s="122"/>
      <c r="H21" s="121"/>
    </row>
    <row r="22" spans="1:11" ht="28.5" customHeight="1" x14ac:dyDescent="0.25"/>
    <row r="23" spans="1:11" ht="15" customHeight="1" x14ac:dyDescent="0.25"/>
    <row r="24" spans="1:11" x14ac:dyDescent="0.25">
      <c r="A24" s="6"/>
      <c r="B24" s="542" t="s">
        <v>6</v>
      </c>
      <c r="C24" s="542"/>
      <c r="D24" s="542"/>
      <c r="E24" s="542"/>
      <c r="F24" s="542"/>
      <c r="G24" s="542"/>
      <c r="H24" s="542"/>
      <c r="J24" s="186">
        <v>2500</v>
      </c>
    </row>
    <row r="25" spans="1:11" x14ac:dyDescent="0.25">
      <c r="A25" s="7"/>
      <c r="B25" s="543" t="s">
        <v>7</v>
      </c>
      <c r="C25" s="543"/>
      <c r="D25" s="12" t="s">
        <v>13</v>
      </c>
      <c r="E25" s="424"/>
      <c r="F25" s="532" t="s">
        <v>9</v>
      </c>
      <c r="G25" s="12" t="s">
        <v>2264</v>
      </c>
      <c r="H25" s="424"/>
    </row>
    <row r="26" spans="1:11" x14ac:dyDescent="0.25">
      <c r="A26" s="8"/>
      <c r="B26" s="541" t="s">
        <v>8</v>
      </c>
      <c r="C26" s="541"/>
      <c r="D26" s="12" t="s">
        <v>210</v>
      </c>
      <c r="E26" s="4"/>
      <c r="F26" s="5" t="s">
        <v>10</v>
      </c>
      <c r="G26" s="13" t="s">
        <v>12</v>
      </c>
      <c r="H26" s="4"/>
    </row>
    <row r="28" spans="1:11" ht="30" x14ac:dyDescent="0.25">
      <c r="A28" s="197" t="s">
        <v>0</v>
      </c>
      <c r="B28" s="197" t="s">
        <v>1</v>
      </c>
      <c r="C28" s="197" t="s">
        <v>2</v>
      </c>
      <c r="D28" s="197" t="s">
        <v>3</v>
      </c>
      <c r="E28" s="197" t="s">
        <v>4</v>
      </c>
      <c r="F28" s="197" t="s">
        <v>5</v>
      </c>
      <c r="G28" s="197" t="s">
        <v>1</v>
      </c>
      <c r="H28" s="197" t="s">
        <v>2</v>
      </c>
    </row>
    <row r="29" spans="1:11" x14ac:dyDescent="0.25">
      <c r="A29" s="202" t="s">
        <v>2668</v>
      </c>
      <c r="B29" s="162">
        <v>101</v>
      </c>
      <c r="C29" s="163">
        <v>5</v>
      </c>
      <c r="D29" s="163">
        <v>0</v>
      </c>
      <c r="E29" s="428">
        <v>0</v>
      </c>
      <c r="F29" s="197"/>
      <c r="G29" s="116">
        <f>B29-H29</f>
        <v>101</v>
      </c>
      <c r="H29" s="201"/>
    </row>
    <row r="30" spans="1:11" x14ac:dyDescent="0.25">
      <c r="A30" s="149" t="s">
        <v>2684</v>
      </c>
      <c r="B30" s="162">
        <v>254</v>
      </c>
      <c r="C30" s="163">
        <v>0</v>
      </c>
      <c r="D30" s="163">
        <v>1.0960000000000001</v>
      </c>
      <c r="E30" s="428">
        <v>0</v>
      </c>
      <c r="F30" s="108"/>
      <c r="G30" s="116">
        <f>B30-H30</f>
        <v>254</v>
      </c>
      <c r="H30" s="110"/>
    </row>
    <row r="31" spans="1:11" x14ac:dyDescent="0.25">
      <c r="A31" s="202" t="s">
        <v>2700</v>
      </c>
      <c r="B31" s="162">
        <v>404</v>
      </c>
      <c r="C31" s="163">
        <v>6</v>
      </c>
      <c r="D31" s="163">
        <v>1.464</v>
      </c>
      <c r="E31" s="428">
        <v>0</v>
      </c>
      <c r="F31" s="108"/>
      <c r="G31" s="116">
        <f t="shared" ref="G31:G32" si="1">B31-H31</f>
        <v>404</v>
      </c>
      <c r="H31" s="110"/>
    </row>
    <row r="32" spans="1:11" x14ac:dyDescent="0.25">
      <c r="A32" s="149" t="s">
        <v>2701</v>
      </c>
      <c r="B32" s="162">
        <v>436</v>
      </c>
      <c r="C32" s="163">
        <v>0</v>
      </c>
      <c r="D32" s="163">
        <v>1.8080000000000001</v>
      </c>
      <c r="E32" s="428">
        <v>0</v>
      </c>
      <c r="F32" s="197"/>
      <c r="G32" s="116">
        <f t="shared" si="1"/>
        <v>436</v>
      </c>
      <c r="H32" s="201"/>
      <c r="K32" s="183" t="s">
        <v>2073</v>
      </c>
    </row>
    <row r="33" spans="1:8" x14ac:dyDescent="0.25">
      <c r="A33" s="202"/>
      <c r="B33" s="162"/>
      <c r="C33" s="163"/>
      <c r="D33" s="163"/>
      <c r="E33" s="428"/>
      <c r="F33" s="197"/>
      <c r="G33" s="116">
        <f t="shared" ref="G33:G35" si="2">B33-H33</f>
        <v>0</v>
      </c>
      <c r="H33" s="201"/>
    </row>
    <row r="34" spans="1:8" x14ac:dyDescent="0.25">
      <c r="A34" s="149"/>
      <c r="B34" s="162"/>
      <c r="C34" s="163"/>
      <c r="D34" s="163"/>
      <c r="E34" s="428"/>
      <c r="F34" s="197"/>
      <c r="G34" s="116">
        <f t="shared" si="2"/>
        <v>0</v>
      </c>
      <c r="H34" s="201"/>
    </row>
    <row r="35" spans="1:8" x14ac:dyDescent="0.25">
      <c r="A35" s="202"/>
      <c r="B35" s="162"/>
      <c r="C35" s="163"/>
      <c r="D35" s="163"/>
      <c r="E35" s="428"/>
      <c r="F35" s="197"/>
      <c r="G35" s="199">
        <f t="shared" si="2"/>
        <v>0</v>
      </c>
      <c r="H35" s="201"/>
    </row>
    <row r="36" spans="1:8" x14ac:dyDescent="0.25">
      <c r="A36" s="149"/>
      <c r="B36" s="105"/>
      <c r="C36" s="103"/>
      <c r="D36" s="103"/>
      <c r="E36" s="443"/>
      <c r="F36" s="108"/>
      <c r="G36" s="116">
        <f t="shared" ref="G36:G41" si="3">B36-H36</f>
        <v>0</v>
      </c>
      <c r="H36" s="110"/>
    </row>
    <row r="37" spans="1:8" x14ac:dyDescent="0.25">
      <c r="A37" s="149"/>
      <c r="B37" s="162"/>
      <c r="C37" s="163"/>
      <c r="D37" s="163"/>
      <c r="E37" s="428"/>
      <c r="F37" s="197"/>
      <c r="G37" s="116">
        <f t="shared" si="3"/>
        <v>0</v>
      </c>
      <c r="H37" s="201"/>
    </row>
    <row r="38" spans="1:8" x14ac:dyDescent="0.25">
      <c r="A38" s="149"/>
      <c r="B38" s="162"/>
      <c r="C38" s="163"/>
      <c r="D38" s="163"/>
      <c r="E38" s="428"/>
      <c r="F38" s="197"/>
      <c r="G38" s="116">
        <f t="shared" si="3"/>
        <v>0</v>
      </c>
      <c r="H38" s="201"/>
    </row>
    <row r="39" spans="1:8" x14ac:dyDescent="0.25">
      <c r="A39" s="149"/>
      <c r="B39" s="162"/>
      <c r="C39" s="163"/>
      <c r="D39" s="163"/>
      <c r="E39" s="428"/>
      <c r="F39" s="197"/>
      <c r="G39" s="116">
        <f t="shared" si="3"/>
        <v>0</v>
      </c>
      <c r="H39" s="201"/>
    </row>
    <row r="40" spans="1:8" x14ac:dyDescent="0.25">
      <c r="A40" s="149"/>
      <c r="B40" s="162"/>
      <c r="C40" s="163"/>
      <c r="D40" s="163"/>
      <c r="E40" s="428"/>
      <c r="F40" s="197"/>
      <c r="G40" s="116">
        <f t="shared" si="3"/>
        <v>0</v>
      </c>
      <c r="H40" s="201"/>
    </row>
    <row r="41" spans="1:8" x14ac:dyDescent="0.25">
      <c r="A41" s="149"/>
      <c r="B41" s="204"/>
      <c r="C41" s="203"/>
      <c r="D41" s="200"/>
      <c r="E41" s="198"/>
      <c r="F41" s="197"/>
      <c r="G41" s="116">
        <f t="shared" si="3"/>
        <v>0</v>
      </c>
      <c r="H41" s="201"/>
    </row>
    <row r="42" spans="1:8" x14ac:dyDescent="0.25">
      <c r="A42" s="17"/>
      <c r="B42" s="17"/>
      <c r="C42" s="17"/>
      <c r="D42" s="17"/>
      <c r="E42" s="17"/>
      <c r="F42" s="17"/>
      <c r="G42" s="17"/>
      <c r="H42" s="17"/>
    </row>
    <row r="43" spans="1:8" x14ac:dyDescent="0.25">
      <c r="A43" s="5" t="s">
        <v>16</v>
      </c>
      <c r="B43" s="18">
        <f>SUM(B29:B41)</f>
        <v>1195</v>
      </c>
      <c r="C43" s="5">
        <f>SUM(C29:C41)</f>
        <v>11</v>
      </c>
      <c r="D43" s="26">
        <f>SUM(D29:D41)</f>
        <v>4.3680000000000003</v>
      </c>
      <c r="E43" s="5"/>
      <c r="F43" s="5"/>
      <c r="G43" s="83">
        <f>SUM(G29:G32)</f>
        <v>1195</v>
      </c>
      <c r="H43" s="23">
        <f>SUM(H29:H30)</f>
        <v>0</v>
      </c>
    </row>
    <row r="44" spans="1:8" x14ac:dyDescent="0.25">
      <c r="A44" s="121"/>
      <c r="B44" s="122">
        <f>J24-B43</f>
        <v>1305</v>
      </c>
      <c r="C44" s="121"/>
      <c r="D44" s="123"/>
      <c r="E44" s="121"/>
      <c r="F44" s="121"/>
      <c r="G44" s="122"/>
      <c r="H44" s="121"/>
    </row>
  </sheetData>
  <mergeCells count="6">
    <mergeCell ref="B26:C26"/>
    <mergeCell ref="B1:H1"/>
    <mergeCell ref="B2:C2"/>
    <mergeCell ref="B3:C3"/>
    <mergeCell ref="B24:H24"/>
    <mergeCell ref="B25:C25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opLeftCell="A80" workbookViewId="0">
      <selection activeCell="J90" sqref="J9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500" t="s">
        <v>9</v>
      </c>
      <c r="G2" s="12" t="s">
        <v>15</v>
      </c>
      <c r="H2" s="424"/>
    </row>
    <row r="3" spans="1:10" x14ac:dyDescent="0.25">
      <c r="A3" s="8"/>
      <c r="B3" s="541" t="s">
        <v>8</v>
      </c>
      <c r="C3" s="541"/>
      <c r="D3" s="12" t="s">
        <v>128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2465</v>
      </c>
      <c r="B6" s="162">
        <v>700</v>
      </c>
      <c r="C6" s="163">
        <v>0</v>
      </c>
      <c r="D6" s="163">
        <v>0.5</v>
      </c>
      <c r="E6" s="428">
        <v>0</v>
      </c>
      <c r="F6" s="197"/>
      <c r="G6" s="116">
        <f>B6-H6</f>
        <v>700</v>
      </c>
      <c r="H6" s="201"/>
      <c r="I6" s="196"/>
    </row>
    <row r="7" spans="1:10" x14ac:dyDescent="0.25">
      <c r="A7" s="149" t="s">
        <v>2466</v>
      </c>
      <c r="B7" s="162">
        <v>416</v>
      </c>
      <c r="C7" s="163">
        <v>0</v>
      </c>
      <c r="D7" s="163">
        <v>0.22600000000000001</v>
      </c>
      <c r="E7" s="428">
        <v>0</v>
      </c>
      <c r="F7" s="108"/>
      <c r="G7" s="116">
        <f>B7-H7</f>
        <v>416</v>
      </c>
      <c r="H7" s="110"/>
      <c r="I7" s="196"/>
    </row>
    <row r="8" spans="1:10" x14ac:dyDescent="0.25">
      <c r="A8" s="202"/>
      <c r="B8" s="204"/>
      <c r="C8" s="174"/>
      <c r="D8" s="106"/>
      <c r="E8" s="187"/>
      <c r="F8" s="108"/>
      <c r="G8" s="116">
        <f>B8+H8</f>
        <v>0</v>
      </c>
      <c r="H8" s="110"/>
      <c r="I8" s="196"/>
    </row>
    <row r="9" spans="1:10" x14ac:dyDescent="0.25">
      <c r="A9" s="149"/>
      <c r="B9" s="204"/>
      <c r="C9" s="203"/>
      <c r="D9" s="200"/>
      <c r="E9" s="198"/>
      <c r="F9" s="197"/>
      <c r="G9" s="116">
        <f>B9-H9</f>
        <v>0</v>
      </c>
      <c r="H9" s="201"/>
      <c r="I9" s="196"/>
    </row>
    <row r="10" spans="1:10" x14ac:dyDescent="0.25">
      <c r="A10" s="202"/>
      <c r="B10" s="204"/>
      <c r="C10" s="203"/>
      <c r="D10" s="200"/>
      <c r="E10" s="198"/>
      <c r="F10" s="197"/>
      <c r="G10" s="116">
        <f>B10-H10</f>
        <v>0</v>
      </c>
      <c r="H10" s="201"/>
      <c r="I10" s="196"/>
    </row>
    <row r="11" spans="1:10" x14ac:dyDescent="0.25">
      <c r="A11" s="149"/>
      <c r="B11" s="204"/>
      <c r="C11" s="203"/>
      <c r="D11" s="200"/>
      <c r="E11" s="198"/>
      <c r="F11" s="197"/>
      <c r="G11" s="116">
        <f>B11-H11</f>
        <v>0</v>
      </c>
      <c r="H11" s="201"/>
      <c r="I11" s="196"/>
    </row>
    <row r="12" spans="1:10" ht="4.5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10" x14ac:dyDescent="0.25">
      <c r="A13" s="5" t="s">
        <v>16</v>
      </c>
      <c r="B13" s="18">
        <f>SUM(B6:B11)</f>
        <v>1116</v>
      </c>
      <c r="C13" s="5">
        <f>SUM(C6:C11)</f>
        <v>0</v>
      </c>
      <c r="D13" s="26">
        <f>SUM(D6:D11)</f>
        <v>0.72599999999999998</v>
      </c>
      <c r="E13" s="5"/>
      <c r="F13" s="5"/>
      <c r="G13" s="83">
        <f>SUM(G6:G9)</f>
        <v>1116</v>
      </c>
      <c r="H13" s="23">
        <f>SUM(H6:H7)</f>
        <v>0</v>
      </c>
    </row>
    <row r="14" spans="1:10" x14ac:dyDescent="0.25">
      <c r="A14" s="121"/>
      <c r="B14" s="122">
        <f>J1-B13</f>
        <v>-116</v>
      </c>
      <c r="C14" s="121"/>
      <c r="D14" s="123"/>
      <c r="E14" s="121"/>
      <c r="F14" s="121"/>
      <c r="G14" s="122"/>
      <c r="H14" s="121"/>
    </row>
    <row r="15" spans="1:10" ht="28.5" customHeight="1" x14ac:dyDescent="0.25"/>
    <row r="16" spans="1:10" ht="15" customHeight="1" x14ac:dyDescent="0.25"/>
    <row r="18" spans="1:11" x14ac:dyDescent="0.25">
      <c r="A18" s="6"/>
      <c r="B18" s="542" t="s">
        <v>6</v>
      </c>
      <c r="C18" s="542"/>
      <c r="D18" s="542"/>
      <c r="E18" s="542"/>
      <c r="F18" s="542"/>
      <c r="G18" s="542"/>
      <c r="H18" s="542"/>
      <c r="J18" s="183">
        <v>1000</v>
      </c>
    </row>
    <row r="19" spans="1:11" x14ac:dyDescent="0.25">
      <c r="A19" s="7"/>
      <c r="B19" s="543" t="s">
        <v>7</v>
      </c>
      <c r="C19" s="543"/>
      <c r="D19" s="12" t="s">
        <v>13</v>
      </c>
      <c r="E19" s="424"/>
      <c r="F19" s="517" t="s">
        <v>9</v>
      </c>
      <c r="G19" s="12" t="s">
        <v>15</v>
      </c>
      <c r="H19" s="424"/>
    </row>
    <row r="20" spans="1:11" x14ac:dyDescent="0.25">
      <c r="A20" s="8"/>
      <c r="B20" s="541" t="s">
        <v>8</v>
      </c>
      <c r="C20" s="541"/>
      <c r="D20" s="12" t="s">
        <v>128</v>
      </c>
      <c r="E20" s="4"/>
      <c r="F20" s="5" t="s">
        <v>10</v>
      </c>
      <c r="G20" s="13" t="s">
        <v>2509</v>
      </c>
      <c r="H20" s="4"/>
    </row>
    <row r="22" spans="1:11" ht="30" x14ac:dyDescent="0.25">
      <c r="A22" s="197" t="s">
        <v>0</v>
      </c>
      <c r="B22" s="197" t="s">
        <v>1</v>
      </c>
      <c r="C22" s="197" t="s">
        <v>2</v>
      </c>
      <c r="D22" s="197" t="s">
        <v>3</v>
      </c>
      <c r="E22" s="197" t="s">
        <v>4</v>
      </c>
      <c r="F22" s="197" t="s">
        <v>5</v>
      </c>
      <c r="G22" s="197" t="s">
        <v>1</v>
      </c>
      <c r="H22" s="197" t="s">
        <v>2</v>
      </c>
    </row>
    <row r="23" spans="1:11" x14ac:dyDescent="0.25">
      <c r="A23" s="202" t="s">
        <v>2473</v>
      </c>
      <c r="B23" s="162">
        <v>420</v>
      </c>
      <c r="C23" s="163">
        <v>0</v>
      </c>
      <c r="D23" s="163" t="s">
        <v>24</v>
      </c>
      <c r="E23" s="428">
        <v>0</v>
      </c>
      <c r="F23" s="108"/>
      <c r="G23" s="116">
        <f>B23-H23</f>
        <v>420</v>
      </c>
      <c r="H23" s="110"/>
      <c r="K23" s="183" t="s">
        <v>2073</v>
      </c>
    </row>
    <row r="24" spans="1:11" x14ac:dyDescent="0.25">
      <c r="A24" s="149" t="s">
        <v>2482</v>
      </c>
      <c r="B24" s="162">
        <v>442</v>
      </c>
      <c r="C24" s="163">
        <v>0</v>
      </c>
      <c r="D24" s="163" t="s">
        <v>24</v>
      </c>
      <c r="E24" s="428">
        <v>0</v>
      </c>
      <c r="F24" s="197"/>
      <c r="G24" s="116">
        <f>B24-H24</f>
        <v>442</v>
      </c>
      <c r="H24" s="201"/>
    </row>
    <row r="25" spans="1:11" x14ac:dyDescent="0.25">
      <c r="A25" s="149" t="s">
        <v>2494</v>
      </c>
      <c r="B25" s="162">
        <v>265</v>
      </c>
      <c r="C25" s="163">
        <v>0</v>
      </c>
      <c r="D25" s="163" t="s">
        <v>24</v>
      </c>
      <c r="E25" s="428">
        <v>0</v>
      </c>
      <c r="F25" s="197"/>
      <c r="G25" s="116">
        <f>B25-H25</f>
        <v>265</v>
      </c>
      <c r="H25" s="201"/>
    </row>
    <row r="26" spans="1:11" x14ac:dyDescent="0.25">
      <c r="A26" s="149"/>
      <c r="B26" s="204"/>
      <c r="C26" s="203"/>
      <c r="D26" s="200"/>
      <c r="E26" s="198"/>
      <c r="F26" s="197"/>
      <c r="G26" s="116">
        <f t="shared" ref="G26:G30" si="0">B26-H26</f>
        <v>0</v>
      </c>
      <c r="H26" s="201"/>
    </row>
    <row r="27" spans="1:11" x14ac:dyDescent="0.25">
      <c r="A27" s="149"/>
      <c r="B27" s="204"/>
      <c r="C27" s="203"/>
      <c r="D27" s="200"/>
      <c r="E27" s="198"/>
      <c r="F27" s="197"/>
      <c r="G27" s="116">
        <f t="shared" si="0"/>
        <v>0</v>
      </c>
      <c r="H27" s="201"/>
    </row>
    <row r="28" spans="1:11" x14ac:dyDescent="0.25">
      <c r="A28" s="149"/>
      <c r="B28" s="204"/>
      <c r="C28" s="203"/>
      <c r="D28" s="200"/>
      <c r="E28" s="198"/>
      <c r="F28" s="197"/>
      <c r="G28" s="116">
        <f t="shared" si="0"/>
        <v>0</v>
      </c>
      <c r="H28" s="201"/>
    </row>
    <row r="29" spans="1:11" x14ac:dyDescent="0.25">
      <c r="A29" s="202"/>
      <c r="B29" s="204"/>
      <c r="C29" s="203"/>
      <c r="D29" s="200"/>
      <c r="E29" s="198"/>
      <c r="F29" s="197"/>
      <c r="G29" s="116">
        <f t="shared" si="0"/>
        <v>0</v>
      </c>
      <c r="H29" s="201"/>
    </row>
    <row r="30" spans="1:11" x14ac:dyDescent="0.25">
      <c r="A30" s="149"/>
      <c r="B30" s="204"/>
      <c r="C30" s="203"/>
      <c r="D30" s="200"/>
      <c r="E30" s="198"/>
      <c r="F30" s="197"/>
      <c r="G30" s="116">
        <f t="shared" si="0"/>
        <v>0</v>
      </c>
      <c r="H30" s="201"/>
    </row>
    <row r="31" spans="1:11" x14ac:dyDescent="0.25">
      <c r="A31" s="17"/>
      <c r="B31" s="17"/>
      <c r="C31" s="17"/>
      <c r="D31" s="17"/>
      <c r="E31" s="17"/>
      <c r="F31" s="17"/>
      <c r="G31" s="17"/>
      <c r="H31" s="17"/>
    </row>
    <row r="32" spans="1:11" x14ac:dyDescent="0.25">
      <c r="A32" s="5" t="s">
        <v>16</v>
      </c>
      <c r="B32" s="18">
        <f>SUM(B23:B30)</f>
        <v>1127</v>
      </c>
      <c r="C32" s="5">
        <f>SUM(C23:C30)</f>
        <v>0</v>
      </c>
      <c r="D32" s="26">
        <f>SUM(D23:D30)</f>
        <v>0</v>
      </c>
      <c r="E32" s="5"/>
      <c r="F32" s="5"/>
      <c r="G32" s="83">
        <f>SUM(G23:G30)</f>
        <v>1127</v>
      </c>
      <c r="H32" s="23">
        <f>SUM(H23:H30)</f>
        <v>0</v>
      </c>
    </row>
    <row r="33" spans="1:10" x14ac:dyDescent="0.25">
      <c r="A33" s="121"/>
      <c r="B33" s="122">
        <f>J18-B32</f>
        <v>-127</v>
      </c>
      <c r="C33" s="121"/>
      <c r="D33" s="123"/>
      <c r="E33" s="121"/>
      <c r="F33" s="121"/>
      <c r="G33" s="122"/>
      <c r="H33" s="121"/>
    </row>
    <row r="35" spans="1:10" x14ac:dyDescent="0.25">
      <c r="A35" s="6"/>
      <c r="B35" s="542" t="s">
        <v>6</v>
      </c>
      <c r="C35" s="542"/>
      <c r="D35" s="542"/>
      <c r="E35" s="542"/>
      <c r="F35" s="542"/>
      <c r="G35" s="542"/>
      <c r="H35" s="542"/>
      <c r="J35" s="183">
        <v>1000</v>
      </c>
    </row>
    <row r="36" spans="1:10" x14ac:dyDescent="0.25">
      <c r="A36" s="7"/>
      <c r="B36" s="543" t="s">
        <v>7</v>
      </c>
      <c r="C36" s="543"/>
      <c r="D36" s="12" t="s">
        <v>13</v>
      </c>
      <c r="E36" s="424"/>
      <c r="F36" s="520" t="s">
        <v>9</v>
      </c>
      <c r="G36" s="12" t="s">
        <v>15</v>
      </c>
      <c r="H36" s="424"/>
    </row>
    <row r="37" spans="1:10" x14ac:dyDescent="0.25">
      <c r="A37" s="8"/>
      <c r="B37" s="541" t="s">
        <v>8</v>
      </c>
      <c r="C37" s="541"/>
      <c r="D37" s="12" t="s">
        <v>128</v>
      </c>
      <c r="E37" s="4"/>
      <c r="F37" s="5" t="s">
        <v>10</v>
      </c>
      <c r="G37" s="13" t="s">
        <v>2511</v>
      </c>
      <c r="H37" s="4"/>
    </row>
    <row r="39" spans="1:10" ht="30" x14ac:dyDescent="0.25">
      <c r="A39" s="197" t="s">
        <v>0</v>
      </c>
      <c r="B39" s="197" t="s">
        <v>1</v>
      </c>
      <c r="C39" s="197" t="s">
        <v>2</v>
      </c>
      <c r="D39" s="197" t="s">
        <v>3</v>
      </c>
      <c r="E39" s="197" t="s">
        <v>4</v>
      </c>
      <c r="F39" s="197" t="s">
        <v>5</v>
      </c>
      <c r="G39" s="197" t="s">
        <v>1</v>
      </c>
      <c r="H39" s="197" t="s">
        <v>2</v>
      </c>
    </row>
    <row r="40" spans="1:10" x14ac:dyDescent="0.25">
      <c r="A40" s="202" t="s">
        <v>2510</v>
      </c>
      <c r="B40" s="162">
        <v>724</v>
      </c>
      <c r="C40" s="163">
        <v>0</v>
      </c>
      <c r="D40" s="163" t="s">
        <v>24</v>
      </c>
      <c r="E40" s="428">
        <v>0</v>
      </c>
      <c r="F40" s="108"/>
      <c r="G40" s="116">
        <f>B40-H40</f>
        <v>724</v>
      </c>
      <c r="H40" s="110"/>
    </row>
    <row r="41" spans="1:10" x14ac:dyDescent="0.25">
      <c r="A41" s="149" t="s">
        <v>2711</v>
      </c>
      <c r="B41" s="162">
        <v>403</v>
      </c>
      <c r="C41" s="163">
        <v>9</v>
      </c>
      <c r="D41" s="163" t="s">
        <v>24</v>
      </c>
      <c r="E41" s="428">
        <v>0</v>
      </c>
      <c r="F41" s="197"/>
      <c r="G41" s="116">
        <f>B41-H41</f>
        <v>403</v>
      </c>
      <c r="H41" s="201"/>
    </row>
    <row r="42" spans="1:10" x14ac:dyDescent="0.25">
      <c r="A42" s="149"/>
      <c r="B42" s="162"/>
      <c r="C42" s="163"/>
      <c r="D42" s="163"/>
      <c r="E42" s="428"/>
      <c r="F42" s="197"/>
      <c r="G42" s="116">
        <f>B42-H42</f>
        <v>0</v>
      </c>
      <c r="H42" s="201"/>
    </row>
    <row r="43" spans="1:10" x14ac:dyDescent="0.25">
      <c r="A43" s="149"/>
      <c r="B43" s="204"/>
      <c r="C43" s="203"/>
      <c r="D43" s="200"/>
      <c r="E43" s="198"/>
      <c r="F43" s="197"/>
      <c r="G43" s="116">
        <f t="shared" ref="G43:G47" si="1">B43-H43</f>
        <v>0</v>
      </c>
      <c r="H43" s="201"/>
    </row>
    <row r="44" spans="1:10" x14ac:dyDescent="0.25">
      <c r="A44" s="149"/>
      <c r="B44" s="204"/>
      <c r="C44" s="203"/>
      <c r="D44" s="200"/>
      <c r="E44" s="198"/>
      <c r="F44" s="197"/>
      <c r="G44" s="116">
        <f t="shared" si="1"/>
        <v>0</v>
      </c>
      <c r="H44" s="201"/>
    </row>
    <row r="45" spans="1:10" x14ac:dyDescent="0.25">
      <c r="A45" s="149"/>
      <c r="B45" s="204"/>
      <c r="C45" s="203"/>
      <c r="D45" s="200"/>
      <c r="E45" s="198"/>
      <c r="F45" s="197"/>
      <c r="G45" s="116">
        <f t="shared" si="1"/>
        <v>0</v>
      </c>
      <c r="H45" s="201"/>
    </row>
    <row r="46" spans="1:10" x14ac:dyDescent="0.25">
      <c r="A46" s="202"/>
      <c r="B46" s="204"/>
      <c r="C46" s="203"/>
      <c r="D46" s="200"/>
      <c r="E46" s="198"/>
      <c r="F46" s="197"/>
      <c r="G46" s="116">
        <f t="shared" si="1"/>
        <v>0</v>
      </c>
      <c r="H46" s="201"/>
    </row>
    <row r="47" spans="1:10" x14ac:dyDescent="0.25">
      <c r="A47" s="149"/>
      <c r="B47" s="204"/>
      <c r="C47" s="203"/>
      <c r="D47" s="200"/>
      <c r="E47" s="198"/>
      <c r="F47" s="197"/>
      <c r="G47" s="116">
        <f t="shared" si="1"/>
        <v>0</v>
      </c>
      <c r="H47" s="201"/>
    </row>
    <row r="48" spans="1:10" x14ac:dyDescent="0.25">
      <c r="A48" s="17"/>
      <c r="B48" s="17"/>
      <c r="C48" s="17"/>
      <c r="D48" s="17"/>
      <c r="E48" s="17"/>
      <c r="F48" s="17"/>
      <c r="G48" s="17"/>
      <c r="H48" s="17"/>
    </row>
    <row r="49" spans="1:10" x14ac:dyDescent="0.25">
      <c r="A49" s="5" t="s">
        <v>16</v>
      </c>
      <c r="B49" s="18">
        <f>SUM(B40:B47)</f>
        <v>1127</v>
      </c>
      <c r="C49" s="5">
        <f>SUM(C40:C47)</f>
        <v>9</v>
      </c>
      <c r="D49" s="26">
        <f>SUM(D40:D47)</f>
        <v>0</v>
      </c>
      <c r="E49" s="5"/>
      <c r="F49" s="5"/>
      <c r="G49" s="83">
        <f>SUM(G40:G47)</f>
        <v>1127</v>
      </c>
      <c r="H49" s="23">
        <f>SUM(H40:H47)</f>
        <v>0</v>
      </c>
    </row>
    <row r="50" spans="1:10" x14ac:dyDescent="0.25">
      <c r="A50" s="121"/>
      <c r="B50" s="122">
        <f>J35-B49</f>
        <v>-127</v>
      </c>
      <c r="C50" s="121"/>
      <c r="D50" s="123"/>
      <c r="E50" s="121"/>
      <c r="F50" s="121"/>
      <c r="G50" s="122"/>
      <c r="H50" s="121"/>
    </row>
    <row r="53" spans="1:10" x14ac:dyDescent="0.25">
      <c r="A53" s="6"/>
      <c r="B53" s="542" t="s">
        <v>6</v>
      </c>
      <c r="C53" s="542"/>
      <c r="D53" s="542"/>
      <c r="E53" s="542"/>
      <c r="F53" s="542"/>
      <c r="G53" s="542"/>
      <c r="H53" s="542"/>
      <c r="J53" s="183">
        <v>1000</v>
      </c>
    </row>
    <row r="54" spans="1:10" x14ac:dyDescent="0.25">
      <c r="A54" s="7"/>
      <c r="B54" s="543" t="s">
        <v>7</v>
      </c>
      <c r="C54" s="543"/>
      <c r="D54" s="12" t="s">
        <v>13</v>
      </c>
      <c r="E54" s="424"/>
      <c r="F54" s="531" t="s">
        <v>9</v>
      </c>
      <c r="G54" s="12" t="s">
        <v>948</v>
      </c>
      <c r="H54" s="424"/>
    </row>
    <row r="55" spans="1:10" x14ac:dyDescent="0.25">
      <c r="A55" s="8"/>
      <c r="B55" s="538" t="s">
        <v>8</v>
      </c>
      <c r="C55" s="538"/>
      <c r="D55" s="12" t="s">
        <v>128</v>
      </c>
      <c r="E55" s="4"/>
      <c r="F55" s="5" t="s">
        <v>10</v>
      </c>
      <c r="G55" s="13" t="s">
        <v>2648</v>
      </c>
      <c r="H55" s="4"/>
    </row>
    <row r="57" spans="1:10" ht="30" x14ac:dyDescent="0.25">
      <c r="A57" s="197" t="s">
        <v>0</v>
      </c>
      <c r="B57" s="197" t="s">
        <v>1</v>
      </c>
      <c r="C57" s="197" t="s">
        <v>2</v>
      </c>
      <c r="D57" s="197" t="s">
        <v>3</v>
      </c>
      <c r="E57" s="197" t="s">
        <v>4</v>
      </c>
      <c r="F57" s="197" t="s">
        <v>5</v>
      </c>
      <c r="G57" s="197" t="s">
        <v>1</v>
      </c>
      <c r="H57" s="197" t="s">
        <v>2</v>
      </c>
    </row>
    <row r="58" spans="1:10" x14ac:dyDescent="0.25">
      <c r="A58" s="202" t="s">
        <v>2649</v>
      </c>
      <c r="B58" s="203">
        <v>427</v>
      </c>
      <c r="C58" s="203">
        <v>1</v>
      </c>
      <c r="D58" s="203" t="s">
        <v>24</v>
      </c>
      <c r="E58" s="428">
        <v>0</v>
      </c>
      <c r="F58" s="108"/>
      <c r="G58" s="116">
        <f>B58-H58</f>
        <v>427</v>
      </c>
      <c r="H58" s="110"/>
    </row>
    <row r="59" spans="1:10" x14ac:dyDescent="0.25">
      <c r="A59" s="149" t="s">
        <v>2650</v>
      </c>
      <c r="B59" s="162">
        <v>639</v>
      </c>
      <c r="C59" s="163">
        <v>0</v>
      </c>
      <c r="D59" s="163" t="s">
        <v>24</v>
      </c>
      <c r="E59" s="428">
        <v>0</v>
      </c>
      <c r="F59" s="197"/>
      <c r="G59" s="116">
        <f>B59-H59</f>
        <v>639</v>
      </c>
      <c r="H59" s="201"/>
    </row>
    <row r="60" spans="1:10" x14ac:dyDescent="0.25">
      <c r="A60" s="149"/>
      <c r="B60" s="162"/>
      <c r="C60" s="163"/>
      <c r="D60" s="163"/>
      <c r="E60" s="428"/>
      <c r="F60" s="197"/>
      <c r="G60" s="116">
        <f>B60-H60</f>
        <v>0</v>
      </c>
      <c r="H60" s="201"/>
    </row>
    <row r="61" spans="1:10" x14ac:dyDescent="0.25">
      <c r="A61" s="149"/>
      <c r="B61" s="204"/>
      <c r="C61" s="203"/>
      <c r="D61" s="200"/>
      <c r="E61" s="198"/>
      <c r="F61" s="197"/>
      <c r="G61" s="116">
        <f t="shared" ref="G61:G65" si="2">B61-H61</f>
        <v>0</v>
      </c>
      <c r="H61" s="201"/>
    </row>
    <row r="62" spans="1:10" x14ac:dyDescent="0.25">
      <c r="A62" s="149"/>
      <c r="B62" s="204"/>
      <c r="C62" s="203"/>
      <c r="D62" s="200"/>
      <c r="E62" s="198"/>
      <c r="F62" s="197"/>
      <c r="G62" s="116">
        <f t="shared" si="2"/>
        <v>0</v>
      </c>
      <c r="H62" s="201"/>
    </row>
    <row r="63" spans="1:10" x14ac:dyDescent="0.25">
      <c r="A63" s="149"/>
      <c r="B63" s="204"/>
      <c r="C63" s="203"/>
      <c r="D63" s="200"/>
      <c r="E63" s="198"/>
      <c r="F63" s="197"/>
      <c r="G63" s="116">
        <f t="shared" si="2"/>
        <v>0</v>
      </c>
      <c r="H63" s="201"/>
    </row>
    <row r="64" spans="1:10" x14ac:dyDescent="0.25">
      <c r="A64" s="202"/>
      <c r="B64" s="204"/>
      <c r="C64" s="203"/>
      <c r="D64" s="200"/>
      <c r="E64" s="198"/>
      <c r="F64" s="197"/>
      <c r="G64" s="116">
        <f t="shared" si="2"/>
        <v>0</v>
      </c>
      <c r="H64" s="201"/>
    </row>
    <row r="65" spans="1:10" x14ac:dyDescent="0.25">
      <c r="A65" s="149"/>
      <c r="B65" s="204"/>
      <c r="C65" s="203"/>
      <c r="D65" s="200"/>
      <c r="E65" s="198"/>
      <c r="F65" s="197"/>
      <c r="G65" s="116">
        <f t="shared" si="2"/>
        <v>0</v>
      </c>
      <c r="H65" s="201"/>
    </row>
    <row r="66" spans="1:10" x14ac:dyDescent="0.25">
      <c r="A66" s="17"/>
      <c r="B66" s="17"/>
      <c r="C66" s="17"/>
      <c r="D66" s="17"/>
      <c r="E66" s="17"/>
      <c r="F66" s="17"/>
      <c r="G66" s="17"/>
      <c r="H66" s="17"/>
    </row>
    <row r="67" spans="1:10" x14ac:dyDescent="0.25">
      <c r="A67" s="5" t="s">
        <v>16</v>
      </c>
      <c r="B67" s="18">
        <f>SUM(B58:B65)</f>
        <v>1066</v>
      </c>
      <c r="C67" s="5">
        <f>SUM(C58:C65)</f>
        <v>1</v>
      </c>
      <c r="D67" s="26">
        <f>SUM(D58:D65)</f>
        <v>0</v>
      </c>
      <c r="E67" s="5"/>
      <c r="F67" s="5"/>
      <c r="G67" s="83">
        <f>SUM(G58:G65)</f>
        <v>1066</v>
      </c>
      <c r="H67" s="23">
        <f>SUM(H58:H65)</f>
        <v>0</v>
      </c>
    </row>
    <row r="68" spans="1:10" x14ac:dyDescent="0.25">
      <c r="A68" s="121"/>
      <c r="B68" s="122">
        <f>J53-B67</f>
        <v>-66</v>
      </c>
      <c r="C68" s="121"/>
      <c r="D68" s="123"/>
      <c r="E68" s="121"/>
      <c r="F68" s="121"/>
      <c r="G68" s="122"/>
      <c r="H68" s="121"/>
    </row>
    <row r="71" spans="1:10" x14ac:dyDescent="0.25">
      <c r="A71" s="6"/>
      <c r="B71" s="539" t="s">
        <v>6</v>
      </c>
      <c r="C71" s="539"/>
      <c r="D71" s="539"/>
      <c r="E71" s="539"/>
      <c r="F71" s="539"/>
      <c r="G71" s="539"/>
      <c r="H71" s="539"/>
      <c r="J71" s="183">
        <v>1000</v>
      </c>
    </row>
    <row r="72" spans="1:10" x14ac:dyDescent="0.25">
      <c r="A72" s="7"/>
      <c r="B72" s="540" t="s">
        <v>7</v>
      </c>
      <c r="C72" s="540"/>
      <c r="D72" s="12" t="s">
        <v>13</v>
      </c>
      <c r="E72" s="424"/>
      <c r="F72" s="539" t="s">
        <v>9</v>
      </c>
      <c r="G72" s="12" t="s">
        <v>2710</v>
      </c>
      <c r="H72" s="424"/>
    </row>
    <row r="73" spans="1:10" x14ac:dyDescent="0.25">
      <c r="A73" s="8"/>
      <c r="B73" s="538" t="s">
        <v>8</v>
      </c>
      <c r="C73" s="538"/>
      <c r="D73" s="12" t="s">
        <v>128</v>
      </c>
      <c r="E73" s="4"/>
      <c r="F73" s="5" t="s">
        <v>10</v>
      </c>
      <c r="G73" s="13" t="s">
        <v>2708</v>
      </c>
      <c r="H73" s="4"/>
    </row>
    <row r="75" spans="1:10" ht="30" x14ac:dyDescent="0.25">
      <c r="A75" s="197" t="s">
        <v>0</v>
      </c>
      <c r="B75" s="197" t="s">
        <v>1</v>
      </c>
      <c r="C75" s="197" t="s">
        <v>2</v>
      </c>
      <c r="D75" s="197" t="s">
        <v>3</v>
      </c>
      <c r="E75" s="197" t="s">
        <v>4</v>
      </c>
      <c r="F75" s="197" t="s">
        <v>5</v>
      </c>
      <c r="G75" s="197" t="s">
        <v>1</v>
      </c>
      <c r="H75" s="197" t="s">
        <v>2</v>
      </c>
    </row>
    <row r="76" spans="1:10" x14ac:dyDescent="0.25">
      <c r="A76" s="202" t="s">
        <v>2647</v>
      </c>
      <c r="B76" s="162">
        <v>193</v>
      </c>
      <c r="C76" s="163">
        <v>3</v>
      </c>
      <c r="D76" s="163" t="s">
        <v>24</v>
      </c>
      <c r="E76" s="428">
        <v>0</v>
      </c>
      <c r="F76" s="108"/>
      <c r="G76" s="116">
        <f>B76-H76</f>
        <v>193</v>
      </c>
      <c r="H76" s="110"/>
    </row>
    <row r="77" spans="1:10" x14ac:dyDescent="0.25">
      <c r="A77" s="149" t="s">
        <v>2706</v>
      </c>
      <c r="B77" s="162">
        <v>234</v>
      </c>
      <c r="C77" s="163">
        <v>1</v>
      </c>
      <c r="D77" s="163" t="s">
        <v>24</v>
      </c>
      <c r="E77" s="428">
        <v>0</v>
      </c>
      <c r="F77" s="197"/>
      <c r="G77" s="116">
        <f>B77-H77</f>
        <v>234</v>
      </c>
      <c r="H77" s="201"/>
    </row>
    <row r="78" spans="1:10" x14ac:dyDescent="0.25">
      <c r="A78" s="149" t="s">
        <v>2707</v>
      </c>
      <c r="B78" s="48">
        <v>83</v>
      </c>
      <c r="C78" s="33">
        <v>0</v>
      </c>
      <c r="D78" s="33" t="s">
        <v>24</v>
      </c>
      <c r="E78" s="198">
        <v>0</v>
      </c>
      <c r="F78" s="197"/>
      <c r="G78" s="116">
        <f>B78-H78</f>
        <v>83</v>
      </c>
      <c r="H78" s="201"/>
    </row>
    <row r="79" spans="1:10" x14ac:dyDescent="0.25">
      <c r="A79" s="149"/>
      <c r="B79" s="204"/>
      <c r="C79" s="203"/>
      <c r="D79" s="200"/>
      <c r="E79" s="198"/>
      <c r="F79" s="197"/>
      <c r="G79" s="116">
        <f t="shared" ref="G79:G83" si="3">B79-H79</f>
        <v>0</v>
      </c>
      <c r="H79" s="201"/>
    </row>
    <row r="80" spans="1:10" x14ac:dyDescent="0.25">
      <c r="A80" s="149"/>
      <c r="B80" s="204"/>
      <c r="C80" s="203"/>
      <c r="D80" s="200"/>
      <c r="E80" s="198"/>
      <c r="F80" s="197"/>
      <c r="G80" s="116">
        <f t="shared" si="3"/>
        <v>0</v>
      </c>
      <c r="H80" s="201"/>
    </row>
    <row r="81" spans="1:10" x14ac:dyDescent="0.25">
      <c r="A81" s="149"/>
      <c r="B81" s="204"/>
      <c r="C81" s="203"/>
      <c r="D81" s="200"/>
      <c r="E81" s="198"/>
      <c r="F81" s="197"/>
      <c r="G81" s="116">
        <f t="shared" si="3"/>
        <v>0</v>
      </c>
      <c r="H81" s="201"/>
    </row>
    <row r="82" spans="1:10" x14ac:dyDescent="0.25">
      <c r="A82" s="202"/>
      <c r="B82" s="204"/>
      <c r="C82" s="203"/>
      <c r="D82" s="200"/>
      <c r="E82" s="198"/>
      <c r="F82" s="197"/>
      <c r="G82" s="116">
        <f t="shared" si="3"/>
        <v>0</v>
      </c>
      <c r="H82" s="201"/>
    </row>
    <row r="83" spans="1:10" x14ac:dyDescent="0.25">
      <c r="A83" s="149"/>
      <c r="B83" s="204"/>
      <c r="C83" s="203"/>
      <c r="D83" s="200"/>
      <c r="E83" s="198"/>
      <c r="F83" s="197"/>
      <c r="G83" s="116">
        <f t="shared" si="3"/>
        <v>0</v>
      </c>
      <c r="H83" s="201"/>
    </row>
    <row r="84" spans="1:10" x14ac:dyDescent="0.25">
      <c r="A84" s="17"/>
      <c r="B84" s="17"/>
      <c r="C84" s="17"/>
      <c r="D84" s="17"/>
      <c r="E84" s="17"/>
      <c r="F84" s="17"/>
      <c r="G84" s="17"/>
      <c r="H84" s="17"/>
    </row>
    <row r="85" spans="1:10" x14ac:dyDescent="0.25">
      <c r="A85" s="5" t="s">
        <v>16</v>
      </c>
      <c r="B85" s="18">
        <f>SUM(B76:B83)</f>
        <v>510</v>
      </c>
      <c r="C85" s="5">
        <f>SUM(C76:C83)</f>
        <v>4</v>
      </c>
      <c r="D85" s="26">
        <f>SUM(D76:D83)</f>
        <v>0</v>
      </c>
      <c r="E85" s="5"/>
      <c r="F85" s="5"/>
      <c r="G85" s="83">
        <f>SUM(G76:G83)</f>
        <v>510</v>
      </c>
      <c r="H85" s="23">
        <f>SUM(H76:H83)</f>
        <v>0</v>
      </c>
    </row>
    <row r="86" spans="1:10" x14ac:dyDescent="0.25">
      <c r="A86" s="121"/>
      <c r="B86" s="122">
        <f>J71-B85</f>
        <v>490</v>
      </c>
      <c r="C86" s="121"/>
      <c r="D86" s="123"/>
      <c r="E86" s="121"/>
      <c r="F86" s="121"/>
      <c r="G86" s="122"/>
      <c r="H86" s="121"/>
    </row>
    <row r="89" spans="1:10" x14ac:dyDescent="0.25">
      <c r="A89" s="6"/>
      <c r="B89" s="539" t="s">
        <v>6</v>
      </c>
      <c r="C89" s="539"/>
      <c r="D89" s="539"/>
      <c r="E89" s="539"/>
      <c r="F89" s="539"/>
      <c r="G89" s="539"/>
      <c r="H89" s="539"/>
      <c r="J89" s="183">
        <v>1000</v>
      </c>
    </row>
    <row r="90" spans="1:10" x14ac:dyDescent="0.25">
      <c r="A90" s="7"/>
      <c r="B90" s="540" t="s">
        <v>7</v>
      </c>
      <c r="C90" s="540"/>
      <c r="D90" s="12" t="s">
        <v>13</v>
      </c>
      <c r="E90" s="424"/>
      <c r="F90" s="539" t="s">
        <v>9</v>
      </c>
      <c r="G90" s="12" t="s">
        <v>21</v>
      </c>
      <c r="H90" s="424"/>
    </row>
    <row r="91" spans="1:10" x14ac:dyDescent="0.25">
      <c r="A91" s="8"/>
      <c r="B91" s="538" t="s">
        <v>8</v>
      </c>
      <c r="C91" s="538"/>
      <c r="D91" s="12" t="s">
        <v>128</v>
      </c>
      <c r="E91" s="4"/>
      <c r="F91" s="5" t="s">
        <v>10</v>
      </c>
      <c r="G91" s="13" t="s">
        <v>2709</v>
      </c>
      <c r="H91" s="4"/>
    </row>
    <row r="93" spans="1:10" ht="30" x14ac:dyDescent="0.25">
      <c r="A93" s="197" t="s">
        <v>0</v>
      </c>
      <c r="B93" s="197" t="s">
        <v>1</v>
      </c>
      <c r="C93" s="197" t="s">
        <v>2</v>
      </c>
      <c r="D93" s="197" t="s">
        <v>3</v>
      </c>
      <c r="E93" s="197" t="s">
        <v>4</v>
      </c>
      <c r="F93" s="197" t="s">
        <v>5</v>
      </c>
      <c r="G93" s="197" t="s">
        <v>1</v>
      </c>
      <c r="H93" s="197" t="s">
        <v>2</v>
      </c>
    </row>
    <row r="94" spans="1:10" x14ac:dyDescent="0.25">
      <c r="A94" s="202" t="s">
        <v>2647</v>
      </c>
      <c r="B94" s="162">
        <v>193</v>
      </c>
      <c r="C94" s="163">
        <v>3</v>
      </c>
      <c r="D94" s="163" t="s">
        <v>24</v>
      </c>
      <c r="E94" s="428">
        <v>0</v>
      </c>
      <c r="F94" s="108"/>
      <c r="G94" s="116">
        <f>B94-H94</f>
        <v>193</v>
      </c>
      <c r="H94" s="110"/>
    </row>
    <row r="95" spans="1:10" x14ac:dyDescent="0.25">
      <c r="A95" s="149" t="s">
        <v>2706</v>
      </c>
      <c r="B95" s="162">
        <v>234</v>
      </c>
      <c r="C95" s="163">
        <v>1</v>
      </c>
      <c r="D95" s="163" t="s">
        <v>24</v>
      </c>
      <c r="E95" s="428">
        <v>0</v>
      </c>
      <c r="F95" s="197"/>
      <c r="G95" s="116">
        <f>B95-H95</f>
        <v>234</v>
      </c>
      <c r="H95" s="201"/>
    </row>
    <row r="96" spans="1:10" x14ac:dyDescent="0.25">
      <c r="A96" s="149" t="s">
        <v>2707</v>
      </c>
      <c r="B96" s="48">
        <v>83</v>
      </c>
      <c r="C96" s="33">
        <v>0</v>
      </c>
      <c r="D96" s="33" t="s">
        <v>24</v>
      </c>
      <c r="E96" s="198">
        <v>0</v>
      </c>
      <c r="F96" s="197"/>
      <c r="G96" s="116">
        <f>B96-H96</f>
        <v>83</v>
      </c>
      <c r="H96" s="201"/>
    </row>
    <row r="97" spans="1:8" x14ac:dyDescent="0.25">
      <c r="A97" s="149"/>
      <c r="B97" s="204"/>
      <c r="C97" s="203"/>
      <c r="D97" s="200"/>
      <c r="E97" s="198"/>
      <c r="F97" s="197"/>
      <c r="G97" s="116">
        <f t="shared" ref="G97:G101" si="4">B97-H97</f>
        <v>0</v>
      </c>
      <c r="H97" s="201"/>
    </row>
    <row r="98" spans="1:8" x14ac:dyDescent="0.25">
      <c r="A98" s="149"/>
      <c r="B98" s="204"/>
      <c r="C98" s="203"/>
      <c r="D98" s="200"/>
      <c r="E98" s="198"/>
      <c r="F98" s="197"/>
      <c r="G98" s="116">
        <f t="shared" si="4"/>
        <v>0</v>
      </c>
      <c r="H98" s="201"/>
    </row>
    <row r="99" spans="1:8" x14ac:dyDescent="0.25">
      <c r="A99" s="149"/>
      <c r="B99" s="204"/>
      <c r="C99" s="203"/>
      <c r="D99" s="200"/>
      <c r="E99" s="198"/>
      <c r="F99" s="197"/>
      <c r="G99" s="116">
        <f t="shared" si="4"/>
        <v>0</v>
      </c>
      <c r="H99" s="201"/>
    </row>
    <row r="100" spans="1:8" x14ac:dyDescent="0.25">
      <c r="A100" s="202"/>
      <c r="B100" s="204"/>
      <c r="C100" s="203"/>
      <c r="D100" s="200"/>
      <c r="E100" s="198"/>
      <c r="F100" s="197"/>
      <c r="G100" s="116">
        <f t="shared" si="4"/>
        <v>0</v>
      </c>
      <c r="H100" s="201"/>
    </row>
    <row r="101" spans="1:8" x14ac:dyDescent="0.25">
      <c r="A101" s="149"/>
      <c r="B101" s="204"/>
      <c r="C101" s="203"/>
      <c r="D101" s="200"/>
      <c r="E101" s="198"/>
      <c r="F101" s="197"/>
      <c r="G101" s="116">
        <f t="shared" si="4"/>
        <v>0</v>
      </c>
      <c r="H101" s="201"/>
    </row>
    <row r="102" spans="1:8" x14ac:dyDescent="0.25">
      <c r="A102" s="17"/>
      <c r="B102" s="17"/>
      <c r="C102" s="17"/>
      <c r="D102" s="17"/>
      <c r="E102" s="17"/>
      <c r="F102" s="17"/>
      <c r="G102" s="17"/>
      <c r="H102" s="17"/>
    </row>
    <row r="103" spans="1:8" x14ac:dyDescent="0.25">
      <c r="A103" s="5" t="s">
        <v>16</v>
      </c>
      <c r="B103" s="18">
        <f>SUM(B94:B101)</f>
        <v>510</v>
      </c>
      <c r="C103" s="5">
        <f>SUM(C94:C101)</f>
        <v>4</v>
      </c>
      <c r="D103" s="26">
        <f>SUM(D94:D101)</f>
        <v>0</v>
      </c>
      <c r="E103" s="5"/>
      <c r="F103" s="5"/>
      <c r="G103" s="83">
        <f>SUM(G94:G101)</f>
        <v>510</v>
      </c>
      <c r="H103" s="23">
        <f>SUM(H94:H101)</f>
        <v>0</v>
      </c>
    </row>
    <row r="104" spans="1:8" x14ac:dyDescent="0.25">
      <c r="A104" s="121"/>
      <c r="B104" s="122">
        <f>J89-B103</f>
        <v>490</v>
      </c>
      <c r="C104" s="121"/>
      <c r="D104" s="123"/>
      <c r="E104" s="121"/>
      <c r="F104" s="121"/>
      <c r="G104" s="122"/>
      <c r="H104" s="121"/>
    </row>
  </sheetData>
  <mergeCells count="11">
    <mergeCell ref="B1:H1"/>
    <mergeCell ref="B2:C2"/>
    <mergeCell ref="B3:C3"/>
    <mergeCell ref="B35:H35"/>
    <mergeCell ref="B36:C36"/>
    <mergeCell ref="B53:H53"/>
    <mergeCell ref="B54:C54"/>
    <mergeCell ref="B37:C37"/>
    <mergeCell ref="B19:C19"/>
    <mergeCell ref="B18:H18"/>
    <mergeCell ref="B20:C20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18" sqref="G18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500" t="s">
        <v>9</v>
      </c>
      <c r="G2" s="12" t="s">
        <v>159</v>
      </c>
      <c r="H2" s="424"/>
    </row>
    <row r="3" spans="1:10" x14ac:dyDescent="0.25">
      <c r="A3" s="8"/>
      <c r="B3" s="541" t="s">
        <v>8</v>
      </c>
      <c r="C3" s="541"/>
      <c r="D3" s="12" t="s">
        <v>1497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/>
      <c r="B6" s="204"/>
      <c r="C6" s="203"/>
      <c r="D6" s="200"/>
      <c r="E6" s="198"/>
      <c r="F6" s="197"/>
      <c r="G6" s="116">
        <f>B6-H6</f>
        <v>0</v>
      </c>
      <c r="H6" s="201"/>
      <c r="I6" s="196"/>
    </row>
    <row r="7" spans="1:10" x14ac:dyDescent="0.25">
      <c r="A7" s="149"/>
      <c r="B7" s="148"/>
      <c r="C7" s="174"/>
      <c r="D7" s="106"/>
      <c r="E7" s="187"/>
      <c r="F7" s="108"/>
      <c r="G7" s="116">
        <f>B7+H7</f>
        <v>0</v>
      </c>
      <c r="H7" s="110"/>
      <c r="I7" s="196"/>
    </row>
    <row r="8" spans="1:10" x14ac:dyDescent="0.25">
      <c r="A8" s="202"/>
      <c r="B8" s="204"/>
      <c r="C8" s="174"/>
      <c r="D8" s="106"/>
      <c r="E8" s="187"/>
      <c r="F8" s="108"/>
      <c r="G8" s="116">
        <f>B8+H8</f>
        <v>0</v>
      </c>
      <c r="H8" s="110"/>
      <c r="I8" s="196"/>
    </row>
    <row r="9" spans="1:10" x14ac:dyDescent="0.25">
      <c r="A9" s="149"/>
      <c r="B9" s="204"/>
      <c r="C9" s="203"/>
      <c r="D9" s="200"/>
      <c r="E9" s="198"/>
      <c r="F9" s="197"/>
      <c r="G9" s="116">
        <f>B9-H9</f>
        <v>0</v>
      </c>
      <c r="H9" s="201"/>
      <c r="I9" s="196"/>
    </row>
    <row r="10" spans="1:10" x14ac:dyDescent="0.25">
      <c r="A10" s="202"/>
      <c r="B10" s="204"/>
      <c r="C10" s="203"/>
      <c r="D10" s="200"/>
      <c r="E10" s="198"/>
      <c r="F10" s="197"/>
      <c r="G10" s="116">
        <f>B10-H10</f>
        <v>0</v>
      </c>
      <c r="H10" s="201"/>
      <c r="I10" s="196"/>
    </row>
    <row r="11" spans="1:10" x14ac:dyDescent="0.25">
      <c r="A11" s="149"/>
      <c r="B11" s="204"/>
      <c r="C11" s="203"/>
      <c r="D11" s="200"/>
      <c r="E11" s="198"/>
      <c r="F11" s="197"/>
      <c r="G11" s="116">
        <f>B11-H11</f>
        <v>0</v>
      </c>
      <c r="H11" s="201"/>
      <c r="I11" s="196"/>
    </row>
    <row r="12" spans="1:10" ht="4.5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10" x14ac:dyDescent="0.25">
      <c r="A13" s="5" t="s">
        <v>16</v>
      </c>
      <c r="B13" s="18">
        <f>SUM(B6:B11)</f>
        <v>0</v>
      </c>
      <c r="C13" s="5">
        <f>SUM(C6:C7)</f>
        <v>0</v>
      </c>
      <c r="D13" s="26">
        <f>SUM(D6:D7)</f>
        <v>0</v>
      </c>
      <c r="E13" s="5"/>
      <c r="F13" s="5"/>
      <c r="G13" s="83">
        <f>SUM(G6:G9)</f>
        <v>0</v>
      </c>
      <c r="H13" s="23">
        <f>SUM(H6:H7)</f>
        <v>0</v>
      </c>
    </row>
    <row r="14" spans="1:10" x14ac:dyDescent="0.25">
      <c r="A14" s="121"/>
      <c r="B14" s="122">
        <f>J1-B13</f>
        <v>10500</v>
      </c>
      <c r="C14" s="121"/>
      <c r="D14" s="123"/>
      <c r="E14" s="121"/>
      <c r="F14" s="121"/>
      <c r="G14" s="122"/>
      <c r="H14" s="121"/>
    </row>
    <row r="15" spans="1:10" ht="28.5" customHeight="1" x14ac:dyDescent="0.25"/>
    <row r="16" spans="1:10" ht="15" customHeight="1" x14ac:dyDescent="0.25"/>
    <row r="25" spans="11:11" x14ac:dyDescent="0.25">
      <c r="K25" s="183" t="s">
        <v>2073</v>
      </c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60"/>
  <sheetViews>
    <sheetView topLeftCell="A19" workbookViewId="0">
      <selection activeCell="G32" sqref="G32:G3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60500</v>
      </c>
    </row>
    <row r="2" spans="1:10" ht="15" customHeight="1" x14ac:dyDescent="0.25">
      <c r="A2" s="7"/>
      <c r="B2" s="543" t="s">
        <v>7</v>
      </c>
      <c r="C2" s="543"/>
      <c r="D2" s="12" t="s">
        <v>27</v>
      </c>
      <c r="E2" s="424"/>
      <c r="F2" s="500" t="s">
        <v>9</v>
      </c>
      <c r="G2" s="12" t="s">
        <v>11</v>
      </c>
      <c r="H2" s="424"/>
    </row>
    <row r="3" spans="1:10" x14ac:dyDescent="0.25">
      <c r="A3" s="8"/>
      <c r="B3" s="541" t="s">
        <v>8</v>
      </c>
      <c r="C3" s="541"/>
      <c r="D3" s="12" t="s">
        <v>108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2352</v>
      </c>
      <c r="B6" s="162">
        <v>1700</v>
      </c>
      <c r="C6" s="163">
        <v>13</v>
      </c>
      <c r="D6" s="163">
        <v>5.3999999999999999E-2</v>
      </c>
      <c r="E6" s="428">
        <v>6.25E-2</v>
      </c>
      <c r="F6" s="197"/>
      <c r="G6" s="109">
        <f t="shared" ref="G6:G39" si="0">B6-H6</f>
        <v>1700</v>
      </c>
      <c r="H6" s="201"/>
      <c r="I6" s="196"/>
    </row>
    <row r="7" spans="1:10" x14ac:dyDescent="0.25">
      <c r="A7" s="149" t="s">
        <v>2353</v>
      </c>
      <c r="B7" s="162">
        <v>2032</v>
      </c>
      <c r="C7" s="163">
        <v>10</v>
      </c>
      <c r="D7" s="163">
        <v>0.13200000000000001</v>
      </c>
      <c r="E7" s="428">
        <v>4.1666666666666664E-2</v>
      </c>
      <c r="F7" s="108"/>
      <c r="G7" s="109">
        <f t="shared" si="0"/>
        <v>2032</v>
      </c>
      <c r="H7" s="110"/>
      <c r="I7" s="196"/>
    </row>
    <row r="8" spans="1:10" x14ac:dyDescent="0.25">
      <c r="A8" s="202" t="s">
        <v>2362</v>
      </c>
      <c r="B8" s="162">
        <v>2100</v>
      </c>
      <c r="C8" s="163">
        <v>0</v>
      </c>
      <c r="D8" s="163">
        <v>7.8E-2</v>
      </c>
      <c r="E8" s="428">
        <v>0</v>
      </c>
      <c r="F8" s="108"/>
      <c r="G8" s="109">
        <f t="shared" si="0"/>
        <v>2100</v>
      </c>
      <c r="H8" s="110"/>
      <c r="I8" s="196"/>
    </row>
    <row r="9" spans="1:10" x14ac:dyDescent="0.25">
      <c r="A9" s="149" t="s">
        <v>2376</v>
      </c>
      <c r="B9" s="162">
        <v>1751</v>
      </c>
      <c r="C9" s="163">
        <v>0</v>
      </c>
      <c r="D9" s="163">
        <v>8.4000000000000005E-2</v>
      </c>
      <c r="E9" s="428">
        <v>6.25E-2</v>
      </c>
      <c r="F9" s="197"/>
      <c r="G9" s="109">
        <f t="shared" si="0"/>
        <v>1751</v>
      </c>
      <c r="H9" s="201"/>
      <c r="I9" s="196"/>
    </row>
    <row r="10" spans="1:10" x14ac:dyDescent="0.25">
      <c r="A10" s="149" t="s">
        <v>2377</v>
      </c>
      <c r="B10" s="162">
        <v>1585</v>
      </c>
      <c r="C10" s="163">
        <v>15</v>
      </c>
      <c r="D10" s="163">
        <v>0.14599999999999999</v>
      </c>
      <c r="E10" s="428">
        <v>7.6388888888888895E-2</v>
      </c>
      <c r="F10" s="197"/>
      <c r="G10" s="109">
        <f t="shared" si="0"/>
        <v>1585</v>
      </c>
      <c r="H10" s="201"/>
      <c r="I10" s="196"/>
    </row>
    <row r="11" spans="1:10" x14ac:dyDescent="0.25">
      <c r="A11" s="149" t="s">
        <v>2390</v>
      </c>
      <c r="B11" s="162">
        <v>143</v>
      </c>
      <c r="C11" s="163">
        <v>15</v>
      </c>
      <c r="D11" s="163">
        <v>0</v>
      </c>
      <c r="E11" s="428">
        <v>0</v>
      </c>
      <c r="F11" s="197"/>
      <c r="G11" s="109">
        <f t="shared" si="0"/>
        <v>143</v>
      </c>
      <c r="H11" s="201"/>
      <c r="I11" s="196"/>
    </row>
    <row r="12" spans="1:10" x14ac:dyDescent="0.25">
      <c r="A12" s="149" t="s">
        <v>2420</v>
      </c>
      <c r="B12" s="162">
        <v>1900</v>
      </c>
      <c r="C12" s="163">
        <v>12</v>
      </c>
      <c r="D12" s="163">
        <v>7.8E-2</v>
      </c>
      <c r="E12" s="428">
        <v>5.5555555555555552E-2</v>
      </c>
      <c r="F12" s="197"/>
      <c r="G12" s="109">
        <f t="shared" si="0"/>
        <v>1900</v>
      </c>
      <c r="H12" s="201"/>
      <c r="I12" s="196"/>
    </row>
    <row r="13" spans="1:10" x14ac:dyDescent="0.25">
      <c r="A13" s="149" t="s">
        <v>2421</v>
      </c>
      <c r="B13" s="162">
        <v>314</v>
      </c>
      <c r="C13" s="163">
        <v>3</v>
      </c>
      <c r="D13" s="163">
        <v>8.0000000000000002E-3</v>
      </c>
      <c r="E13" s="428">
        <v>0</v>
      </c>
      <c r="F13" s="197"/>
      <c r="G13" s="109">
        <f t="shared" si="0"/>
        <v>314</v>
      </c>
      <c r="H13" s="201"/>
      <c r="I13" s="196"/>
    </row>
    <row r="14" spans="1:10" x14ac:dyDescent="0.25">
      <c r="A14" s="149" t="s">
        <v>2446</v>
      </c>
      <c r="B14" s="426">
        <v>1283</v>
      </c>
      <c r="C14" s="427">
        <v>0</v>
      </c>
      <c r="D14" s="425">
        <v>7.0000000000000007E-2</v>
      </c>
      <c r="E14" s="428">
        <v>0</v>
      </c>
      <c r="F14" s="197"/>
      <c r="G14" s="109">
        <f t="shared" si="0"/>
        <v>1283</v>
      </c>
      <c r="H14" s="201"/>
      <c r="I14" s="196"/>
    </row>
    <row r="15" spans="1:10" x14ac:dyDescent="0.25">
      <c r="A15" s="149" t="s">
        <v>2459</v>
      </c>
      <c r="B15" s="162">
        <v>1752</v>
      </c>
      <c r="C15" s="163">
        <v>7</v>
      </c>
      <c r="D15" s="163">
        <v>0.06</v>
      </c>
      <c r="E15" s="428">
        <v>0</v>
      </c>
      <c r="F15" s="197"/>
      <c r="G15" s="109">
        <f t="shared" si="0"/>
        <v>1752</v>
      </c>
      <c r="H15" s="201"/>
      <c r="I15" s="196"/>
    </row>
    <row r="16" spans="1:10" x14ac:dyDescent="0.25">
      <c r="A16" s="149" t="s">
        <v>2460</v>
      </c>
      <c r="B16" s="162">
        <v>931</v>
      </c>
      <c r="C16" s="163">
        <v>1</v>
      </c>
      <c r="D16" s="163">
        <v>4.3999999999999997E-2</v>
      </c>
      <c r="E16" s="428">
        <v>0</v>
      </c>
      <c r="F16" s="197"/>
      <c r="G16" s="109">
        <f t="shared" si="0"/>
        <v>931</v>
      </c>
      <c r="H16" s="201"/>
      <c r="I16" s="196"/>
    </row>
    <row r="17" spans="1:9" x14ac:dyDescent="0.25">
      <c r="A17" s="149" t="s">
        <v>2472</v>
      </c>
      <c r="B17" s="162">
        <v>180</v>
      </c>
      <c r="C17" s="163">
        <v>0</v>
      </c>
      <c r="D17" s="163">
        <v>0</v>
      </c>
      <c r="E17" s="428">
        <v>0</v>
      </c>
      <c r="F17" s="197"/>
      <c r="G17" s="109">
        <f t="shared" si="0"/>
        <v>180</v>
      </c>
      <c r="H17" s="201"/>
      <c r="I17" s="196"/>
    </row>
    <row r="18" spans="1:9" x14ac:dyDescent="0.25">
      <c r="A18" s="149" t="s">
        <v>2470</v>
      </c>
      <c r="B18" s="162">
        <v>1330</v>
      </c>
      <c r="C18" s="163">
        <v>1</v>
      </c>
      <c r="D18" s="518">
        <v>3.5999999999999997E-2</v>
      </c>
      <c r="E18" s="428">
        <v>0</v>
      </c>
      <c r="F18" s="197"/>
      <c r="G18" s="109">
        <f t="shared" si="0"/>
        <v>1330</v>
      </c>
      <c r="H18" s="201"/>
      <c r="I18" s="196"/>
    </row>
    <row r="19" spans="1:9" x14ac:dyDescent="0.25">
      <c r="A19" s="149" t="s">
        <v>2471</v>
      </c>
      <c r="B19" s="162">
        <v>2170</v>
      </c>
      <c r="C19" s="163">
        <v>0</v>
      </c>
      <c r="D19" s="163">
        <v>0.17</v>
      </c>
      <c r="E19" s="428">
        <v>0</v>
      </c>
      <c r="F19" s="197"/>
      <c r="G19" s="109">
        <f t="shared" si="0"/>
        <v>2170</v>
      </c>
      <c r="H19" s="201"/>
      <c r="I19" s="196"/>
    </row>
    <row r="20" spans="1:9" x14ac:dyDescent="0.25">
      <c r="A20" s="149" t="s">
        <v>2480</v>
      </c>
      <c r="B20" s="162">
        <v>2341</v>
      </c>
      <c r="C20" s="163">
        <v>0</v>
      </c>
      <c r="D20" s="163">
        <v>9.4E-2</v>
      </c>
      <c r="E20" s="428">
        <v>0</v>
      </c>
      <c r="F20" s="197"/>
      <c r="G20" s="109">
        <f t="shared" si="0"/>
        <v>2341</v>
      </c>
      <c r="H20" s="201"/>
      <c r="I20" s="196"/>
    </row>
    <row r="21" spans="1:9" x14ac:dyDescent="0.25">
      <c r="A21" s="149" t="s">
        <v>2481</v>
      </c>
      <c r="B21" s="162">
        <v>2300</v>
      </c>
      <c r="C21" s="163">
        <v>0</v>
      </c>
      <c r="D21" s="163">
        <v>7.5999999999999998E-2</v>
      </c>
      <c r="E21" s="428">
        <v>0</v>
      </c>
      <c r="F21" s="197"/>
      <c r="G21" s="109">
        <f t="shared" si="0"/>
        <v>2300</v>
      </c>
      <c r="H21" s="201"/>
      <c r="I21" s="196"/>
    </row>
    <row r="22" spans="1:9" x14ac:dyDescent="0.25">
      <c r="A22" s="149" t="s">
        <v>2492</v>
      </c>
      <c r="B22" s="162">
        <v>2315</v>
      </c>
      <c r="C22" s="163">
        <v>0</v>
      </c>
      <c r="D22" s="163">
        <v>0.78</v>
      </c>
      <c r="E22" s="428">
        <v>0</v>
      </c>
      <c r="F22" s="197"/>
      <c r="G22" s="109">
        <f t="shared" si="0"/>
        <v>2315</v>
      </c>
      <c r="H22" s="201"/>
      <c r="I22" s="196"/>
    </row>
    <row r="23" spans="1:9" x14ac:dyDescent="0.25">
      <c r="A23" s="149" t="s">
        <v>2493</v>
      </c>
      <c r="B23" s="48">
        <v>2011</v>
      </c>
      <c r="C23" s="33">
        <v>10</v>
      </c>
      <c r="D23" s="33">
        <v>8.7999999999999995E-2</v>
      </c>
      <c r="E23" s="198">
        <v>3.125E-2</v>
      </c>
      <c r="F23" s="197"/>
      <c r="G23" s="109">
        <f t="shared" si="0"/>
        <v>2011</v>
      </c>
      <c r="H23" s="201"/>
      <c r="I23" s="196"/>
    </row>
    <row r="24" spans="1:9" x14ac:dyDescent="0.25">
      <c r="A24" s="149" t="s">
        <v>2507</v>
      </c>
      <c r="B24" s="162">
        <v>2300</v>
      </c>
      <c r="C24" s="163">
        <v>0</v>
      </c>
      <c r="D24" s="163">
        <v>7.0000000000000007E-2</v>
      </c>
      <c r="E24" s="428">
        <v>0</v>
      </c>
      <c r="F24" s="197"/>
      <c r="G24" s="109">
        <f t="shared" si="0"/>
        <v>2300</v>
      </c>
      <c r="H24" s="201"/>
      <c r="I24" s="196"/>
    </row>
    <row r="25" spans="1:9" x14ac:dyDescent="0.25">
      <c r="A25" s="149" t="s">
        <v>2508</v>
      </c>
      <c r="B25" s="162">
        <v>2360</v>
      </c>
      <c r="C25" s="163">
        <v>0</v>
      </c>
      <c r="D25" s="163">
        <v>0.19400000000000001</v>
      </c>
      <c r="E25" s="428">
        <v>0</v>
      </c>
      <c r="F25" s="197"/>
      <c r="G25" s="109">
        <f t="shared" si="0"/>
        <v>2360</v>
      </c>
      <c r="H25" s="201"/>
      <c r="I25" s="196"/>
    </row>
    <row r="26" spans="1:9" x14ac:dyDescent="0.25">
      <c r="A26" s="149" t="s">
        <v>2520</v>
      </c>
      <c r="B26" s="162">
        <v>2325</v>
      </c>
      <c r="C26" s="163">
        <v>0</v>
      </c>
      <c r="D26" s="163">
        <v>0.09</v>
      </c>
      <c r="E26" s="428">
        <v>0</v>
      </c>
      <c r="F26" s="197"/>
      <c r="G26" s="109">
        <f t="shared" si="0"/>
        <v>2325</v>
      </c>
      <c r="H26" s="201"/>
      <c r="I26" s="196"/>
    </row>
    <row r="27" spans="1:9" x14ac:dyDescent="0.25">
      <c r="A27" s="149" t="s">
        <v>2521</v>
      </c>
      <c r="B27" s="162">
        <v>1994</v>
      </c>
      <c r="C27" s="163">
        <v>29</v>
      </c>
      <c r="D27" s="163">
        <v>6.4000000000000001E-2</v>
      </c>
      <c r="E27" s="428">
        <v>5.5555555555555552E-2</v>
      </c>
      <c r="F27" s="197"/>
      <c r="G27" s="109">
        <f t="shared" si="0"/>
        <v>1994</v>
      </c>
      <c r="H27" s="201"/>
      <c r="I27" s="196"/>
    </row>
    <row r="28" spans="1:9" x14ac:dyDescent="0.25">
      <c r="A28" s="149" t="s">
        <v>2531</v>
      </c>
      <c r="B28" s="162">
        <v>1738</v>
      </c>
      <c r="C28" s="163">
        <v>7</v>
      </c>
      <c r="D28" s="163">
        <v>0.05</v>
      </c>
      <c r="E28" s="428">
        <v>0</v>
      </c>
      <c r="F28" s="197"/>
      <c r="G28" s="109">
        <f t="shared" si="0"/>
        <v>1738</v>
      </c>
      <c r="H28" s="201"/>
      <c r="I28" s="196"/>
    </row>
    <row r="29" spans="1:9" x14ac:dyDescent="0.25">
      <c r="A29" s="202" t="s">
        <v>2532</v>
      </c>
      <c r="B29" s="162">
        <v>1267</v>
      </c>
      <c r="C29" s="163">
        <v>0</v>
      </c>
      <c r="D29" s="163">
        <v>4.2000000000000003E-2</v>
      </c>
      <c r="E29" s="428">
        <v>0</v>
      </c>
      <c r="F29" s="197"/>
      <c r="G29" s="109">
        <f t="shared" si="0"/>
        <v>1267</v>
      </c>
      <c r="H29" s="201"/>
      <c r="I29" s="196"/>
    </row>
    <row r="30" spans="1:9" x14ac:dyDescent="0.25">
      <c r="A30" s="149" t="s">
        <v>2545</v>
      </c>
      <c r="B30" s="162">
        <v>2272</v>
      </c>
      <c r="C30" s="163">
        <v>2</v>
      </c>
      <c r="D30" s="163">
        <v>7.1999999999999995E-2</v>
      </c>
      <c r="E30" s="428">
        <v>3.125E-2</v>
      </c>
      <c r="F30" s="197"/>
      <c r="G30" s="109">
        <f t="shared" si="0"/>
        <v>2272</v>
      </c>
      <c r="H30" s="201"/>
      <c r="I30" s="196"/>
    </row>
    <row r="31" spans="1:9" ht="15.75" thickBot="1" x14ac:dyDescent="0.3">
      <c r="A31" s="432" t="s">
        <v>2546</v>
      </c>
      <c r="B31" s="476">
        <v>2107</v>
      </c>
      <c r="C31" s="477">
        <v>3</v>
      </c>
      <c r="D31" s="477">
        <v>7.3999999999999996E-2</v>
      </c>
      <c r="E31" s="470">
        <v>2.7777777777777776E-2</v>
      </c>
      <c r="F31" s="437"/>
      <c r="G31" s="471">
        <f t="shared" si="0"/>
        <v>2107</v>
      </c>
      <c r="H31" s="439"/>
      <c r="I31" s="196"/>
    </row>
    <row r="32" spans="1:9" x14ac:dyDescent="0.25">
      <c r="A32" s="149" t="s">
        <v>2557</v>
      </c>
      <c r="B32" s="105">
        <v>1195</v>
      </c>
      <c r="C32" s="103">
        <v>5</v>
      </c>
      <c r="D32" s="103">
        <v>0.03</v>
      </c>
      <c r="E32" s="443">
        <v>0</v>
      </c>
      <c r="F32" s="108"/>
      <c r="G32" s="109">
        <f t="shared" si="0"/>
        <v>1195</v>
      </c>
      <c r="H32" s="110"/>
      <c r="I32" s="196"/>
    </row>
    <row r="33" spans="1:9" x14ac:dyDescent="0.25">
      <c r="A33" s="149" t="s">
        <v>2583</v>
      </c>
      <c r="B33" s="162">
        <v>2250</v>
      </c>
      <c r="C33" s="163">
        <v>2</v>
      </c>
      <c r="D33" s="163">
        <v>7.0000000000000007E-2</v>
      </c>
      <c r="E33" s="428">
        <v>2.0833333333333332E-2</v>
      </c>
      <c r="F33" s="197"/>
      <c r="G33" s="109">
        <f t="shared" si="0"/>
        <v>2250</v>
      </c>
      <c r="H33" s="201"/>
      <c r="I33" s="196"/>
    </row>
    <row r="34" spans="1:9" s="451" customFormat="1" x14ac:dyDescent="0.25">
      <c r="A34" s="337" t="s">
        <v>2584</v>
      </c>
      <c r="B34" s="47">
        <v>2201</v>
      </c>
      <c r="C34" s="22">
        <v>0</v>
      </c>
      <c r="D34" s="22">
        <v>0.08</v>
      </c>
      <c r="E34" s="27">
        <v>2.0833333333333332E-2</v>
      </c>
      <c r="F34" s="19"/>
      <c r="G34" s="502">
        <f t="shared" si="0"/>
        <v>2128</v>
      </c>
      <c r="H34" s="201">
        <v>73</v>
      </c>
      <c r="I34" s="450"/>
    </row>
    <row r="35" spans="1:9" x14ac:dyDescent="0.25">
      <c r="A35" s="149" t="s">
        <v>2596</v>
      </c>
      <c r="B35" s="162">
        <v>2200</v>
      </c>
      <c r="C35" s="163">
        <v>3</v>
      </c>
      <c r="D35" s="163">
        <v>7.0000000000000007E-2</v>
      </c>
      <c r="E35" s="428">
        <v>0</v>
      </c>
      <c r="F35" s="197"/>
      <c r="G35" s="109">
        <f t="shared" si="0"/>
        <v>2200</v>
      </c>
      <c r="H35" s="201"/>
      <c r="I35" s="196"/>
    </row>
    <row r="36" spans="1:9" x14ac:dyDescent="0.25">
      <c r="A36" s="149" t="s">
        <v>2597</v>
      </c>
      <c r="B36" s="426">
        <v>2282</v>
      </c>
      <c r="C36" s="427">
        <v>2</v>
      </c>
      <c r="D36" s="425">
        <v>7.3999999999999996E-2</v>
      </c>
      <c r="E36" s="428">
        <v>0</v>
      </c>
      <c r="F36" s="197"/>
      <c r="G36" s="109">
        <f t="shared" si="0"/>
        <v>2282</v>
      </c>
      <c r="H36" s="201"/>
      <c r="I36" s="196"/>
    </row>
    <row r="37" spans="1:9" x14ac:dyDescent="0.25">
      <c r="A37" s="149" t="s">
        <v>2607</v>
      </c>
      <c r="B37" s="162">
        <v>1900</v>
      </c>
      <c r="C37" s="163">
        <v>0</v>
      </c>
      <c r="D37" s="163">
        <v>5.6000000000000001E-2</v>
      </c>
      <c r="E37" s="428">
        <v>0</v>
      </c>
      <c r="F37" s="197"/>
      <c r="G37" s="109">
        <f t="shared" si="0"/>
        <v>1900</v>
      </c>
      <c r="H37" s="201"/>
      <c r="I37" s="196"/>
    </row>
    <row r="38" spans="1:9" x14ac:dyDescent="0.25">
      <c r="A38" s="149" t="s">
        <v>2618</v>
      </c>
      <c r="B38" s="162">
        <v>2364</v>
      </c>
      <c r="C38" s="163">
        <v>0</v>
      </c>
      <c r="D38" s="163">
        <v>6.6000000000000003E-2</v>
      </c>
      <c r="E38" s="428">
        <v>0</v>
      </c>
      <c r="F38" s="197"/>
      <c r="G38" s="109">
        <f t="shared" si="0"/>
        <v>2364</v>
      </c>
      <c r="H38" s="201"/>
      <c r="I38" s="196"/>
    </row>
    <row r="39" spans="1:9" x14ac:dyDescent="0.25">
      <c r="A39" s="149" t="s">
        <v>2619</v>
      </c>
      <c r="B39" s="162">
        <v>2138</v>
      </c>
      <c r="C39" s="163">
        <v>35</v>
      </c>
      <c r="D39" s="163">
        <v>7.1999999999999995E-2</v>
      </c>
      <c r="E39" s="428">
        <v>2.7777777777777776E-2</v>
      </c>
      <c r="F39" s="197"/>
      <c r="G39" s="109">
        <f t="shared" si="0"/>
        <v>2138</v>
      </c>
      <c r="H39" s="201"/>
      <c r="I39" s="196"/>
    </row>
    <row r="40" spans="1:9" x14ac:dyDescent="0.25">
      <c r="A40" s="149"/>
      <c r="B40" s="162"/>
      <c r="C40" s="163"/>
      <c r="D40" s="163"/>
      <c r="E40" s="428"/>
      <c r="F40" s="197"/>
      <c r="G40" s="116"/>
      <c r="H40" s="201"/>
      <c r="I40" s="196"/>
    </row>
    <row r="41" spans="1:9" x14ac:dyDescent="0.25">
      <c r="A41" s="149"/>
      <c r="B41" s="162"/>
      <c r="C41" s="163"/>
      <c r="D41" s="163"/>
      <c r="E41" s="428"/>
      <c r="F41" s="197"/>
      <c r="G41" s="116"/>
      <c r="H41" s="201"/>
      <c r="I41" s="196"/>
    </row>
    <row r="42" spans="1:9" x14ac:dyDescent="0.25">
      <c r="A42" s="149"/>
      <c r="B42" s="162"/>
      <c r="C42" s="163"/>
      <c r="D42" s="163"/>
      <c r="E42" s="428"/>
      <c r="F42" s="197"/>
      <c r="G42" s="116"/>
      <c r="H42" s="201"/>
      <c r="I42" s="196"/>
    </row>
    <row r="43" spans="1:9" x14ac:dyDescent="0.25">
      <c r="A43" s="149"/>
      <c r="B43" s="162"/>
      <c r="C43" s="163"/>
      <c r="D43" s="163"/>
      <c r="E43" s="428"/>
      <c r="F43" s="197"/>
      <c r="G43" s="116"/>
      <c r="H43" s="201"/>
      <c r="I43" s="196"/>
    </row>
    <row r="44" spans="1:9" x14ac:dyDescent="0.25">
      <c r="A44" s="149"/>
      <c r="B44" s="162"/>
      <c r="C44" s="163"/>
      <c r="D44" s="163"/>
      <c r="E44" s="428"/>
      <c r="F44" s="197"/>
      <c r="G44" s="116"/>
      <c r="H44" s="201"/>
      <c r="I44" s="196"/>
    </row>
    <row r="45" spans="1:9" x14ac:dyDescent="0.25">
      <c r="A45" s="149"/>
      <c r="B45" s="162"/>
      <c r="C45" s="163"/>
      <c r="D45" s="163"/>
      <c r="E45" s="428"/>
      <c r="F45" s="197"/>
      <c r="G45" s="116"/>
      <c r="H45" s="201"/>
      <c r="I45" s="196"/>
    </row>
    <row r="46" spans="1:9" x14ac:dyDescent="0.25">
      <c r="A46" s="149"/>
      <c r="B46" s="204"/>
      <c r="C46" s="203"/>
      <c r="D46" s="200"/>
      <c r="E46" s="198"/>
      <c r="F46" s="197"/>
      <c r="G46" s="116">
        <f>B46-H46</f>
        <v>0</v>
      </c>
      <c r="H46" s="201"/>
      <c r="I46" s="196"/>
    </row>
    <row r="47" spans="1:9" ht="4.5" customHeight="1" x14ac:dyDescent="0.25">
      <c r="A47" s="17"/>
      <c r="B47" s="17"/>
      <c r="C47" s="17"/>
      <c r="D47" s="17"/>
      <c r="E47" s="17"/>
      <c r="F47" s="17"/>
      <c r="G47" s="17"/>
      <c r="H47" s="17"/>
    </row>
    <row r="48" spans="1:9" x14ac:dyDescent="0.25">
      <c r="A48" s="5" t="s">
        <v>16</v>
      </c>
      <c r="B48" s="18">
        <f>SUM(B6:B46)</f>
        <v>61031</v>
      </c>
      <c r="C48" s="18">
        <f>SUM(B6:B46)</f>
        <v>61031</v>
      </c>
      <c r="D48" s="26">
        <f>SUM(D6:D46)</f>
        <v>3.1719999999999988</v>
      </c>
      <c r="E48" s="5"/>
      <c r="F48" s="5"/>
      <c r="G48" s="83">
        <f>SUM(G6:G46)</f>
        <v>60958</v>
      </c>
      <c r="H48" s="23">
        <f>SUM(H6:H7)</f>
        <v>0</v>
      </c>
    </row>
    <row r="49" spans="1:11" x14ac:dyDescent="0.25">
      <c r="A49" s="121"/>
      <c r="B49" s="122">
        <f>J1-B48</f>
        <v>-531</v>
      </c>
      <c r="C49" s="121"/>
      <c r="D49" s="123"/>
      <c r="E49" s="121"/>
      <c r="F49" s="121"/>
      <c r="G49" s="122"/>
      <c r="H49" s="121"/>
    </row>
    <row r="50" spans="1:11" ht="28.5" customHeight="1" x14ac:dyDescent="0.25"/>
    <row r="51" spans="1:11" ht="15" customHeight="1" x14ac:dyDescent="0.25"/>
    <row r="60" spans="1:11" x14ac:dyDescent="0.25">
      <c r="K60" s="183" t="s">
        <v>2073</v>
      </c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47"/>
  <sheetViews>
    <sheetView workbookViewId="0">
      <selection activeCell="A10" sqref="A1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bestFit="1" customWidth="1"/>
    <col min="8" max="10" width="11.42578125" style="183"/>
    <col min="11" max="11" width="0" style="183" hidden="1" customWidth="1"/>
    <col min="12" max="16384" width="11.42578125" style="183"/>
  </cols>
  <sheetData>
    <row r="1" spans="1:11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4200</v>
      </c>
    </row>
    <row r="2" spans="1:11" ht="15" customHeight="1" x14ac:dyDescent="0.25">
      <c r="A2" s="7"/>
      <c r="B2" s="543" t="s">
        <v>7</v>
      </c>
      <c r="C2" s="543"/>
      <c r="D2" s="12" t="s">
        <v>13</v>
      </c>
      <c r="E2" s="424"/>
      <c r="F2" s="528" t="s">
        <v>9</v>
      </c>
      <c r="G2" s="12" t="s">
        <v>17</v>
      </c>
      <c r="H2" s="424"/>
    </row>
    <row r="3" spans="1:11" x14ac:dyDescent="0.25">
      <c r="A3" s="8"/>
      <c r="B3" s="541" t="s">
        <v>8</v>
      </c>
      <c r="C3" s="541"/>
      <c r="D3" s="12" t="s">
        <v>96</v>
      </c>
      <c r="E3" s="4"/>
      <c r="F3" s="5" t="s">
        <v>10</v>
      </c>
      <c r="G3" s="13" t="s">
        <v>12</v>
      </c>
      <c r="H3" s="4"/>
    </row>
    <row r="5" spans="1:11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1" x14ac:dyDescent="0.25">
      <c r="A6" s="149" t="s">
        <v>2624</v>
      </c>
      <c r="B6" s="162">
        <v>195</v>
      </c>
      <c r="C6" s="163">
        <v>15</v>
      </c>
      <c r="D6" s="163">
        <v>0.81599999999999995</v>
      </c>
      <c r="E6" s="428">
        <v>8.3333333333333329E-2</v>
      </c>
      <c r="F6" s="108"/>
      <c r="G6" s="116">
        <f>B6-H6</f>
        <v>195</v>
      </c>
      <c r="H6" s="110"/>
      <c r="I6" s="196"/>
    </row>
    <row r="7" spans="1:11" x14ac:dyDescent="0.25">
      <c r="A7" s="149" t="s">
        <v>2636</v>
      </c>
      <c r="B7" s="162">
        <v>317</v>
      </c>
      <c r="C7" s="163">
        <v>10</v>
      </c>
      <c r="D7" s="163">
        <v>1.048</v>
      </c>
      <c r="E7" s="428">
        <v>2.7777777777777776E-2</v>
      </c>
      <c r="F7" s="108"/>
      <c r="G7" s="116">
        <f>B7-H7</f>
        <v>317</v>
      </c>
      <c r="H7" s="110"/>
      <c r="I7" s="196"/>
    </row>
    <row r="8" spans="1:11" x14ac:dyDescent="0.25">
      <c r="A8" s="149" t="s">
        <v>2651</v>
      </c>
      <c r="B8" s="48">
        <v>323</v>
      </c>
      <c r="C8" s="33">
        <v>10</v>
      </c>
      <c r="D8" s="33">
        <v>1.306</v>
      </c>
      <c r="E8" s="198">
        <v>0</v>
      </c>
      <c r="F8" s="108"/>
      <c r="G8" s="116">
        <f>B8-H8</f>
        <v>323</v>
      </c>
      <c r="H8" s="110"/>
      <c r="I8" s="196"/>
    </row>
    <row r="9" spans="1:11" x14ac:dyDescent="0.25">
      <c r="A9" s="466" t="s">
        <v>2664</v>
      </c>
      <c r="B9" s="162">
        <v>19</v>
      </c>
      <c r="C9" s="163">
        <v>13</v>
      </c>
      <c r="D9" s="163">
        <v>0</v>
      </c>
      <c r="E9" s="428">
        <v>0</v>
      </c>
      <c r="F9" s="108"/>
      <c r="G9" s="116">
        <f>B9-H9</f>
        <v>19</v>
      </c>
      <c r="H9" s="110"/>
      <c r="I9" s="196"/>
    </row>
    <row r="10" spans="1:11" x14ac:dyDescent="0.25">
      <c r="A10" s="466"/>
      <c r="B10" s="426"/>
      <c r="C10" s="427"/>
      <c r="D10" s="427"/>
      <c r="E10" s="428"/>
      <c r="F10" s="108"/>
      <c r="G10" s="116">
        <f t="shared" ref="G10:G17" si="0">B10+H8</f>
        <v>0</v>
      </c>
      <c r="H10" s="110"/>
      <c r="I10" s="196"/>
    </row>
    <row r="11" spans="1:11" x14ac:dyDescent="0.25">
      <c r="A11" s="149"/>
      <c r="B11" s="426"/>
      <c r="C11" s="427"/>
      <c r="D11" s="425"/>
      <c r="E11" s="428"/>
      <c r="F11" s="108"/>
      <c r="G11" s="116">
        <f t="shared" si="0"/>
        <v>0</v>
      </c>
      <c r="H11" s="110"/>
      <c r="I11" s="196"/>
    </row>
    <row r="12" spans="1:11" x14ac:dyDescent="0.25">
      <c r="A12" s="149"/>
      <c r="B12" s="426"/>
      <c r="C12" s="427"/>
      <c r="D12" s="425"/>
      <c r="E12" s="428"/>
      <c r="F12" s="108"/>
      <c r="G12" s="116">
        <f t="shared" si="0"/>
        <v>0</v>
      </c>
      <c r="H12" s="110"/>
      <c r="I12" s="196"/>
    </row>
    <row r="13" spans="1:11" x14ac:dyDescent="0.25">
      <c r="A13" s="149"/>
      <c r="B13" s="466"/>
      <c r="C13" s="466"/>
      <c r="D13" s="466"/>
      <c r="E13" s="428"/>
      <c r="F13" s="108"/>
      <c r="G13" s="116">
        <f t="shared" si="0"/>
        <v>0</v>
      </c>
      <c r="H13" s="110"/>
      <c r="I13" s="196"/>
      <c r="K13" s="426">
        <v>430</v>
      </c>
    </row>
    <row r="14" spans="1:11" x14ac:dyDescent="0.25">
      <c r="A14" s="149"/>
      <c r="B14" s="162"/>
      <c r="C14" s="163"/>
      <c r="D14" s="163"/>
      <c r="E14" s="428"/>
      <c r="F14" s="108"/>
      <c r="G14" s="116">
        <f t="shared" si="0"/>
        <v>0</v>
      </c>
      <c r="H14" s="110"/>
      <c r="I14" s="196"/>
    </row>
    <row r="15" spans="1:11" x14ac:dyDescent="0.25">
      <c r="A15" s="149"/>
      <c r="B15" s="162"/>
      <c r="C15" s="163"/>
      <c r="D15" s="163"/>
      <c r="E15" s="428"/>
      <c r="F15" s="108"/>
      <c r="G15" s="116">
        <f t="shared" si="0"/>
        <v>0</v>
      </c>
      <c r="H15" s="201"/>
      <c r="I15" s="196"/>
    </row>
    <row r="16" spans="1:11" x14ac:dyDescent="0.25">
      <c r="A16" s="202"/>
      <c r="B16" s="426"/>
      <c r="C16" s="427"/>
      <c r="D16" s="427"/>
      <c r="E16" s="428"/>
      <c r="G16" s="116">
        <f t="shared" si="0"/>
        <v>0</v>
      </c>
      <c r="H16" s="457"/>
      <c r="I16" s="196"/>
    </row>
    <row r="17" spans="1:11" x14ac:dyDescent="0.25">
      <c r="A17" s="149"/>
      <c r="B17" s="426"/>
      <c r="C17" s="427"/>
      <c r="D17" s="427"/>
      <c r="E17" s="428"/>
      <c r="F17" s="197"/>
      <c r="G17" s="116">
        <f t="shared" si="0"/>
        <v>0</v>
      </c>
      <c r="H17" s="457"/>
      <c r="I17" s="196"/>
      <c r="K17" s="426">
        <v>400</v>
      </c>
    </row>
    <row r="18" spans="1:11" x14ac:dyDescent="0.25">
      <c r="A18" s="149"/>
      <c r="B18" s="204"/>
      <c r="C18" s="203"/>
      <c r="D18" s="200"/>
      <c r="E18" s="198"/>
      <c r="F18" s="197"/>
      <c r="G18" s="116">
        <f t="shared" ref="G18:G31" si="1">B18+H17</f>
        <v>0</v>
      </c>
      <c r="H18" s="457"/>
      <c r="I18" s="196"/>
    </row>
    <row r="19" spans="1:11" x14ac:dyDescent="0.25">
      <c r="A19" s="149"/>
      <c r="B19" s="204"/>
      <c r="C19" s="203"/>
      <c r="D19" s="200"/>
      <c r="E19" s="198"/>
      <c r="F19" s="197"/>
      <c r="G19" s="116">
        <f t="shared" si="1"/>
        <v>0</v>
      </c>
      <c r="H19" s="457"/>
      <c r="I19" s="196"/>
    </row>
    <row r="20" spans="1:11" x14ac:dyDescent="0.25">
      <c r="A20" s="149"/>
      <c r="B20" s="204"/>
      <c r="C20" s="203"/>
      <c r="D20" s="200"/>
      <c r="E20" s="198"/>
      <c r="F20" s="197"/>
      <c r="G20" s="116">
        <f t="shared" si="1"/>
        <v>0</v>
      </c>
      <c r="H20" s="457"/>
      <c r="I20" s="196"/>
    </row>
    <row r="21" spans="1:11" x14ac:dyDescent="0.25">
      <c r="A21" s="149"/>
      <c r="B21" s="204"/>
      <c r="C21" s="203"/>
      <c r="D21" s="200"/>
      <c r="E21" s="198"/>
      <c r="F21" s="197"/>
      <c r="G21" s="116">
        <f t="shared" si="1"/>
        <v>0</v>
      </c>
      <c r="H21" s="457"/>
      <c r="I21" s="196"/>
    </row>
    <row r="22" spans="1:11" x14ac:dyDescent="0.25">
      <c r="A22" s="149"/>
      <c r="B22" s="204"/>
      <c r="C22" s="203"/>
      <c r="D22" s="200"/>
      <c r="E22" s="198"/>
      <c r="F22" s="197"/>
      <c r="G22" s="116">
        <f t="shared" si="1"/>
        <v>0</v>
      </c>
      <c r="H22" s="457"/>
      <c r="I22" s="196"/>
    </row>
    <row r="23" spans="1:11" x14ac:dyDescent="0.25">
      <c r="A23" s="149"/>
      <c r="B23" s="204"/>
      <c r="C23" s="203"/>
      <c r="D23" s="200"/>
      <c r="E23" s="198"/>
      <c r="F23" s="197"/>
      <c r="G23" s="116">
        <f t="shared" si="1"/>
        <v>0</v>
      </c>
      <c r="H23" s="457"/>
      <c r="I23" s="196"/>
    </row>
    <row r="24" spans="1:11" x14ac:dyDescent="0.25">
      <c r="A24" s="149"/>
      <c r="B24" s="204"/>
      <c r="C24" s="203"/>
      <c r="D24" s="200"/>
      <c r="E24" s="198"/>
      <c r="F24" s="197"/>
      <c r="G24" s="116">
        <f t="shared" si="1"/>
        <v>0</v>
      </c>
      <c r="H24" s="457"/>
      <c r="I24" s="196"/>
    </row>
    <row r="25" spans="1:11" x14ac:dyDescent="0.25">
      <c r="A25" s="149"/>
      <c r="B25" s="204"/>
      <c r="C25" s="203"/>
      <c r="D25" s="200"/>
      <c r="E25" s="198"/>
      <c r="F25" s="197"/>
      <c r="G25" s="116">
        <f t="shared" si="1"/>
        <v>0</v>
      </c>
      <c r="H25" s="457"/>
      <c r="I25" s="196"/>
    </row>
    <row r="26" spans="1:11" x14ac:dyDescent="0.25">
      <c r="A26" s="149"/>
      <c r="B26" s="204"/>
      <c r="C26" s="203"/>
      <c r="D26" s="200"/>
      <c r="E26" s="198"/>
      <c r="F26" s="197"/>
      <c r="G26" s="116">
        <f t="shared" si="1"/>
        <v>0</v>
      </c>
      <c r="H26" s="457"/>
      <c r="I26" s="196"/>
    </row>
    <row r="27" spans="1:11" x14ac:dyDescent="0.25">
      <c r="A27" s="149"/>
      <c r="B27" s="204"/>
      <c r="C27" s="203"/>
      <c r="D27" s="200"/>
      <c r="E27" s="198"/>
      <c r="F27" s="197"/>
      <c r="G27" s="116">
        <f t="shared" si="1"/>
        <v>0</v>
      </c>
      <c r="H27" s="457"/>
      <c r="I27" s="196"/>
    </row>
    <row r="28" spans="1:11" x14ac:dyDescent="0.25">
      <c r="A28" s="149"/>
      <c r="B28" s="204"/>
      <c r="C28" s="203"/>
      <c r="D28" s="200"/>
      <c r="E28" s="198"/>
      <c r="F28" s="197"/>
      <c r="G28" s="116">
        <f t="shared" si="1"/>
        <v>0</v>
      </c>
      <c r="H28" s="457"/>
    </row>
    <row r="29" spans="1:11" x14ac:dyDescent="0.25">
      <c r="A29" s="149"/>
      <c r="B29" s="204"/>
      <c r="C29" s="203"/>
      <c r="D29" s="200"/>
      <c r="E29" s="198"/>
      <c r="F29" s="197"/>
      <c r="G29" s="116">
        <f t="shared" si="1"/>
        <v>0</v>
      </c>
      <c r="H29" s="457"/>
      <c r="I29" s="196"/>
    </row>
    <row r="30" spans="1:11" x14ac:dyDescent="0.25">
      <c r="A30" s="149"/>
      <c r="B30" s="204"/>
      <c r="C30" s="203"/>
      <c r="D30" s="200"/>
      <c r="E30" s="198"/>
      <c r="F30" s="197"/>
      <c r="G30" s="116">
        <f t="shared" si="1"/>
        <v>0</v>
      </c>
      <c r="H30" s="457"/>
      <c r="I30" s="196"/>
    </row>
    <row r="31" spans="1:11" x14ac:dyDescent="0.25">
      <c r="A31" s="149"/>
      <c r="B31" s="204"/>
      <c r="C31" s="203"/>
      <c r="D31" s="200"/>
      <c r="E31" s="198"/>
      <c r="F31" s="197"/>
      <c r="G31" s="116">
        <f t="shared" si="1"/>
        <v>0</v>
      </c>
      <c r="H31" s="457"/>
      <c r="I31" s="196"/>
    </row>
    <row r="32" spans="1:11" ht="15.75" customHeight="1" x14ac:dyDescent="0.25">
      <c r="A32" s="17"/>
      <c r="B32" s="221"/>
      <c r="C32" s="17"/>
      <c r="D32" s="17"/>
      <c r="E32" s="17"/>
      <c r="F32" s="17"/>
      <c r="G32" s="456"/>
      <c r="H32" s="455"/>
    </row>
    <row r="33" spans="1:9" x14ac:dyDescent="0.25">
      <c r="A33" s="5"/>
      <c r="B33" s="18">
        <f>SUM(B6:B31)</f>
        <v>854</v>
      </c>
      <c r="C33" s="18">
        <f>SUM(C6:C31)</f>
        <v>48</v>
      </c>
      <c r="D33" s="26">
        <f>SUM(D6:D31)</f>
        <v>3.17</v>
      </c>
      <c r="E33" s="5"/>
      <c r="F33" s="5"/>
      <c r="G33" s="83">
        <f>SUM(G6:G31)</f>
        <v>854</v>
      </c>
      <c r="H33" s="23">
        <f>SUM(H6:H31)</f>
        <v>0</v>
      </c>
    </row>
    <row r="34" spans="1:9" x14ac:dyDescent="0.25">
      <c r="A34" s="121"/>
      <c r="B34" s="122">
        <f>J1-B33</f>
        <v>3346</v>
      </c>
      <c r="C34" s="121"/>
      <c r="D34" s="123"/>
      <c r="E34" s="121"/>
      <c r="F34" s="121"/>
      <c r="G34" s="122"/>
    </row>
    <row r="35" spans="1:9" ht="28.5" customHeight="1" x14ac:dyDescent="0.25"/>
    <row r="36" spans="1:9" ht="15" customHeight="1" x14ac:dyDescent="0.25"/>
    <row r="41" spans="1:9" ht="15" hidden="1" customHeight="1" x14ac:dyDescent="0.25">
      <c r="A41" s="6"/>
      <c r="B41" s="528" t="s">
        <v>6</v>
      </c>
      <c r="C41" s="528"/>
      <c r="D41" s="528"/>
      <c r="E41" s="528"/>
      <c r="F41" s="528"/>
      <c r="G41" s="528"/>
      <c r="H41" s="424"/>
    </row>
    <row r="42" spans="1:9" x14ac:dyDescent="0.25">
      <c r="I42" s="196"/>
    </row>
    <row r="43" spans="1:9" x14ac:dyDescent="0.25">
      <c r="I43" s="196"/>
    </row>
    <row r="44" spans="1:9" x14ac:dyDescent="0.25">
      <c r="I44" s="196"/>
    </row>
    <row r="45" spans="1:9" x14ac:dyDescent="0.25">
      <c r="I45" s="196"/>
    </row>
    <row r="46" spans="1:9" x14ac:dyDescent="0.25">
      <c r="I46" s="196"/>
    </row>
    <row r="47" spans="1:9" ht="15.7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10" sqref="A1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528" t="s">
        <v>9</v>
      </c>
      <c r="G2" s="12" t="s">
        <v>159</v>
      </c>
      <c r="H2" s="424"/>
    </row>
    <row r="3" spans="1:10" x14ac:dyDescent="0.25">
      <c r="A3" s="8"/>
      <c r="B3" s="541" t="s">
        <v>8</v>
      </c>
      <c r="C3" s="541"/>
      <c r="D3" s="12" t="s">
        <v>162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2675</v>
      </c>
      <c r="B6" s="162">
        <v>1694</v>
      </c>
      <c r="C6" s="163">
        <v>0</v>
      </c>
      <c r="D6" s="163">
        <v>0.08</v>
      </c>
      <c r="E6" s="475">
        <v>0</v>
      </c>
      <c r="F6" s="197"/>
      <c r="G6" s="116">
        <f>B6+H6</f>
        <v>1694</v>
      </c>
      <c r="H6" s="110"/>
      <c r="I6" s="349"/>
    </row>
    <row r="7" spans="1:10" x14ac:dyDescent="0.25">
      <c r="A7" s="202" t="s">
        <v>2692</v>
      </c>
      <c r="B7" s="162">
        <v>1303</v>
      </c>
      <c r="C7" s="163">
        <v>0</v>
      </c>
      <c r="D7" s="163">
        <v>6.6000000000000003E-2</v>
      </c>
      <c r="E7" s="428">
        <v>0</v>
      </c>
      <c r="F7" s="197"/>
      <c r="G7" s="116">
        <f>B7+H7</f>
        <v>1303</v>
      </c>
      <c r="H7" s="110"/>
      <c r="I7" s="196"/>
    </row>
    <row r="8" spans="1:10" s="513" customFormat="1" x14ac:dyDescent="0.25">
      <c r="A8" s="202" t="s">
        <v>2712</v>
      </c>
      <c r="B8" s="162">
        <v>1610</v>
      </c>
      <c r="C8" s="163">
        <v>0</v>
      </c>
      <c r="D8" s="163">
        <v>6.6000000000000003E-2</v>
      </c>
      <c r="E8" s="428">
        <v>0</v>
      </c>
      <c r="F8" s="25"/>
      <c r="G8" s="116">
        <f t="shared" ref="G8:G9" si="0">B8+H8</f>
        <v>1610</v>
      </c>
      <c r="H8" s="58"/>
      <c r="I8" s="512"/>
    </row>
    <row r="9" spans="1:10" x14ac:dyDescent="0.25">
      <c r="A9" s="202" t="s">
        <v>2713</v>
      </c>
      <c r="B9" s="162">
        <v>730</v>
      </c>
      <c r="C9" s="163">
        <v>0</v>
      </c>
      <c r="D9" s="163">
        <v>0.05</v>
      </c>
      <c r="E9" s="428">
        <v>0.125</v>
      </c>
      <c r="F9" s="197"/>
      <c r="G9" s="116">
        <f t="shared" si="0"/>
        <v>730</v>
      </c>
      <c r="H9" s="201"/>
      <c r="I9" s="196"/>
    </row>
    <row r="10" spans="1:10" x14ac:dyDescent="0.25">
      <c r="A10" s="202"/>
      <c r="B10" s="162"/>
      <c r="C10" s="163"/>
      <c r="D10" s="163"/>
      <c r="E10" s="428"/>
      <c r="F10" s="197"/>
      <c r="G10" s="116">
        <f t="shared" ref="G10:G23" si="1">B10+H10</f>
        <v>0</v>
      </c>
      <c r="H10" s="201"/>
      <c r="I10" s="196"/>
    </row>
    <row r="11" spans="1:10" x14ac:dyDescent="0.25">
      <c r="A11" s="202"/>
      <c r="B11" s="204"/>
      <c r="C11" s="203"/>
      <c r="D11" s="200"/>
      <c r="E11" s="198"/>
      <c r="F11" s="197"/>
      <c r="G11" s="116">
        <f t="shared" si="1"/>
        <v>0</v>
      </c>
      <c r="H11" s="201"/>
      <c r="I11" s="196"/>
    </row>
    <row r="12" spans="1:10" x14ac:dyDescent="0.25">
      <c r="A12" s="202"/>
      <c r="B12" s="204"/>
      <c r="C12" s="203"/>
      <c r="D12" s="200"/>
      <c r="E12" s="198"/>
      <c r="F12" s="197"/>
      <c r="G12" s="116">
        <f t="shared" si="1"/>
        <v>0</v>
      </c>
      <c r="H12" s="201"/>
      <c r="I12" s="196"/>
    </row>
    <row r="13" spans="1:10" x14ac:dyDescent="0.25">
      <c r="A13" s="202"/>
      <c r="B13" s="204"/>
      <c r="C13" s="203"/>
      <c r="D13" s="200"/>
      <c r="E13" s="198"/>
      <c r="F13" s="197"/>
      <c r="G13" s="116">
        <f t="shared" si="1"/>
        <v>0</v>
      </c>
      <c r="H13" s="201"/>
      <c r="I13" s="196"/>
    </row>
    <row r="14" spans="1:10" ht="18" customHeight="1" x14ac:dyDescent="0.25">
      <c r="A14" s="202"/>
      <c r="B14" s="204"/>
      <c r="C14" s="203"/>
      <c r="D14" s="200"/>
      <c r="E14" s="198"/>
      <c r="F14" s="197"/>
      <c r="G14" s="116">
        <f t="shared" si="1"/>
        <v>0</v>
      </c>
      <c r="H14" s="201"/>
      <c r="I14" s="196"/>
    </row>
    <row r="15" spans="1:10" x14ac:dyDescent="0.25">
      <c r="A15" s="149"/>
      <c r="B15" s="148"/>
      <c r="C15" s="174"/>
      <c r="D15" s="106"/>
      <c r="E15" s="187"/>
      <c r="F15" s="108"/>
      <c r="G15" s="116">
        <f t="shared" si="1"/>
        <v>0</v>
      </c>
      <c r="H15" s="110"/>
      <c r="I15" s="196"/>
    </row>
    <row r="16" spans="1:10" x14ac:dyDescent="0.25">
      <c r="A16" s="149"/>
      <c r="B16" s="148"/>
      <c r="C16" s="174"/>
      <c r="D16" s="106"/>
      <c r="E16" s="187"/>
      <c r="F16" s="108"/>
      <c r="G16" s="116">
        <f t="shared" si="1"/>
        <v>0</v>
      </c>
      <c r="H16" s="110"/>
      <c r="I16" s="196"/>
    </row>
    <row r="17" spans="1:9" x14ac:dyDescent="0.25">
      <c r="A17" s="202"/>
      <c r="B17" s="204"/>
      <c r="C17" s="203"/>
      <c r="D17" s="200"/>
      <c r="E17" s="198"/>
      <c r="F17" s="197"/>
      <c r="G17" s="116">
        <f t="shared" si="1"/>
        <v>0</v>
      </c>
      <c r="H17" s="201"/>
      <c r="I17" s="415"/>
    </row>
    <row r="18" spans="1:9" x14ac:dyDescent="0.25">
      <c r="A18" s="202"/>
      <c r="B18" s="204"/>
      <c r="C18" s="203"/>
      <c r="D18" s="200"/>
      <c r="E18" s="198"/>
      <c r="F18" s="197"/>
      <c r="G18" s="116">
        <f t="shared" si="1"/>
        <v>0</v>
      </c>
      <c r="H18" s="201"/>
      <c r="I18" s="196"/>
    </row>
    <row r="19" spans="1:9" x14ac:dyDescent="0.25">
      <c r="A19" s="202"/>
      <c r="B19" s="204"/>
      <c r="C19" s="203"/>
      <c r="D19" s="200"/>
      <c r="E19" s="198"/>
      <c r="F19" s="197"/>
      <c r="G19" s="116">
        <f t="shared" si="1"/>
        <v>0</v>
      </c>
      <c r="H19" s="201"/>
      <c r="I19" s="196"/>
    </row>
    <row r="20" spans="1:9" x14ac:dyDescent="0.25">
      <c r="A20" s="202"/>
      <c r="B20" s="204"/>
      <c r="C20" s="203"/>
      <c r="D20" s="200"/>
      <c r="E20" s="198"/>
      <c r="F20" s="197"/>
      <c r="G20" s="116">
        <f t="shared" si="1"/>
        <v>0</v>
      </c>
      <c r="H20" s="201"/>
      <c r="I20" s="196"/>
    </row>
    <row r="21" spans="1:9" x14ac:dyDescent="0.25">
      <c r="A21" s="362"/>
      <c r="B21" s="204"/>
      <c r="C21" s="203"/>
      <c r="D21" s="200"/>
      <c r="E21" s="198"/>
      <c r="F21" s="197"/>
      <c r="G21" s="116">
        <f t="shared" si="1"/>
        <v>0</v>
      </c>
      <c r="H21" s="201"/>
      <c r="I21" s="196"/>
    </row>
    <row r="22" spans="1:9" x14ac:dyDescent="0.25">
      <c r="A22" s="202"/>
      <c r="B22" s="204"/>
      <c r="C22" s="203"/>
      <c r="D22" s="200"/>
      <c r="E22" s="198"/>
      <c r="F22" s="197"/>
      <c r="G22" s="116">
        <f t="shared" si="1"/>
        <v>0</v>
      </c>
      <c r="H22" s="201"/>
      <c r="I22" s="196"/>
    </row>
    <row r="23" spans="1:9" x14ac:dyDescent="0.25">
      <c r="A23" s="149"/>
      <c r="B23" s="148"/>
      <c r="C23" s="174"/>
      <c r="D23" s="106"/>
      <c r="E23" s="187"/>
      <c r="F23" s="108"/>
      <c r="G23" s="116">
        <f t="shared" si="1"/>
        <v>0</v>
      </c>
      <c r="H23" s="110"/>
      <c r="I23" s="196"/>
    </row>
    <row r="24" spans="1:9" ht="4.5" customHeight="1" x14ac:dyDescent="0.25">
      <c r="A24" s="17"/>
      <c r="B24" s="221"/>
      <c r="C24" s="17"/>
      <c r="D24" s="17"/>
      <c r="E24" s="17"/>
      <c r="F24" s="17"/>
      <c r="G24" s="17"/>
      <c r="H24" s="17"/>
    </row>
    <row r="25" spans="1:9" x14ac:dyDescent="0.25">
      <c r="A25" s="5"/>
      <c r="B25" s="18">
        <f>SUM(B6:B24)</f>
        <v>5337</v>
      </c>
      <c r="C25" s="18">
        <f>SUM(B7:B7)</f>
        <v>1303</v>
      </c>
      <c r="D25" s="26">
        <f>SUM(D7:D23)</f>
        <v>0.182</v>
      </c>
      <c r="E25" s="5"/>
      <c r="F25" s="5"/>
      <c r="G25" s="83">
        <f>SUM(G6:G24)</f>
        <v>5337</v>
      </c>
      <c r="H25" s="23">
        <f>SUM(H7:H8)</f>
        <v>0</v>
      </c>
    </row>
    <row r="26" spans="1:9" x14ac:dyDescent="0.25">
      <c r="A26" s="121"/>
      <c r="B26" s="122">
        <f>J1-B25</f>
        <v>10163</v>
      </c>
      <c r="C26" s="121"/>
      <c r="D26" s="123"/>
      <c r="E26" s="121"/>
      <c r="F26" s="121"/>
      <c r="G26" s="122"/>
      <c r="H26" s="121"/>
    </row>
    <row r="27" spans="1:9" ht="28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0">
    <tabColor rgb="FFFFC000"/>
  </sheetPr>
  <dimension ref="A1:J27"/>
  <sheetViews>
    <sheetView workbookViewId="0">
      <selection activeCell="M13" sqref="M1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2000</v>
      </c>
    </row>
    <row r="2" spans="1:10" ht="15" customHeight="1" x14ac:dyDescent="0.25">
      <c r="A2" s="7"/>
      <c r="B2" s="543" t="s">
        <v>7</v>
      </c>
      <c r="C2" s="543"/>
      <c r="D2" s="12" t="s">
        <v>234</v>
      </c>
      <c r="E2" s="192"/>
      <c r="F2" s="236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233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235</v>
      </c>
      <c r="B6" s="204">
        <v>1000</v>
      </c>
      <c r="C6" s="174"/>
      <c r="D6" s="106"/>
      <c r="E6" s="187"/>
      <c r="F6" s="108"/>
      <c r="G6" s="109">
        <f>B6+H6</f>
        <v>1000</v>
      </c>
      <c r="H6" s="110"/>
      <c r="I6" s="196"/>
    </row>
    <row r="7" spans="1:10" x14ac:dyDescent="0.25">
      <c r="A7" s="202" t="s">
        <v>236</v>
      </c>
      <c r="B7" s="204">
        <v>1230</v>
      </c>
      <c r="C7" s="174"/>
      <c r="D7" s="106"/>
      <c r="E7" s="187"/>
      <c r="F7" s="108"/>
      <c r="G7" s="109">
        <f>B7+H7</f>
        <v>1230</v>
      </c>
      <c r="H7" s="110"/>
      <c r="I7" s="196"/>
    </row>
    <row r="8" spans="1:10" ht="4.5" customHeight="1" x14ac:dyDescent="0.25">
      <c r="A8" s="17"/>
      <c r="B8" s="221"/>
      <c r="C8" s="17"/>
      <c r="D8" s="17"/>
      <c r="E8" s="17"/>
      <c r="F8" s="17"/>
      <c r="G8" s="17">
        <f>B8+H8</f>
        <v>0</v>
      </c>
      <c r="H8" s="17"/>
    </row>
    <row r="9" spans="1:10" x14ac:dyDescent="0.25">
      <c r="A9" s="5" t="s">
        <v>16</v>
      </c>
      <c r="B9" s="18">
        <f>SUM(B6:B7)</f>
        <v>2230</v>
      </c>
      <c r="C9" s="18">
        <f>SUM(B6:B7)</f>
        <v>2230</v>
      </c>
      <c r="D9" s="26">
        <f>SUM(D6:D7)</f>
        <v>0</v>
      </c>
      <c r="E9" s="5"/>
      <c r="F9" s="5"/>
      <c r="G9" s="83">
        <f>SUM(G6:G8)</f>
        <v>2230</v>
      </c>
      <c r="H9" s="23">
        <f>SUM(H6:H7)</f>
        <v>0</v>
      </c>
    </row>
    <row r="10" spans="1:10" x14ac:dyDescent="0.25">
      <c r="A10" s="121"/>
      <c r="B10" s="122">
        <f>J1-B9</f>
        <v>-230</v>
      </c>
      <c r="C10" s="121"/>
      <c r="D10" s="123"/>
      <c r="E10" s="121"/>
      <c r="F10" s="121"/>
      <c r="G10" s="122"/>
      <c r="H10" s="121"/>
    </row>
    <row r="11" spans="1:10" ht="28.5" customHeight="1" x14ac:dyDescent="0.25"/>
    <row r="12" spans="1:10" ht="28.5" customHeight="1" x14ac:dyDescent="0.25">
      <c r="A12" s="6"/>
      <c r="B12" s="542" t="s">
        <v>6</v>
      </c>
      <c r="C12" s="542"/>
      <c r="D12" s="542"/>
      <c r="E12" s="542"/>
      <c r="F12" s="542"/>
      <c r="G12" s="542"/>
      <c r="H12" s="542"/>
      <c r="J12" s="186">
        <v>2230</v>
      </c>
    </row>
    <row r="13" spans="1:10" ht="15" customHeight="1" x14ac:dyDescent="0.25">
      <c r="A13" s="7"/>
      <c r="B13" s="543" t="s">
        <v>7</v>
      </c>
      <c r="C13" s="543"/>
      <c r="D13" s="12" t="s">
        <v>234</v>
      </c>
      <c r="E13" s="192"/>
      <c r="F13" s="238" t="s">
        <v>9</v>
      </c>
      <c r="G13" s="12"/>
      <c r="H13" s="192"/>
    </row>
    <row r="14" spans="1:10" x14ac:dyDescent="0.25">
      <c r="A14" s="8"/>
      <c r="B14" s="541" t="s">
        <v>8</v>
      </c>
      <c r="C14" s="541"/>
      <c r="D14" s="12" t="s">
        <v>233</v>
      </c>
      <c r="E14" s="4"/>
      <c r="F14" s="5" t="s">
        <v>10</v>
      </c>
      <c r="G14" s="13" t="s">
        <v>12</v>
      </c>
      <c r="H14" s="4"/>
    </row>
    <row r="16" spans="1:10" ht="30" x14ac:dyDescent="0.25">
      <c r="A16" s="197" t="s">
        <v>0</v>
      </c>
      <c r="B16" s="197" t="s">
        <v>1</v>
      </c>
      <c r="C16" s="197" t="s">
        <v>2</v>
      </c>
      <c r="D16" s="197" t="s">
        <v>3</v>
      </c>
      <c r="E16" s="197" t="s">
        <v>4</v>
      </c>
      <c r="F16" s="197" t="s">
        <v>5</v>
      </c>
      <c r="G16" s="197" t="s">
        <v>1</v>
      </c>
      <c r="H16" s="197" t="s">
        <v>2</v>
      </c>
    </row>
    <row r="17" spans="1:9" x14ac:dyDescent="0.25">
      <c r="A17" s="202" t="s">
        <v>253</v>
      </c>
      <c r="B17" s="204">
        <v>371</v>
      </c>
      <c r="C17" s="174"/>
      <c r="D17" s="106"/>
      <c r="E17" s="187"/>
      <c r="F17" s="108"/>
      <c r="G17" s="109">
        <f t="shared" ref="G17:G25" si="0">B17+H17</f>
        <v>371</v>
      </c>
      <c r="H17" s="110"/>
      <c r="I17" s="196"/>
    </row>
    <row r="18" spans="1:9" x14ac:dyDescent="0.25">
      <c r="A18" s="202" t="s">
        <v>254</v>
      </c>
      <c r="B18" s="204">
        <v>128</v>
      </c>
      <c r="C18" s="174"/>
      <c r="D18" s="106"/>
      <c r="E18" s="187"/>
      <c r="F18" s="108"/>
      <c r="G18" s="109">
        <f t="shared" si="0"/>
        <v>128</v>
      </c>
      <c r="H18" s="110"/>
      <c r="I18" s="196"/>
    </row>
    <row r="19" spans="1:9" x14ac:dyDescent="0.25">
      <c r="A19" s="202" t="s">
        <v>255</v>
      </c>
      <c r="B19" s="204">
        <v>400</v>
      </c>
      <c r="C19" s="174"/>
      <c r="D19" s="106"/>
      <c r="E19" s="187"/>
      <c r="F19" s="108"/>
      <c r="G19" s="109">
        <f t="shared" si="0"/>
        <v>400</v>
      </c>
      <c r="H19" s="110"/>
      <c r="I19" s="196"/>
    </row>
    <row r="20" spans="1:9" x14ac:dyDescent="0.25">
      <c r="A20" s="202" t="s">
        <v>256</v>
      </c>
      <c r="B20" s="204">
        <v>70</v>
      </c>
      <c r="C20" s="174"/>
      <c r="D20" s="106"/>
      <c r="E20" s="187"/>
      <c r="F20" s="108"/>
      <c r="G20" s="109">
        <f t="shared" si="0"/>
        <v>70</v>
      </c>
      <c r="H20" s="110"/>
      <c r="I20" s="196"/>
    </row>
    <row r="21" spans="1:9" x14ac:dyDescent="0.25">
      <c r="A21" s="202" t="s">
        <v>257</v>
      </c>
      <c r="B21" s="204">
        <v>353</v>
      </c>
      <c r="C21" s="174"/>
      <c r="D21" s="106"/>
      <c r="E21" s="187"/>
      <c r="F21" s="108"/>
      <c r="G21" s="109">
        <f t="shared" si="0"/>
        <v>353</v>
      </c>
      <c r="H21" s="110"/>
      <c r="I21" s="196"/>
    </row>
    <row r="22" spans="1:9" x14ac:dyDescent="0.25">
      <c r="A22" s="202" t="s">
        <v>258</v>
      </c>
      <c r="B22" s="204">
        <v>257</v>
      </c>
      <c r="C22" s="174"/>
      <c r="D22" s="106"/>
      <c r="E22" s="187"/>
      <c r="F22" s="108"/>
      <c r="G22" s="109">
        <f t="shared" si="0"/>
        <v>257</v>
      </c>
      <c r="H22" s="110"/>
      <c r="I22" s="196"/>
    </row>
    <row r="23" spans="1:9" ht="15.75" thickBot="1" x14ac:dyDescent="0.3">
      <c r="A23" s="153" t="s">
        <v>259</v>
      </c>
      <c r="B23" s="171">
        <v>352</v>
      </c>
      <c r="C23" s="170"/>
      <c r="D23" s="120"/>
      <c r="E23" s="188"/>
      <c r="F23" s="113"/>
      <c r="G23" s="114">
        <f t="shared" si="0"/>
        <v>352</v>
      </c>
      <c r="H23" s="118"/>
      <c r="I23" s="196"/>
    </row>
    <row r="24" spans="1:9" ht="15.75" thickTop="1" x14ac:dyDescent="0.25">
      <c r="A24" s="149"/>
      <c r="B24" s="148"/>
      <c r="C24" s="174"/>
      <c r="D24" s="106"/>
      <c r="E24" s="187"/>
      <c r="F24" s="108"/>
      <c r="G24" s="109">
        <f t="shared" si="0"/>
        <v>0</v>
      </c>
      <c r="H24" s="110"/>
      <c r="I24" s="196"/>
    </row>
    <row r="25" spans="1:9" ht="4.5" customHeight="1" x14ac:dyDescent="0.25">
      <c r="A25" s="17"/>
      <c r="B25" s="221"/>
      <c r="C25" s="17"/>
      <c r="D25" s="17"/>
      <c r="E25" s="17"/>
      <c r="F25" s="17"/>
      <c r="G25" s="17">
        <f t="shared" si="0"/>
        <v>0</v>
      </c>
      <c r="H25" s="17"/>
    </row>
    <row r="26" spans="1:9" x14ac:dyDescent="0.25">
      <c r="A26" s="5" t="s">
        <v>16</v>
      </c>
      <c r="B26" s="18">
        <f>SUM(B17:B24)</f>
        <v>1931</v>
      </c>
      <c r="C26" s="18">
        <f>SUM(B17:B24)</f>
        <v>1931</v>
      </c>
      <c r="D26" s="26">
        <f>SUM(D17:D24)</f>
        <v>0</v>
      </c>
      <c r="E26" s="5"/>
      <c r="F26" s="5"/>
      <c r="G26" s="83">
        <f>SUM(G17:G25)</f>
        <v>1931</v>
      </c>
      <c r="H26" s="23">
        <f>SUM(H17:H24)</f>
        <v>0</v>
      </c>
    </row>
    <row r="27" spans="1:9" x14ac:dyDescent="0.25">
      <c r="B27" s="186">
        <f>J12-B26</f>
        <v>299</v>
      </c>
    </row>
  </sheetData>
  <mergeCells count="6">
    <mergeCell ref="B14:C14"/>
    <mergeCell ref="B1:H1"/>
    <mergeCell ref="B2:C2"/>
    <mergeCell ref="B3:C3"/>
    <mergeCell ref="B12:H12"/>
    <mergeCell ref="B13:C1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2" sqref="J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528" t="s">
        <v>9</v>
      </c>
      <c r="G2" s="12" t="s">
        <v>159</v>
      </c>
      <c r="H2" s="424"/>
    </row>
    <row r="3" spans="1:10" x14ac:dyDescent="0.25">
      <c r="A3" s="8"/>
      <c r="B3" s="541" t="s">
        <v>8</v>
      </c>
      <c r="C3" s="541"/>
      <c r="D3" s="12" t="s">
        <v>31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/>
      <c r="B6" s="162"/>
      <c r="C6" s="163"/>
      <c r="D6" s="163"/>
      <c r="E6" s="428"/>
      <c r="F6" s="108"/>
      <c r="G6" s="109">
        <f>B6+H6</f>
        <v>0</v>
      </c>
      <c r="H6" s="110"/>
      <c r="I6" s="196"/>
    </row>
    <row r="7" spans="1:10" x14ac:dyDescent="0.25">
      <c r="A7" s="202"/>
      <c r="B7" s="426"/>
      <c r="C7" s="427"/>
      <c r="D7" s="425"/>
      <c r="E7" s="428"/>
      <c r="F7" s="108"/>
      <c r="G7" s="109">
        <f t="shared" ref="G7:G14" si="0">B7+H7</f>
        <v>0</v>
      </c>
      <c r="H7" s="110"/>
      <c r="I7" s="196"/>
    </row>
    <row r="8" spans="1:10" x14ac:dyDescent="0.25">
      <c r="A8" s="202"/>
      <c r="B8" s="162"/>
      <c r="C8" s="163"/>
      <c r="D8" s="163"/>
      <c r="E8" s="428"/>
      <c r="F8" s="197"/>
      <c r="G8" s="109">
        <f t="shared" si="0"/>
        <v>0</v>
      </c>
      <c r="H8" s="201"/>
      <c r="I8" s="196"/>
    </row>
    <row r="9" spans="1:10" x14ac:dyDescent="0.25">
      <c r="A9" s="202"/>
      <c r="B9" s="162"/>
      <c r="C9" s="163"/>
      <c r="D9" s="163"/>
      <c r="E9" s="428"/>
      <c r="F9" s="108"/>
      <c r="G9" s="109">
        <f t="shared" si="0"/>
        <v>0</v>
      </c>
      <c r="H9" s="110"/>
      <c r="I9" s="196"/>
    </row>
    <row r="10" spans="1:10" x14ac:dyDescent="0.25">
      <c r="A10" s="202"/>
      <c r="B10" s="162"/>
      <c r="C10" s="163"/>
      <c r="D10" s="163"/>
      <c r="E10" s="428"/>
      <c r="F10" s="197"/>
      <c r="G10" s="109">
        <f t="shared" si="0"/>
        <v>0</v>
      </c>
      <c r="H10" s="201"/>
      <c r="I10" s="196"/>
    </row>
    <row r="11" spans="1:10" x14ac:dyDescent="0.25">
      <c r="A11" s="149"/>
      <c r="B11" s="162"/>
      <c r="C11" s="163"/>
      <c r="D11" s="163"/>
      <c r="E11" s="428"/>
      <c r="F11" s="108"/>
      <c r="G11" s="109">
        <f t="shared" si="0"/>
        <v>0</v>
      </c>
      <c r="H11" s="110"/>
      <c r="I11" s="196"/>
    </row>
    <row r="12" spans="1:10" x14ac:dyDescent="0.25">
      <c r="A12" s="149"/>
      <c r="B12" s="426"/>
      <c r="C12" s="427"/>
      <c r="D12" s="427"/>
      <c r="E12" s="428"/>
      <c r="F12" s="108"/>
      <c r="G12" s="109">
        <f t="shared" si="0"/>
        <v>0</v>
      </c>
      <c r="H12" s="110"/>
      <c r="I12" s="196"/>
    </row>
    <row r="13" spans="1:10" x14ac:dyDescent="0.25">
      <c r="A13" s="149"/>
      <c r="B13" s="426"/>
      <c r="C13" s="427"/>
      <c r="D13" s="427"/>
      <c r="E13" s="428"/>
      <c r="F13" s="108"/>
      <c r="G13" s="109">
        <f t="shared" si="0"/>
        <v>0</v>
      </c>
      <c r="H13" s="110"/>
      <c r="I13" s="196"/>
    </row>
    <row r="14" spans="1:10" x14ac:dyDescent="0.25">
      <c r="A14" s="149"/>
      <c r="B14" s="426"/>
      <c r="C14" s="427"/>
      <c r="D14" s="425"/>
      <c r="E14" s="428"/>
      <c r="F14" s="108"/>
      <c r="G14" s="109">
        <f t="shared" si="0"/>
        <v>0</v>
      </c>
      <c r="H14" s="110"/>
      <c r="I14" s="196"/>
    </row>
    <row r="15" spans="1:10" x14ac:dyDescent="0.25">
      <c r="A15" s="149"/>
      <c r="B15" s="148"/>
      <c r="C15" s="174"/>
      <c r="D15" s="106"/>
      <c r="E15" s="187"/>
      <c r="F15" s="108"/>
      <c r="G15" s="116">
        <f>B15-H15</f>
        <v>0</v>
      </c>
      <c r="H15" s="110"/>
      <c r="I15" s="196"/>
    </row>
    <row r="16" spans="1:10" x14ac:dyDescent="0.25">
      <c r="A16" s="202"/>
      <c r="B16" s="204"/>
      <c r="C16" s="203"/>
      <c r="D16" s="200"/>
      <c r="E16" s="198"/>
      <c r="F16" s="197"/>
      <c r="G16" s="199">
        <f>B16-H16</f>
        <v>0</v>
      </c>
      <c r="H16" s="201"/>
      <c r="I16" s="196"/>
    </row>
    <row r="17" spans="1:9" x14ac:dyDescent="0.25">
      <c r="A17" s="149"/>
      <c r="B17" s="148"/>
      <c r="C17" s="174"/>
      <c r="D17" s="106"/>
      <c r="E17" s="187"/>
      <c r="F17" s="108"/>
      <c r="G17" s="116">
        <f>B17-H17</f>
        <v>0</v>
      </c>
      <c r="H17" s="110"/>
      <c r="I17" s="196"/>
    </row>
    <row r="18" spans="1:9" x14ac:dyDescent="0.25">
      <c r="A18" s="202"/>
      <c r="B18" s="204"/>
      <c r="C18" s="203"/>
      <c r="D18" s="200"/>
      <c r="E18" s="198"/>
      <c r="F18" s="108"/>
      <c r="G18" s="116">
        <f>B18-H18</f>
        <v>0</v>
      </c>
      <c r="H18" s="110"/>
      <c r="I18" s="196"/>
    </row>
    <row r="19" spans="1:9" ht="4.5" customHeight="1" x14ac:dyDescent="0.25">
      <c r="A19" s="17"/>
      <c r="B19" s="17"/>
      <c r="C19" s="17"/>
      <c r="D19" s="17"/>
      <c r="E19" s="17"/>
      <c r="F19" s="17"/>
      <c r="G19" s="17"/>
      <c r="H19" s="17"/>
    </row>
    <row r="20" spans="1:9" x14ac:dyDescent="0.25">
      <c r="A20" s="5" t="s">
        <v>16</v>
      </c>
      <c r="B20" s="18">
        <f>SUM(B6:B18)</f>
        <v>0</v>
      </c>
      <c r="C20" s="5">
        <f>SUM(C6:C18)</f>
        <v>0</v>
      </c>
      <c r="D20" s="26">
        <f>SUM(D6:D18)</f>
        <v>0</v>
      </c>
      <c r="E20" s="5"/>
      <c r="F20" s="5"/>
      <c r="G20" s="83">
        <f>SUM(G6:G18)</f>
        <v>0</v>
      </c>
      <c r="H20" s="23"/>
    </row>
    <row r="21" spans="1:9" x14ac:dyDescent="0.25">
      <c r="A21" s="121"/>
      <c r="B21" s="122">
        <f>J1-B20</f>
        <v>10500</v>
      </c>
      <c r="C21" s="121"/>
      <c r="D21" s="123"/>
      <c r="E21" s="121"/>
      <c r="F21" s="121"/>
      <c r="G21" s="122"/>
      <c r="H21" s="121"/>
    </row>
    <row r="22" spans="1:9" ht="28.5" customHeight="1" x14ac:dyDescent="0.25"/>
    <row r="23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7"/>
  <sheetViews>
    <sheetView workbookViewId="0">
      <selection activeCell="A19" sqref="A1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7000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522" t="s">
        <v>9</v>
      </c>
      <c r="G2" s="12" t="s">
        <v>2555</v>
      </c>
      <c r="H2" s="424"/>
    </row>
    <row r="3" spans="1:10" x14ac:dyDescent="0.25">
      <c r="A3" s="8"/>
      <c r="B3" s="541" t="s">
        <v>8</v>
      </c>
      <c r="C3" s="541"/>
      <c r="D3" s="12" t="s">
        <v>905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2554</v>
      </c>
      <c r="B6" s="162">
        <v>520</v>
      </c>
      <c r="C6" s="163">
        <v>0</v>
      </c>
      <c r="D6" s="163">
        <v>4.2000000000000003E-2</v>
      </c>
      <c r="E6" s="428">
        <v>0</v>
      </c>
      <c r="F6" s="197"/>
      <c r="G6" s="116">
        <f>B6-H6</f>
        <v>520</v>
      </c>
      <c r="H6" s="201"/>
      <c r="I6" s="196"/>
    </row>
    <row r="7" spans="1:10" x14ac:dyDescent="0.25">
      <c r="A7" s="149" t="s">
        <v>2564</v>
      </c>
      <c r="B7" s="162">
        <v>420</v>
      </c>
      <c r="C7" s="163">
        <v>0</v>
      </c>
      <c r="D7" s="163">
        <v>5.1999999999999998E-2</v>
      </c>
      <c r="E7" s="428">
        <v>4.1666666666666664E-2</v>
      </c>
      <c r="F7" s="108"/>
      <c r="G7" s="116">
        <f t="shared" ref="G7:G18" si="0">B7-H7</f>
        <v>420</v>
      </c>
      <c r="H7" s="110"/>
      <c r="I7" s="196"/>
    </row>
    <row r="8" spans="1:10" x14ac:dyDescent="0.25">
      <c r="A8" s="202" t="s">
        <v>2565</v>
      </c>
      <c r="B8" s="162">
        <v>605</v>
      </c>
      <c r="C8" s="163">
        <v>4</v>
      </c>
      <c r="D8" s="163">
        <v>0.04</v>
      </c>
      <c r="E8" s="428">
        <v>0</v>
      </c>
      <c r="F8" s="108"/>
      <c r="G8" s="116">
        <f t="shared" si="0"/>
        <v>605</v>
      </c>
      <c r="H8" s="110"/>
    </row>
    <row r="9" spans="1:10" x14ac:dyDescent="0.25">
      <c r="A9" s="149" t="s">
        <v>2580</v>
      </c>
      <c r="B9" s="162">
        <v>650</v>
      </c>
      <c r="C9" s="163">
        <v>0</v>
      </c>
      <c r="D9" s="163">
        <v>0.04</v>
      </c>
      <c r="E9" s="428">
        <v>0</v>
      </c>
      <c r="F9" s="197"/>
      <c r="G9" s="116">
        <f t="shared" si="0"/>
        <v>650</v>
      </c>
      <c r="H9" s="201"/>
    </row>
    <row r="10" spans="1:10" x14ac:dyDescent="0.25">
      <c r="A10" s="149" t="s">
        <v>2581</v>
      </c>
      <c r="B10" s="162">
        <v>661</v>
      </c>
      <c r="C10" s="163">
        <v>0</v>
      </c>
      <c r="D10" s="163">
        <v>3.2000000000000001E-2</v>
      </c>
      <c r="E10" s="428">
        <v>0</v>
      </c>
      <c r="F10" s="197"/>
      <c r="G10" s="116">
        <f t="shared" si="0"/>
        <v>661</v>
      </c>
      <c r="H10" s="201"/>
      <c r="I10" s="196"/>
    </row>
    <row r="11" spans="1:10" x14ac:dyDescent="0.25">
      <c r="A11" s="149" t="s">
        <v>2595</v>
      </c>
      <c r="B11" s="162">
        <v>645</v>
      </c>
      <c r="C11" s="163">
        <v>3</v>
      </c>
      <c r="D11" s="163">
        <v>3.2000000000000001E-2</v>
      </c>
      <c r="E11" s="428">
        <v>0</v>
      </c>
      <c r="F11" s="197"/>
      <c r="G11" s="116">
        <f t="shared" si="0"/>
        <v>645</v>
      </c>
      <c r="H11" s="201"/>
      <c r="I11" s="196"/>
    </row>
    <row r="12" spans="1:10" x14ac:dyDescent="0.25">
      <c r="A12" s="149" t="s">
        <v>2606</v>
      </c>
      <c r="B12" s="426">
        <v>686</v>
      </c>
      <c r="C12" s="427">
        <v>0</v>
      </c>
      <c r="D12" s="425">
        <v>3.7999999999999999E-2</v>
      </c>
      <c r="E12" s="428">
        <v>0</v>
      </c>
      <c r="F12" s="197"/>
      <c r="G12" s="116">
        <f t="shared" si="0"/>
        <v>686</v>
      </c>
      <c r="H12" s="201"/>
      <c r="I12" s="196"/>
    </row>
    <row r="13" spans="1:10" x14ac:dyDescent="0.25">
      <c r="A13" s="149" t="s">
        <v>2617</v>
      </c>
      <c r="B13" s="162">
        <v>353</v>
      </c>
      <c r="C13" s="163">
        <v>0</v>
      </c>
      <c r="D13" s="163">
        <v>1.7999999999999999E-2</v>
      </c>
      <c r="E13" s="428">
        <v>0</v>
      </c>
      <c r="F13" s="197"/>
      <c r="G13" s="116">
        <f t="shared" si="0"/>
        <v>353</v>
      </c>
      <c r="H13" s="201"/>
      <c r="I13" s="196"/>
    </row>
    <row r="14" spans="1:10" x14ac:dyDescent="0.25">
      <c r="A14" s="149" t="s">
        <v>2628</v>
      </c>
      <c r="B14" s="162">
        <v>572</v>
      </c>
      <c r="C14" s="163">
        <v>0</v>
      </c>
      <c r="D14" s="518">
        <v>2.5999999999999999E-2</v>
      </c>
      <c r="E14" s="428">
        <v>0</v>
      </c>
      <c r="F14" s="197"/>
      <c r="G14" s="116">
        <f t="shared" si="0"/>
        <v>572</v>
      </c>
      <c r="H14" s="201"/>
      <c r="I14" s="196"/>
    </row>
    <row r="15" spans="1:10" x14ac:dyDescent="0.25">
      <c r="A15" s="149" t="s">
        <v>2629</v>
      </c>
      <c r="B15" s="162">
        <v>351</v>
      </c>
      <c r="C15" s="163">
        <v>0</v>
      </c>
      <c r="D15" s="163">
        <v>2.5999999999999999E-2</v>
      </c>
      <c r="E15" s="428">
        <v>2.0833333333333332E-2</v>
      </c>
      <c r="F15" s="197"/>
      <c r="G15" s="116">
        <f t="shared" si="0"/>
        <v>351</v>
      </c>
      <c r="H15" s="201"/>
      <c r="I15" s="196"/>
    </row>
    <row r="16" spans="1:10" x14ac:dyDescent="0.25">
      <c r="A16" s="149" t="s">
        <v>2640</v>
      </c>
      <c r="B16" s="162">
        <v>452</v>
      </c>
      <c r="C16" s="163">
        <v>15</v>
      </c>
      <c r="D16" s="163">
        <v>1.4999999999999999E-2</v>
      </c>
      <c r="E16" s="428">
        <v>2.0833333333333332E-2</v>
      </c>
      <c r="F16" s="197"/>
      <c r="G16" s="116">
        <f t="shared" si="0"/>
        <v>452</v>
      </c>
      <c r="H16" s="201"/>
      <c r="I16" s="196"/>
    </row>
    <row r="17" spans="1:9" x14ac:dyDescent="0.25">
      <c r="A17" s="149" t="s">
        <v>2641</v>
      </c>
      <c r="B17" s="162">
        <v>612</v>
      </c>
      <c r="C17" s="163">
        <v>0</v>
      </c>
      <c r="D17" s="163">
        <v>0.02</v>
      </c>
      <c r="E17" s="428">
        <v>0</v>
      </c>
      <c r="F17" s="197"/>
      <c r="G17" s="116">
        <f t="shared" si="0"/>
        <v>612</v>
      </c>
      <c r="H17" s="201"/>
      <c r="I17" s="196"/>
    </row>
    <row r="18" spans="1:9" x14ac:dyDescent="0.25">
      <c r="A18" s="149" t="s">
        <v>2667</v>
      </c>
      <c r="B18" s="162">
        <v>608</v>
      </c>
      <c r="C18" s="163">
        <v>0</v>
      </c>
      <c r="D18" s="163">
        <v>0.06</v>
      </c>
      <c r="E18" s="428">
        <v>0</v>
      </c>
      <c r="F18" s="197"/>
      <c r="G18" s="116">
        <f t="shared" si="0"/>
        <v>608</v>
      </c>
      <c r="H18" s="201"/>
      <c r="I18" s="196"/>
    </row>
    <row r="19" spans="1:9" x14ac:dyDescent="0.25">
      <c r="A19" s="149"/>
      <c r="B19" s="162"/>
      <c r="C19" s="163"/>
      <c r="D19" s="163"/>
      <c r="E19" s="428"/>
      <c r="F19" s="197"/>
      <c r="G19" s="116"/>
      <c r="H19" s="201"/>
      <c r="I19" s="196"/>
    </row>
    <row r="20" spans="1:9" x14ac:dyDescent="0.25">
      <c r="A20" s="149"/>
      <c r="B20" s="162"/>
      <c r="C20" s="163"/>
      <c r="D20" s="163"/>
      <c r="E20" s="428"/>
      <c r="F20" s="197"/>
      <c r="G20" s="116"/>
      <c r="H20" s="201"/>
      <c r="I20" s="196"/>
    </row>
    <row r="21" spans="1:9" x14ac:dyDescent="0.25">
      <c r="A21" s="149"/>
      <c r="B21" s="162"/>
      <c r="C21" s="163"/>
      <c r="D21" s="163"/>
      <c r="E21" s="428"/>
      <c r="F21" s="197"/>
      <c r="G21" s="116"/>
      <c r="H21" s="201"/>
      <c r="I21" s="196"/>
    </row>
    <row r="22" spans="1:9" x14ac:dyDescent="0.25">
      <c r="A22" s="202"/>
      <c r="B22" s="204"/>
      <c r="C22" s="203"/>
      <c r="D22" s="200"/>
      <c r="E22" s="198"/>
      <c r="F22" s="197"/>
      <c r="G22" s="116">
        <f t="shared" ref="G22:G23" si="1">B22-H22</f>
        <v>0</v>
      </c>
      <c r="H22" s="201"/>
      <c r="I22" s="196"/>
    </row>
    <row r="23" spans="1:9" x14ac:dyDescent="0.25">
      <c r="A23" s="149"/>
      <c r="B23" s="204"/>
      <c r="C23" s="203"/>
      <c r="D23" s="200"/>
      <c r="E23" s="198"/>
      <c r="F23" s="197"/>
      <c r="G23" s="116">
        <f t="shared" si="1"/>
        <v>0</v>
      </c>
      <c r="H23" s="201"/>
      <c r="I23" s="196"/>
    </row>
    <row r="24" spans="1:9" ht="4.5" customHeight="1" x14ac:dyDescent="0.25">
      <c r="A24" s="17"/>
      <c r="B24" s="17"/>
      <c r="C24" s="17"/>
      <c r="D24" s="17"/>
      <c r="E24" s="17"/>
      <c r="F24" s="17"/>
      <c r="G24" s="17"/>
      <c r="H24" s="17"/>
    </row>
    <row r="25" spans="1:9" x14ac:dyDescent="0.25">
      <c r="A25" s="5" t="s">
        <v>16</v>
      </c>
      <c r="B25" s="18">
        <f>SUM(B6:B23)</f>
        <v>7135</v>
      </c>
      <c r="C25" s="5">
        <f>SUM(C6:C23)</f>
        <v>22</v>
      </c>
      <c r="D25" s="26">
        <f>SUM(D6:D23)</f>
        <v>0.44100000000000011</v>
      </c>
      <c r="E25" s="5"/>
      <c r="F25" s="5"/>
      <c r="G25" s="83">
        <f>SUM(G6:G23)</f>
        <v>7135</v>
      </c>
      <c r="H25" s="23">
        <f>SUM(H6:H23)</f>
        <v>0</v>
      </c>
    </row>
    <row r="26" spans="1:9" x14ac:dyDescent="0.25">
      <c r="A26" s="121"/>
      <c r="B26" s="122">
        <f>J1-B25</f>
        <v>-135</v>
      </c>
      <c r="C26" s="121"/>
      <c r="D26" s="123"/>
      <c r="E26" s="121"/>
      <c r="F26" s="121"/>
      <c r="G26" s="122"/>
      <c r="H26" s="121"/>
    </row>
    <row r="27" spans="1:9" ht="28.5" customHeight="1" x14ac:dyDescent="0.25"/>
    <row r="28" spans="1:9" ht="15" customHeight="1" x14ac:dyDescent="0.25"/>
    <row r="37" spans="11:11" x14ac:dyDescent="0.25">
      <c r="K37" s="183" t="s">
        <v>2073</v>
      </c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1"/>
  <sheetViews>
    <sheetView workbookViewId="0">
      <selection activeCell="J8" sqref="J8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5000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519" t="s">
        <v>9</v>
      </c>
      <c r="G2" s="12" t="s">
        <v>2504</v>
      </c>
      <c r="H2" s="424"/>
    </row>
    <row r="3" spans="1:10" x14ac:dyDescent="0.25">
      <c r="A3" s="8"/>
      <c r="B3" s="541" t="s">
        <v>8</v>
      </c>
      <c r="C3" s="541"/>
      <c r="D3" s="12" t="s">
        <v>2505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2506</v>
      </c>
      <c r="B6" s="162">
        <v>639</v>
      </c>
      <c r="C6" s="163">
        <v>6</v>
      </c>
      <c r="D6" s="163">
        <v>0.106</v>
      </c>
      <c r="E6" s="428">
        <v>0</v>
      </c>
      <c r="F6" s="197"/>
      <c r="G6" s="109">
        <f>B6-H6</f>
        <v>639</v>
      </c>
      <c r="H6" s="201"/>
      <c r="I6" s="196"/>
    </row>
    <row r="7" spans="1:10" ht="15.75" thickBot="1" x14ac:dyDescent="0.3">
      <c r="A7" s="432" t="s">
        <v>2517</v>
      </c>
      <c r="B7" s="476">
        <v>1020</v>
      </c>
      <c r="C7" s="477">
        <v>7</v>
      </c>
      <c r="D7" s="477">
        <v>0.13800000000000001</v>
      </c>
      <c r="E7" s="470">
        <v>0</v>
      </c>
      <c r="F7" s="437"/>
      <c r="G7" s="471">
        <f t="shared" ref="G7:G12" si="0">B7-H7</f>
        <v>1020</v>
      </c>
      <c r="H7" s="439"/>
      <c r="I7" s="196"/>
    </row>
    <row r="8" spans="1:10" x14ac:dyDescent="0.25">
      <c r="A8" s="149" t="s">
        <v>2518</v>
      </c>
      <c r="B8" s="105">
        <v>225</v>
      </c>
      <c r="C8" s="103">
        <v>0</v>
      </c>
      <c r="D8" s="103">
        <v>4.2000000000000003E-2</v>
      </c>
      <c r="E8" s="443">
        <v>0</v>
      </c>
      <c r="F8" s="108"/>
      <c r="G8" s="109">
        <f t="shared" si="0"/>
        <v>225</v>
      </c>
      <c r="H8" s="110"/>
      <c r="I8" s="196"/>
    </row>
    <row r="9" spans="1:10" x14ac:dyDescent="0.25">
      <c r="A9" s="149" t="s">
        <v>2529</v>
      </c>
      <c r="B9" s="162">
        <v>1041</v>
      </c>
      <c r="C9" s="163">
        <v>6</v>
      </c>
      <c r="D9" s="163">
        <v>9.6000000000000002E-2</v>
      </c>
      <c r="E9" s="428">
        <v>0</v>
      </c>
      <c r="F9" s="197"/>
      <c r="G9" s="109">
        <f t="shared" si="0"/>
        <v>1041</v>
      </c>
      <c r="H9" s="201"/>
      <c r="I9" s="196"/>
    </row>
    <row r="10" spans="1:10" x14ac:dyDescent="0.25">
      <c r="A10" s="149" t="s">
        <v>2539</v>
      </c>
      <c r="B10" s="162">
        <v>850</v>
      </c>
      <c r="C10" s="163">
        <v>0</v>
      </c>
      <c r="D10" s="163">
        <v>0.10199999999999999</v>
      </c>
      <c r="E10" s="428">
        <v>0</v>
      </c>
      <c r="F10" s="197"/>
      <c r="G10" s="109">
        <f t="shared" si="0"/>
        <v>850</v>
      </c>
      <c r="H10" s="201"/>
      <c r="I10" s="196"/>
    </row>
    <row r="11" spans="1:10" x14ac:dyDescent="0.25">
      <c r="A11" s="149" t="s">
        <v>2540</v>
      </c>
      <c r="B11" s="162">
        <v>534</v>
      </c>
      <c r="C11" s="163">
        <v>0</v>
      </c>
      <c r="D11" s="163">
        <v>4.8000000000000001E-2</v>
      </c>
      <c r="E11" s="428">
        <v>0</v>
      </c>
      <c r="F11" s="197"/>
      <c r="G11" s="109">
        <f t="shared" si="0"/>
        <v>534</v>
      </c>
      <c r="H11" s="201"/>
      <c r="I11" s="196"/>
    </row>
    <row r="12" spans="1:10" ht="15.75" thickBot="1" x14ac:dyDescent="0.3">
      <c r="A12" s="432" t="s">
        <v>2553</v>
      </c>
      <c r="B12" s="476">
        <v>850</v>
      </c>
      <c r="C12" s="477">
        <v>0</v>
      </c>
      <c r="D12" s="477">
        <v>7.8E-2</v>
      </c>
      <c r="E12" s="470">
        <v>0</v>
      </c>
      <c r="F12" s="437"/>
      <c r="G12" s="471">
        <f t="shared" si="0"/>
        <v>850</v>
      </c>
      <c r="H12" s="439"/>
      <c r="I12" s="196"/>
    </row>
    <row r="13" spans="1:10" x14ac:dyDescent="0.25">
      <c r="A13" s="149"/>
      <c r="B13" s="148"/>
      <c r="C13" s="174"/>
      <c r="D13" s="106"/>
      <c r="E13" s="187"/>
      <c r="F13" s="108"/>
      <c r="G13" s="116">
        <f t="shared" ref="G13:G17" si="1">B13-H13</f>
        <v>0</v>
      </c>
      <c r="H13" s="110"/>
      <c r="I13" s="196"/>
    </row>
    <row r="14" spans="1:10" x14ac:dyDescent="0.25">
      <c r="A14" s="149"/>
      <c r="B14" s="204"/>
      <c r="C14" s="203"/>
      <c r="D14" s="200"/>
      <c r="E14" s="198"/>
      <c r="F14" s="197"/>
      <c r="G14" s="116">
        <f t="shared" si="1"/>
        <v>0</v>
      </c>
      <c r="H14" s="201"/>
      <c r="I14" s="196"/>
    </row>
    <row r="15" spans="1:10" x14ac:dyDescent="0.25">
      <c r="A15" s="149"/>
      <c r="B15" s="204"/>
      <c r="C15" s="203"/>
      <c r="D15" s="200"/>
      <c r="E15" s="198"/>
      <c r="F15" s="197"/>
      <c r="G15" s="116">
        <f t="shared" si="1"/>
        <v>0</v>
      </c>
      <c r="H15" s="201"/>
      <c r="I15" s="196"/>
    </row>
    <row r="16" spans="1:10" x14ac:dyDescent="0.25">
      <c r="A16" s="202"/>
      <c r="B16" s="204"/>
      <c r="C16" s="203"/>
      <c r="D16" s="200"/>
      <c r="E16" s="198"/>
      <c r="F16" s="197"/>
      <c r="G16" s="116">
        <f t="shared" si="1"/>
        <v>0</v>
      </c>
      <c r="H16" s="201"/>
      <c r="I16" s="196"/>
    </row>
    <row r="17" spans="1:11" x14ac:dyDescent="0.25">
      <c r="A17" s="149"/>
      <c r="B17" s="204"/>
      <c r="C17" s="203"/>
      <c r="D17" s="200"/>
      <c r="E17" s="198"/>
      <c r="F17" s="197"/>
      <c r="G17" s="116">
        <f t="shared" si="1"/>
        <v>0</v>
      </c>
      <c r="H17" s="201"/>
      <c r="I17" s="196"/>
    </row>
    <row r="18" spans="1:11" ht="4.5" customHeight="1" x14ac:dyDescent="0.25">
      <c r="A18" s="17"/>
      <c r="B18" s="17"/>
      <c r="C18" s="17"/>
      <c r="D18" s="17"/>
      <c r="E18" s="17"/>
      <c r="F18" s="17"/>
      <c r="G18" s="17"/>
      <c r="H18" s="17"/>
    </row>
    <row r="19" spans="1:11" x14ac:dyDescent="0.25">
      <c r="A19" s="5" t="s">
        <v>16</v>
      </c>
      <c r="B19" s="18">
        <f>SUM(B6:B17)</f>
        <v>5159</v>
      </c>
      <c r="C19" s="5">
        <f>SUM(C6:C17)</f>
        <v>19</v>
      </c>
      <c r="D19" s="26">
        <f>SUM(D6:D17)</f>
        <v>0.61</v>
      </c>
      <c r="E19" s="5"/>
      <c r="F19" s="5"/>
      <c r="G19" s="83">
        <f>SUM(G6:G17)</f>
        <v>5159</v>
      </c>
      <c r="H19" s="23">
        <f>SUM(H6:H17)</f>
        <v>0</v>
      </c>
    </row>
    <row r="20" spans="1:11" x14ac:dyDescent="0.25">
      <c r="A20" s="121"/>
      <c r="B20" s="122">
        <f>J1-B19</f>
        <v>-159</v>
      </c>
      <c r="C20" s="121"/>
      <c r="D20" s="123"/>
      <c r="E20" s="121"/>
      <c r="F20" s="121"/>
      <c r="G20" s="122"/>
      <c r="H20" s="121"/>
    </row>
    <row r="21" spans="1:11" ht="28.5" customHeight="1" x14ac:dyDescent="0.25"/>
    <row r="22" spans="1:11" ht="15" customHeight="1" x14ac:dyDescent="0.25"/>
    <row r="31" spans="1:11" x14ac:dyDescent="0.25">
      <c r="K31" s="183" t="s">
        <v>2073</v>
      </c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G9" sqref="G9:G1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30500</v>
      </c>
    </row>
    <row r="2" spans="1:10" ht="15" customHeight="1" x14ac:dyDescent="0.25">
      <c r="A2" s="7"/>
      <c r="B2" s="543" t="s">
        <v>7</v>
      </c>
      <c r="C2" s="543"/>
      <c r="D2" s="12" t="s">
        <v>27</v>
      </c>
      <c r="E2" s="424"/>
      <c r="F2" s="528" t="s">
        <v>9</v>
      </c>
      <c r="G2" s="12" t="s">
        <v>11</v>
      </c>
      <c r="H2" s="424"/>
    </row>
    <row r="3" spans="1:10" x14ac:dyDescent="0.25">
      <c r="A3" s="8"/>
      <c r="B3" s="541" t="s">
        <v>8</v>
      </c>
      <c r="C3" s="541"/>
      <c r="D3" s="12" t="s">
        <v>108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2630</v>
      </c>
      <c r="B6" s="162">
        <v>2320</v>
      </c>
      <c r="C6" s="163">
        <v>1</v>
      </c>
      <c r="D6" s="163">
        <v>7.0000000000000007E-2</v>
      </c>
      <c r="E6" s="428">
        <v>0</v>
      </c>
      <c r="F6" s="197"/>
      <c r="G6" s="109">
        <f>B6-H6</f>
        <v>2320</v>
      </c>
      <c r="H6" s="201"/>
      <c r="I6" s="196"/>
    </row>
    <row r="7" spans="1:10" x14ac:dyDescent="0.25">
      <c r="A7" s="149" t="s">
        <v>2631</v>
      </c>
      <c r="B7" s="48">
        <v>2271</v>
      </c>
      <c r="C7" s="33">
        <v>0</v>
      </c>
      <c r="D7" s="33">
        <v>7.8E-2</v>
      </c>
      <c r="E7" s="198">
        <v>0</v>
      </c>
      <c r="F7" s="108"/>
      <c r="G7" s="109">
        <f>B7-H7</f>
        <v>2271</v>
      </c>
      <c r="H7" s="110"/>
      <c r="I7" s="196"/>
    </row>
    <row r="8" spans="1:10" ht="15.75" thickBot="1" x14ac:dyDescent="0.3">
      <c r="A8" s="432" t="s">
        <v>2642</v>
      </c>
      <c r="B8" s="476">
        <v>2150</v>
      </c>
      <c r="C8" s="477">
        <v>7</v>
      </c>
      <c r="D8" s="477">
        <v>0.104</v>
      </c>
      <c r="E8" s="470">
        <v>3.125E-2</v>
      </c>
      <c r="F8" s="533"/>
      <c r="G8" s="471">
        <f>B8-H8</f>
        <v>2150</v>
      </c>
      <c r="H8" s="439"/>
      <c r="I8" s="196"/>
    </row>
    <row r="9" spans="1:10" x14ac:dyDescent="0.25">
      <c r="A9" s="149" t="s">
        <v>2656</v>
      </c>
      <c r="B9" s="105">
        <v>1000</v>
      </c>
      <c r="C9" s="103">
        <v>0</v>
      </c>
      <c r="D9" s="103">
        <v>4.2000000000000003E-2</v>
      </c>
      <c r="E9" s="443">
        <v>4</v>
      </c>
      <c r="F9" s="108"/>
      <c r="G9" s="116">
        <f t="shared" ref="G9:G16" si="0">B9-H9</f>
        <v>1000</v>
      </c>
      <c r="H9" s="110"/>
      <c r="I9" s="196"/>
    </row>
    <row r="10" spans="1:10" x14ac:dyDescent="0.25">
      <c r="A10" s="149" t="s">
        <v>2657</v>
      </c>
      <c r="B10" s="162">
        <v>1270</v>
      </c>
      <c r="C10" s="163">
        <v>0</v>
      </c>
      <c r="D10" s="163"/>
      <c r="E10" s="428">
        <v>0</v>
      </c>
      <c r="F10" s="197"/>
      <c r="G10" s="116">
        <f t="shared" si="0"/>
        <v>1270</v>
      </c>
      <c r="H10" s="201"/>
      <c r="I10" s="196"/>
    </row>
    <row r="11" spans="1:10" x14ac:dyDescent="0.25">
      <c r="A11" s="149" t="s">
        <v>2669</v>
      </c>
      <c r="B11" s="162">
        <v>2200</v>
      </c>
      <c r="C11" s="163">
        <v>0</v>
      </c>
      <c r="D11" s="163">
        <v>0.08</v>
      </c>
      <c r="E11" s="428">
        <v>2.0833333333333332E-2</v>
      </c>
      <c r="F11" s="197"/>
      <c r="G11" s="116">
        <f t="shared" si="0"/>
        <v>2200</v>
      </c>
      <c r="H11" s="201"/>
      <c r="I11" s="196"/>
    </row>
    <row r="12" spans="1:10" x14ac:dyDescent="0.25">
      <c r="A12" s="149" t="s">
        <v>2670</v>
      </c>
      <c r="B12" s="426">
        <v>1122</v>
      </c>
      <c r="C12" s="427">
        <v>0</v>
      </c>
      <c r="D12" s="425">
        <v>2.5999999999999999E-2</v>
      </c>
      <c r="E12" s="428">
        <v>0</v>
      </c>
      <c r="F12" s="197"/>
      <c r="G12" s="116">
        <f t="shared" si="0"/>
        <v>1122</v>
      </c>
      <c r="H12" s="201"/>
      <c r="I12" s="196"/>
    </row>
    <row r="13" spans="1:10" x14ac:dyDescent="0.25">
      <c r="A13" s="149" t="s">
        <v>2685</v>
      </c>
      <c r="B13" s="162">
        <v>1900</v>
      </c>
      <c r="C13" s="163">
        <v>1</v>
      </c>
      <c r="D13" s="163">
        <v>6.2E-2</v>
      </c>
      <c r="E13" s="428">
        <v>0</v>
      </c>
      <c r="F13" s="197"/>
      <c r="G13" s="116">
        <f t="shared" si="0"/>
        <v>1900</v>
      </c>
      <c r="H13" s="201"/>
      <c r="I13" s="196"/>
    </row>
    <row r="14" spans="1:10" x14ac:dyDescent="0.25">
      <c r="A14" s="149" t="s">
        <v>2686</v>
      </c>
      <c r="B14" s="162">
        <v>938</v>
      </c>
      <c r="C14" s="163">
        <v>0</v>
      </c>
      <c r="D14" s="163">
        <v>3.4000000000000002E-2</v>
      </c>
      <c r="E14" s="428">
        <v>0</v>
      </c>
      <c r="F14" s="197"/>
      <c r="G14" s="116">
        <f t="shared" si="0"/>
        <v>938</v>
      </c>
      <c r="H14" s="201"/>
      <c r="I14" s="196"/>
    </row>
    <row r="15" spans="1:10" x14ac:dyDescent="0.25">
      <c r="A15" s="149" t="s">
        <v>2702</v>
      </c>
      <c r="B15" s="162">
        <v>2000</v>
      </c>
      <c r="C15" s="163">
        <v>0</v>
      </c>
      <c r="D15" s="163">
        <v>7.0000000000000007E-2</v>
      </c>
      <c r="E15" s="428">
        <v>2.7777777777777776E-2</v>
      </c>
      <c r="F15" s="197"/>
      <c r="G15" s="116">
        <f t="shared" si="0"/>
        <v>2000</v>
      </c>
      <c r="H15" s="201"/>
      <c r="I15" s="196"/>
    </row>
    <row r="16" spans="1:10" x14ac:dyDescent="0.25">
      <c r="A16" s="149" t="s">
        <v>2703</v>
      </c>
      <c r="B16" s="162">
        <v>1156</v>
      </c>
      <c r="C16" s="163">
        <v>0</v>
      </c>
      <c r="D16" s="163">
        <v>0.186</v>
      </c>
      <c r="E16" s="428">
        <v>0</v>
      </c>
      <c r="F16" s="197"/>
      <c r="G16" s="116">
        <f t="shared" si="0"/>
        <v>1156</v>
      </c>
      <c r="H16" s="201"/>
      <c r="I16" s="196"/>
    </row>
    <row r="17" spans="1:9" x14ac:dyDescent="0.25">
      <c r="A17" s="149"/>
      <c r="B17" s="162"/>
      <c r="C17" s="163"/>
      <c r="D17" s="163"/>
      <c r="E17" s="428"/>
      <c r="F17" s="197"/>
      <c r="G17" s="116">
        <f t="shared" ref="G17:G35" si="1">B17-H17</f>
        <v>0</v>
      </c>
      <c r="H17" s="201"/>
      <c r="I17" s="196"/>
    </row>
    <row r="18" spans="1:9" x14ac:dyDescent="0.25">
      <c r="A18" s="149"/>
      <c r="B18" s="162"/>
      <c r="C18" s="163"/>
      <c r="D18" s="518"/>
      <c r="E18" s="428"/>
      <c r="F18" s="197"/>
      <c r="G18" s="116">
        <f t="shared" si="1"/>
        <v>0</v>
      </c>
      <c r="H18" s="201"/>
      <c r="I18" s="196"/>
    </row>
    <row r="19" spans="1:9" x14ac:dyDescent="0.25">
      <c r="A19" s="149"/>
      <c r="B19" s="162"/>
      <c r="C19" s="163"/>
      <c r="D19" s="163"/>
      <c r="E19" s="428"/>
      <c r="F19" s="197"/>
      <c r="G19" s="116">
        <f t="shared" si="1"/>
        <v>0</v>
      </c>
      <c r="H19" s="201"/>
      <c r="I19" s="196"/>
    </row>
    <row r="20" spans="1:9" x14ac:dyDescent="0.25">
      <c r="A20" s="149"/>
      <c r="B20" s="162"/>
      <c r="C20" s="163"/>
      <c r="D20" s="163"/>
      <c r="E20" s="428"/>
      <c r="F20" s="197"/>
      <c r="G20" s="116">
        <f t="shared" si="1"/>
        <v>0</v>
      </c>
      <c r="H20" s="201"/>
      <c r="I20" s="196"/>
    </row>
    <row r="21" spans="1:9" x14ac:dyDescent="0.25">
      <c r="A21" s="149"/>
      <c r="B21" s="162"/>
      <c r="C21" s="163"/>
      <c r="D21" s="163"/>
      <c r="E21" s="428"/>
      <c r="F21" s="197"/>
      <c r="G21" s="116">
        <f t="shared" si="1"/>
        <v>0</v>
      </c>
      <c r="H21" s="201"/>
      <c r="I21" s="196"/>
    </row>
    <row r="22" spans="1:9" x14ac:dyDescent="0.25">
      <c r="A22" s="149"/>
      <c r="B22" s="162"/>
      <c r="C22" s="163"/>
      <c r="D22" s="163"/>
      <c r="E22" s="428"/>
      <c r="F22" s="197"/>
      <c r="G22" s="116">
        <f t="shared" si="1"/>
        <v>0</v>
      </c>
      <c r="H22" s="201"/>
      <c r="I22" s="196"/>
    </row>
    <row r="23" spans="1:9" x14ac:dyDescent="0.25">
      <c r="A23" s="149"/>
      <c r="B23" s="48"/>
      <c r="C23" s="33"/>
      <c r="D23" s="33"/>
      <c r="E23" s="198"/>
      <c r="F23" s="197"/>
      <c r="G23" s="116">
        <f t="shared" si="1"/>
        <v>0</v>
      </c>
      <c r="H23" s="201"/>
      <c r="I23" s="196"/>
    </row>
    <row r="24" spans="1:9" x14ac:dyDescent="0.25">
      <c r="A24" s="149"/>
      <c r="B24" s="162"/>
      <c r="C24" s="163"/>
      <c r="D24" s="163"/>
      <c r="E24" s="428"/>
      <c r="F24" s="197"/>
      <c r="G24" s="116">
        <f t="shared" si="1"/>
        <v>0</v>
      </c>
      <c r="H24" s="201"/>
      <c r="I24" s="196"/>
    </row>
    <row r="25" spans="1:9" x14ac:dyDescent="0.25">
      <c r="A25" s="149"/>
      <c r="B25" s="162"/>
      <c r="C25" s="163"/>
      <c r="D25" s="163"/>
      <c r="E25" s="428"/>
      <c r="F25" s="197"/>
      <c r="G25" s="116">
        <f t="shared" si="1"/>
        <v>0</v>
      </c>
      <c r="H25" s="201"/>
      <c r="I25" s="196"/>
    </row>
    <row r="26" spans="1:9" x14ac:dyDescent="0.25">
      <c r="A26" s="149"/>
      <c r="B26" s="162"/>
      <c r="C26" s="163"/>
      <c r="D26" s="163"/>
      <c r="E26" s="428"/>
      <c r="F26" s="197"/>
      <c r="G26" s="116">
        <f t="shared" si="1"/>
        <v>0</v>
      </c>
      <c r="H26" s="201"/>
      <c r="I26" s="196"/>
    </row>
    <row r="27" spans="1:9" x14ac:dyDescent="0.25">
      <c r="A27" s="149"/>
      <c r="B27" s="162"/>
      <c r="C27" s="163"/>
      <c r="D27" s="163"/>
      <c r="E27" s="428"/>
      <c r="F27" s="197"/>
      <c r="G27" s="116">
        <f t="shared" si="1"/>
        <v>0</v>
      </c>
      <c r="H27" s="201"/>
      <c r="I27" s="196"/>
    </row>
    <row r="28" spans="1:9" x14ac:dyDescent="0.25">
      <c r="A28" s="149"/>
      <c r="B28" s="162"/>
      <c r="C28" s="163"/>
      <c r="D28" s="163"/>
      <c r="E28" s="428"/>
      <c r="F28" s="197"/>
      <c r="G28" s="116">
        <f t="shared" si="1"/>
        <v>0</v>
      </c>
      <c r="H28" s="201"/>
      <c r="I28" s="196"/>
    </row>
    <row r="29" spans="1:9" x14ac:dyDescent="0.25">
      <c r="A29" s="202"/>
      <c r="B29" s="162"/>
      <c r="C29" s="163"/>
      <c r="D29" s="163"/>
      <c r="E29" s="428"/>
      <c r="F29" s="197"/>
      <c r="G29" s="116">
        <f t="shared" si="1"/>
        <v>0</v>
      </c>
      <c r="H29" s="201"/>
      <c r="I29" s="196"/>
    </row>
    <row r="30" spans="1:9" x14ac:dyDescent="0.25">
      <c r="A30" s="149"/>
      <c r="B30" s="162"/>
      <c r="C30" s="163"/>
      <c r="D30" s="163"/>
      <c r="E30" s="428"/>
      <c r="F30" s="197"/>
      <c r="G30" s="116">
        <f t="shared" si="1"/>
        <v>0</v>
      </c>
      <c r="H30" s="201"/>
      <c r="I30" s="196"/>
    </row>
    <row r="31" spans="1:9" ht="15.75" thickBot="1" x14ac:dyDescent="0.3">
      <c r="A31" s="432"/>
      <c r="B31" s="476"/>
      <c r="C31" s="477"/>
      <c r="D31" s="477"/>
      <c r="E31" s="470"/>
      <c r="F31" s="437"/>
      <c r="G31" s="116">
        <f t="shared" si="1"/>
        <v>0</v>
      </c>
      <c r="H31" s="439"/>
      <c r="I31" s="196"/>
    </row>
    <row r="32" spans="1:9" x14ac:dyDescent="0.25">
      <c r="A32" s="149"/>
      <c r="B32" s="105"/>
      <c r="C32" s="103"/>
      <c r="D32" s="103"/>
      <c r="E32" s="443"/>
      <c r="F32" s="108"/>
      <c r="G32" s="116">
        <f t="shared" si="1"/>
        <v>0</v>
      </c>
      <c r="H32" s="110"/>
      <c r="I32" s="196"/>
    </row>
    <row r="33" spans="1:9" x14ac:dyDescent="0.25">
      <c r="A33" s="149"/>
      <c r="B33" s="162"/>
      <c r="C33" s="163"/>
      <c r="D33" s="163"/>
      <c r="E33" s="428"/>
      <c r="F33" s="197"/>
      <c r="G33" s="116">
        <f t="shared" si="1"/>
        <v>0</v>
      </c>
      <c r="H33" s="201"/>
      <c r="I33" s="196"/>
    </row>
    <row r="34" spans="1:9" x14ac:dyDescent="0.25">
      <c r="A34" s="149"/>
      <c r="B34" s="162"/>
      <c r="C34" s="163"/>
      <c r="D34" s="163"/>
      <c r="E34" s="428"/>
      <c r="F34" s="197"/>
      <c r="G34" s="116">
        <f t="shared" si="1"/>
        <v>0</v>
      </c>
      <c r="H34" s="201"/>
      <c r="I34" s="196"/>
    </row>
    <row r="35" spans="1:9" x14ac:dyDescent="0.25">
      <c r="A35" s="149"/>
      <c r="B35" s="162"/>
      <c r="C35" s="163"/>
      <c r="D35" s="163"/>
      <c r="E35" s="428"/>
      <c r="F35" s="197"/>
      <c r="G35" s="116">
        <f t="shared" si="1"/>
        <v>0</v>
      </c>
      <c r="H35" s="201"/>
      <c r="I35" s="196"/>
    </row>
    <row r="36" spans="1:9" x14ac:dyDescent="0.25">
      <c r="A36" s="149"/>
      <c r="B36" s="204"/>
      <c r="C36" s="203"/>
      <c r="D36" s="200"/>
      <c r="E36" s="198"/>
      <c r="F36" s="197"/>
      <c r="G36" s="116">
        <f>B36-H36</f>
        <v>0</v>
      </c>
      <c r="H36" s="201"/>
      <c r="I36" s="196"/>
    </row>
    <row r="37" spans="1:9" ht="4.5" customHeight="1" x14ac:dyDescent="0.25">
      <c r="A37" s="17"/>
      <c r="B37" s="17"/>
      <c r="C37" s="17"/>
      <c r="D37" s="17"/>
      <c r="E37" s="17"/>
      <c r="F37" s="17"/>
      <c r="G37" s="17"/>
      <c r="H37" s="17"/>
    </row>
    <row r="38" spans="1:9" x14ac:dyDescent="0.25">
      <c r="A38" s="5" t="s">
        <v>16</v>
      </c>
      <c r="B38" s="18">
        <f>SUM(B6:B36)</f>
        <v>18327</v>
      </c>
      <c r="C38" s="18">
        <f>SUM(B6:B36)</f>
        <v>18327</v>
      </c>
      <c r="D38" s="26">
        <f>SUM(D6:D36)</f>
        <v>0.752</v>
      </c>
      <c r="E38" s="5"/>
      <c r="F38" s="5"/>
      <c r="G38" s="83">
        <f>SUM(G6:G36)</f>
        <v>18327</v>
      </c>
      <c r="H38" s="23">
        <f>SUM(H6:H7)</f>
        <v>0</v>
      </c>
    </row>
    <row r="39" spans="1:9" x14ac:dyDescent="0.25">
      <c r="A39" s="121"/>
      <c r="B39" s="122">
        <f>J1-B38</f>
        <v>12173</v>
      </c>
      <c r="C39" s="121"/>
      <c r="D39" s="123"/>
      <c r="E39" s="121"/>
      <c r="F39" s="121"/>
      <c r="G39" s="122"/>
      <c r="H39" s="121"/>
    </row>
    <row r="40" spans="1:9" ht="28.5" customHeight="1" x14ac:dyDescent="0.25"/>
    <row r="41" spans="1:9" ht="15" customHeight="1" x14ac:dyDescent="0.25"/>
    <row r="50" spans="11:11" x14ac:dyDescent="0.25">
      <c r="K50" s="183" t="s">
        <v>2073</v>
      </c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2">
    <tabColor rgb="FFFFC000"/>
  </sheetPr>
  <dimension ref="A1:J30"/>
  <sheetViews>
    <sheetView workbookViewId="0">
      <selection activeCell="G19" sqref="G1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41" t="s">
        <v>9</v>
      </c>
      <c r="G2" s="12" t="s">
        <v>17</v>
      </c>
      <c r="H2" s="192"/>
    </row>
    <row r="3" spans="1:10" x14ac:dyDescent="0.25">
      <c r="A3" s="8"/>
      <c r="B3" s="541" t="s">
        <v>8</v>
      </c>
      <c r="C3" s="541"/>
      <c r="D3" s="12" t="s">
        <v>96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286</v>
      </c>
      <c r="B6" s="148">
        <v>376</v>
      </c>
      <c r="C6" s="174"/>
      <c r="D6" s="106"/>
      <c r="E6" s="187"/>
      <c r="F6" s="108"/>
      <c r="G6" s="109">
        <f t="shared" ref="G6:G11" si="0">B6+H6</f>
        <v>376</v>
      </c>
      <c r="H6" s="110"/>
      <c r="I6" s="196"/>
    </row>
    <row r="7" spans="1:10" x14ac:dyDescent="0.25">
      <c r="A7" s="202" t="s">
        <v>287</v>
      </c>
      <c r="B7" s="148">
        <v>319</v>
      </c>
      <c r="C7" s="174"/>
      <c r="D7" s="106"/>
      <c r="E7" s="187"/>
      <c r="F7" s="108"/>
      <c r="G7" s="109">
        <f t="shared" si="0"/>
        <v>319</v>
      </c>
      <c r="H7" s="110"/>
      <c r="I7" s="196"/>
    </row>
    <row r="8" spans="1:10" x14ac:dyDescent="0.25">
      <c r="A8" s="202" t="s">
        <v>288</v>
      </c>
      <c r="B8" s="148">
        <v>340</v>
      </c>
      <c r="C8" s="174"/>
      <c r="D8" s="106"/>
      <c r="E8" s="187"/>
      <c r="F8" s="108"/>
      <c r="G8" s="109">
        <f t="shared" si="0"/>
        <v>340</v>
      </c>
      <c r="H8" s="110"/>
      <c r="I8" s="196"/>
    </row>
    <row r="9" spans="1:10" ht="15.75" thickBot="1" x14ac:dyDescent="0.3">
      <c r="A9" s="153" t="s">
        <v>289</v>
      </c>
      <c r="B9" s="171">
        <v>65</v>
      </c>
      <c r="C9" s="170"/>
      <c r="D9" s="120"/>
      <c r="E9" s="188"/>
      <c r="F9" s="113"/>
      <c r="G9" s="114">
        <f t="shared" si="0"/>
        <v>65</v>
      </c>
      <c r="H9" s="118"/>
      <c r="I9" s="196"/>
    </row>
    <row r="10" spans="1:10" ht="15.75" thickTop="1" x14ac:dyDescent="0.25">
      <c r="A10" s="202" t="s">
        <v>290</v>
      </c>
      <c r="B10" s="214">
        <v>316</v>
      </c>
      <c r="C10" s="168"/>
      <c r="D10" s="169"/>
      <c r="E10" s="193"/>
      <c r="F10" s="155"/>
      <c r="G10" s="140">
        <f t="shared" si="0"/>
        <v>316</v>
      </c>
      <c r="H10" s="195"/>
      <c r="I10" s="196"/>
    </row>
    <row r="11" spans="1:10" x14ac:dyDescent="0.25">
      <c r="A11" s="149" t="s">
        <v>293</v>
      </c>
      <c r="B11" s="148">
        <v>260</v>
      </c>
      <c r="C11" s="174"/>
      <c r="D11" s="106"/>
      <c r="E11" s="187"/>
      <c r="F11" s="108"/>
      <c r="G11" s="109">
        <f t="shared" si="0"/>
        <v>260</v>
      </c>
      <c r="H11" s="110"/>
      <c r="I11" s="196"/>
    </row>
    <row r="12" spans="1:10" x14ac:dyDescent="0.25">
      <c r="A12" s="202" t="s">
        <v>294</v>
      </c>
      <c r="B12" s="204">
        <v>220</v>
      </c>
      <c r="C12" s="203"/>
      <c r="D12" s="200"/>
      <c r="E12" s="198"/>
      <c r="F12" s="108"/>
      <c r="G12" s="109">
        <f>B12-H12</f>
        <v>220</v>
      </c>
      <c r="H12" s="110"/>
      <c r="I12" s="196"/>
    </row>
    <row r="13" spans="1:10" x14ac:dyDescent="0.25">
      <c r="A13" s="202" t="s">
        <v>297</v>
      </c>
      <c r="B13" s="204">
        <v>397</v>
      </c>
      <c r="C13" s="203"/>
      <c r="D13" s="200"/>
      <c r="E13" s="198"/>
      <c r="F13" s="108"/>
      <c r="G13" s="109">
        <f t="shared" ref="G13:G18" si="1">B13-H13</f>
        <v>397</v>
      </c>
      <c r="H13" s="110"/>
      <c r="I13" s="196"/>
    </row>
    <row r="14" spans="1:10" ht="15.75" thickBot="1" x14ac:dyDescent="0.3">
      <c r="A14" s="153" t="s">
        <v>298</v>
      </c>
      <c r="B14" s="171">
        <v>360</v>
      </c>
      <c r="C14" s="170"/>
      <c r="D14" s="120"/>
      <c r="E14" s="188"/>
      <c r="F14" s="113"/>
      <c r="G14" s="114">
        <f>B14+H14</f>
        <v>363</v>
      </c>
      <c r="H14" s="118">
        <v>3</v>
      </c>
      <c r="I14" s="196"/>
    </row>
    <row r="15" spans="1:10" ht="15.75" thickTop="1" x14ac:dyDescent="0.25">
      <c r="A15" s="149" t="s">
        <v>299</v>
      </c>
      <c r="B15" s="148">
        <v>400</v>
      </c>
      <c r="C15" s="174"/>
      <c r="D15" s="106"/>
      <c r="E15" s="187"/>
      <c r="F15" s="108"/>
      <c r="G15" s="109">
        <f t="shared" si="1"/>
        <v>400</v>
      </c>
      <c r="H15" s="110"/>
      <c r="I15" s="196"/>
    </row>
    <row r="16" spans="1:10" x14ac:dyDescent="0.25">
      <c r="A16" s="202" t="s">
        <v>300</v>
      </c>
      <c r="B16" s="204">
        <v>355</v>
      </c>
      <c r="C16" s="203"/>
      <c r="D16" s="200"/>
      <c r="E16" s="198"/>
      <c r="F16" s="108"/>
      <c r="G16" s="109">
        <f t="shared" si="1"/>
        <v>355</v>
      </c>
      <c r="H16" s="110"/>
      <c r="I16" s="196"/>
    </row>
    <row r="17" spans="1:9" x14ac:dyDescent="0.25">
      <c r="A17" s="202" t="s">
        <v>301</v>
      </c>
      <c r="B17" s="204">
        <v>168</v>
      </c>
      <c r="C17" s="203"/>
      <c r="D17" s="200"/>
      <c r="E17" s="198"/>
      <c r="F17" s="108"/>
      <c r="G17" s="109">
        <f t="shared" si="1"/>
        <v>168</v>
      </c>
      <c r="H17" s="110"/>
      <c r="I17" s="196"/>
    </row>
    <row r="18" spans="1:9" x14ac:dyDescent="0.25">
      <c r="A18" s="202" t="s">
        <v>305</v>
      </c>
      <c r="B18" s="204">
        <v>400</v>
      </c>
      <c r="C18" s="203"/>
      <c r="D18" s="200"/>
      <c r="E18" s="198"/>
      <c r="F18" s="108"/>
      <c r="G18" s="109">
        <f t="shared" si="1"/>
        <v>400</v>
      </c>
      <c r="H18" s="110"/>
      <c r="I18" s="196"/>
    </row>
    <row r="19" spans="1:9" x14ac:dyDescent="0.25">
      <c r="A19" s="202" t="s">
        <v>306</v>
      </c>
      <c r="B19" s="204">
        <v>419</v>
      </c>
      <c r="C19" s="203"/>
      <c r="D19" s="200"/>
      <c r="E19" s="198"/>
      <c r="F19" s="197"/>
      <c r="G19" s="109">
        <f>B19+H19</f>
        <v>419</v>
      </c>
      <c r="H19" s="201"/>
      <c r="I19" s="196"/>
    </row>
    <row r="20" spans="1:9" x14ac:dyDescent="0.25">
      <c r="A20" s="202" t="s">
        <v>307</v>
      </c>
      <c r="B20" s="204">
        <v>323</v>
      </c>
      <c r="C20" s="203"/>
      <c r="D20" s="200"/>
      <c r="E20" s="198"/>
      <c r="F20" s="197"/>
      <c r="G20" s="109">
        <f t="shared" ref="G20:G25" si="2">B20+H20</f>
        <v>323</v>
      </c>
      <c r="H20" s="201"/>
      <c r="I20" s="196"/>
    </row>
    <row r="21" spans="1:9" ht="15.75" thickBot="1" x14ac:dyDescent="0.3">
      <c r="A21" s="153" t="s">
        <v>308</v>
      </c>
      <c r="B21" s="171">
        <v>390</v>
      </c>
      <c r="C21" s="170"/>
      <c r="D21" s="120"/>
      <c r="E21" s="188"/>
      <c r="F21" s="113"/>
      <c r="G21" s="114">
        <f t="shared" si="2"/>
        <v>390</v>
      </c>
      <c r="H21" s="118"/>
      <c r="I21" s="196"/>
    </row>
    <row r="22" spans="1:9" ht="15.75" thickTop="1" x14ac:dyDescent="0.25">
      <c r="A22" s="149" t="s">
        <v>310</v>
      </c>
      <c r="B22" s="148">
        <v>210</v>
      </c>
      <c r="C22" s="174"/>
      <c r="D22" s="106"/>
      <c r="E22" s="187"/>
      <c r="F22" s="108"/>
      <c r="G22" s="116">
        <f t="shared" si="2"/>
        <v>210</v>
      </c>
      <c r="H22" s="110"/>
      <c r="I22" s="196"/>
    </row>
    <row r="23" spans="1:9" x14ac:dyDescent="0.25">
      <c r="A23" s="202" t="s">
        <v>311</v>
      </c>
      <c r="B23" s="204">
        <v>270</v>
      </c>
      <c r="C23" s="203"/>
      <c r="D23" s="200"/>
      <c r="E23" s="198"/>
      <c r="F23" s="197"/>
      <c r="G23" s="116">
        <f t="shared" si="2"/>
        <v>270</v>
      </c>
      <c r="H23" s="201"/>
      <c r="I23" s="196"/>
    </row>
    <row r="24" spans="1:9" x14ac:dyDescent="0.25">
      <c r="A24" s="202" t="s">
        <v>314</v>
      </c>
      <c r="B24" s="204">
        <v>130</v>
      </c>
      <c r="C24" s="203"/>
      <c r="D24" s="200"/>
      <c r="E24" s="198"/>
      <c r="F24" s="197"/>
      <c r="G24" s="116">
        <f t="shared" si="2"/>
        <v>130</v>
      </c>
      <c r="H24" s="201"/>
      <c r="I24" s="196"/>
    </row>
    <row r="25" spans="1:9" x14ac:dyDescent="0.25">
      <c r="A25" s="202" t="s">
        <v>330</v>
      </c>
      <c r="B25" s="204">
        <v>300</v>
      </c>
      <c r="C25" s="203"/>
      <c r="D25" s="200"/>
      <c r="E25" s="198"/>
      <c r="F25" s="197"/>
      <c r="G25" s="116">
        <f t="shared" si="2"/>
        <v>300</v>
      </c>
      <c r="H25" s="201"/>
      <c r="I25" s="196"/>
    </row>
    <row r="26" spans="1:9" ht="4.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x14ac:dyDescent="0.25">
      <c r="A27" s="5" t="s">
        <v>16</v>
      </c>
      <c r="B27" s="18">
        <f>SUM(B6:B25)</f>
        <v>6018</v>
      </c>
      <c r="C27" s="5"/>
      <c r="D27" s="26"/>
      <c r="E27" s="5"/>
      <c r="F27" s="5"/>
      <c r="G27" s="83">
        <f>SUM(G6:G25)</f>
        <v>6021</v>
      </c>
      <c r="H27" s="23"/>
    </row>
    <row r="28" spans="1:9" x14ac:dyDescent="0.25">
      <c r="A28" s="121"/>
      <c r="B28" s="122">
        <f>J1-B27</f>
        <v>-18</v>
      </c>
      <c r="C28" s="121"/>
      <c r="D28" s="123"/>
      <c r="E28" s="121"/>
      <c r="F28" s="121"/>
      <c r="G28" s="122"/>
      <c r="H28" s="121"/>
    </row>
    <row r="29" spans="1:9" ht="28.5" customHeight="1" x14ac:dyDescent="0.25"/>
    <row r="30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C000"/>
  </sheetPr>
  <dimension ref="A1:J37"/>
  <sheetViews>
    <sheetView workbookViewId="0">
      <selection activeCell="D14" sqref="D1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42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175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04" t="s">
        <v>291</v>
      </c>
      <c r="B6" s="148">
        <v>220</v>
      </c>
      <c r="C6" s="108"/>
      <c r="D6" s="108"/>
      <c r="E6" s="108"/>
      <c r="F6" s="108"/>
      <c r="G6" s="216">
        <f t="shared" ref="G6:G15" si="0">B6-H6</f>
        <v>220</v>
      </c>
      <c r="H6" s="127"/>
    </row>
    <row r="7" spans="1:10" x14ac:dyDescent="0.25">
      <c r="A7" s="54" t="s">
        <v>292</v>
      </c>
      <c r="B7" s="204">
        <v>436</v>
      </c>
      <c r="C7" s="197"/>
      <c r="D7" s="197"/>
      <c r="E7" s="197"/>
      <c r="F7" s="108"/>
      <c r="G7" s="216">
        <f t="shared" si="0"/>
        <v>436</v>
      </c>
      <c r="H7" s="108"/>
    </row>
    <row r="8" spans="1:10" x14ac:dyDescent="0.25">
      <c r="A8" s="54" t="s">
        <v>296</v>
      </c>
      <c r="B8" s="204">
        <v>143</v>
      </c>
      <c r="C8" s="197"/>
      <c r="D8" s="197"/>
      <c r="E8" s="197"/>
      <c r="F8" s="108"/>
      <c r="G8" s="216">
        <f t="shared" si="0"/>
        <v>143</v>
      </c>
      <c r="H8" s="127"/>
    </row>
    <row r="9" spans="1:10" x14ac:dyDescent="0.25">
      <c r="A9" s="54" t="s">
        <v>302</v>
      </c>
      <c r="B9" s="206">
        <v>508</v>
      </c>
      <c r="C9" s="220"/>
      <c r="D9" s="220"/>
      <c r="E9" s="220"/>
      <c r="F9" s="220"/>
      <c r="G9" s="216">
        <f t="shared" si="0"/>
        <v>508</v>
      </c>
      <c r="H9" s="230"/>
    </row>
    <row r="10" spans="1:10" x14ac:dyDescent="0.25">
      <c r="A10" s="54" t="s">
        <v>319</v>
      </c>
      <c r="B10" s="204">
        <v>1261</v>
      </c>
      <c r="C10" s="197"/>
      <c r="D10" s="197"/>
      <c r="E10" s="197"/>
      <c r="F10" s="197"/>
      <c r="G10" s="216">
        <f t="shared" si="0"/>
        <v>1261</v>
      </c>
      <c r="H10" s="19"/>
    </row>
    <row r="11" spans="1:10" x14ac:dyDescent="0.25">
      <c r="A11" s="104" t="s">
        <v>320</v>
      </c>
      <c r="B11" s="148">
        <v>1097</v>
      </c>
      <c r="C11" s="108"/>
      <c r="D11" s="108"/>
      <c r="E11" s="108"/>
      <c r="F11" s="108"/>
      <c r="G11" s="216">
        <f t="shared" si="0"/>
        <v>1097</v>
      </c>
      <c r="H11" s="127"/>
    </row>
    <row r="12" spans="1:10" ht="15.75" thickBot="1" x14ac:dyDescent="0.3">
      <c r="A12" s="111" t="s">
        <v>329</v>
      </c>
      <c r="B12" s="171">
        <v>960</v>
      </c>
      <c r="C12" s="113"/>
      <c r="D12" s="113"/>
      <c r="E12" s="113"/>
      <c r="F12" s="113"/>
      <c r="G12" s="218">
        <f t="shared" si="0"/>
        <v>960</v>
      </c>
      <c r="H12" s="146"/>
    </row>
    <row r="13" spans="1:10" ht="15.75" thickTop="1" x14ac:dyDescent="0.25">
      <c r="A13" s="104"/>
      <c r="B13" s="148"/>
      <c r="C13" s="108"/>
      <c r="D13" s="108"/>
      <c r="E13" s="108"/>
      <c r="F13" s="108"/>
      <c r="G13" s="215">
        <f t="shared" si="0"/>
        <v>0</v>
      </c>
      <c r="H13" s="127"/>
    </row>
    <row r="14" spans="1:10" x14ac:dyDescent="0.25">
      <c r="A14" s="54"/>
      <c r="B14" s="204"/>
      <c r="C14" s="197"/>
      <c r="D14" s="197"/>
      <c r="E14" s="197"/>
      <c r="F14" s="108"/>
      <c r="G14" s="215">
        <f t="shared" si="0"/>
        <v>0</v>
      </c>
      <c r="H14" s="127"/>
    </row>
    <row r="15" spans="1:10" x14ac:dyDescent="0.25">
      <c r="A15" s="104"/>
      <c r="B15" s="204"/>
      <c r="C15" s="197"/>
      <c r="D15" s="197"/>
      <c r="E15" s="197"/>
      <c r="F15" s="108"/>
      <c r="G15" s="215">
        <f t="shared" si="0"/>
        <v>0</v>
      </c>
      <c r="H15" s="127"/>
    </row>
    <row r="16" spans="1:10" ht="4.5" customHeight="1" x14ac:dyDescent="0.25">
      <c r="A16" s="17"/>
      <c r="B16" s="17"/>
      <c r="C16" s="17"/>
      <c r="D16" s="17"/>
      <c r="E16" s="17"/>
      <c r="F16" s="17"/>
      <c r="G16" s="17"/>
      <c r="H16" s="17"/>
    </row>
    <row r="17" spans="1:10" x14ac:dyDescent="0.25">
      <c r="A17" s="5" t="s">
        <v>16</v>
      </c>
      <c r="B17" s="18">
        <f>SUM(B6:B15)</f>
        <v>4625</v>
      </c>
      <c r="C17" s="5">
        <f>SUM(C6:C15)</f>
        <v>0</v>
      </c>
      <c r="D17" s="26">
        <f>SUM(D6:D15)</f>
        <v>0</v>
      </c>
      <c r="E17" s="5"/>
      <c r="F17" s="5"/>
      <c r="G17" s="83">
        <f>SUM(G6:G15)</f>
        <v>4625</v>
      </c>
      <c r="H17" s="23">
        <f>SUM(H6:H15)</f>
        <v>0</v>
      </c>
    </row>
    <row r="18" spans="1:10" x14ac:dyDescent="0.25">
      <c r="A18" s="121"/>
      <c r="B18" s="122">
        <f>J1-B17</f>
        <v>1375</v>
      </c>
      <c r="C18" s="121"/>
      <c r="D18" s="123"/>
      <c r="E18" s="121"/>
      <c r="F18" s="121"/>
      <c r="G18" s="122"/>
      <c r="H18" s="121"/>
    </row>
    <row r="19" spans="1:10" ht="28.5" customHeight="1" x14ac:dyDescent="0.25"/>
    <row r="20" spans="1:10" ht="28.5" customHeight="1" x14ac:dyDescent="0.25">
      <c r="A20" s="6"/>
      <c r="B20" s="542" t="s">
        <v>6</v>
      </c>
      <c r="C20" s="542"/>
      <c r="D20" s="542"/>
      <c r="E20" s="542"/>
      <c r="F20" s="542"/>
      <c r="G20" s="542"/>
      <c r="H20" s="542"/>
      <c r="J20" s="186">
        <v>6000</v>
      </c>
    </row>
    <row r="21" spans="1:10" ht="15" customHeight="1" x14ac:dyDescent="0.25">
      <c r="A21" s="7"/>
      <c r="B21" s="543" t="s">
        <v>7</v>
      </c>
      <c r="C21" s="543"/>
      <c r="D21" s="12" t="s">
        <v>13</v>
      </c>
      <c r="E21" s="192"/>
      <c r="F21" s="243" t="s">
        <v>9</v>
      </c>
      <c r="G21" s="12" t="s">
        <v>159</v>
      </c>
      <c r="H21" s="192"/>
    </row>
    <row r="22" spans="1:10" x14ac:dyDescent="0.25">
      <c r="A22" s="8"/>
      <c r="B22" s="541" t="s">
        <v>8</v>
      </c>
      <c r="C22" s="541"/>
      <c r="D22" s="12" t="s">
        <v>175</v>
      </c>
      <c r="E22" s="4"/>
      <c r="F22" s="5" t="s">
        <v>10</v>
      </c>
      <c r="G22" s="13" t="s">
        <v>303</v>
      </c>
      <c r="H22" s="4"/>
    </row>
    <row r="24" spans="1:10" ht="30" x14ac:dyDescent="0.25">
      <c r="A24" s="197" t="s">
        <v>0</v>
      </c>
      <c r="B24" s="197" t="s">
        <v>1</v>
      </c>
      <c r="C24" s="197" t="s">
        <v>2</v>
      </c>
      <c r="D24" s="197" t="s">
        <v>3</v>
      </c>
      <c r="E24" s="197" t="s">
        <v>4</v>
      </c>
      <c r="F24" s="197" t="s">
        <v>5</v>
      </c>
      <c r="G24" s="197" t="s">
        <v>1</v>
      </c>
      <c r="H24" s="197" t="s">
        <v>2</v>
      </c>
    </row>
    <row r="25" spans="1:10" x14ac:dyDescent="0.25">
      <c r="A25" s="54" t="s">
        <v>304</v>
      </c>
      <c r="B25" s="204">
        <v>431</v>
      </c>
      <c r="C25" s="197"/>
      <c r="D25" s="197"/>
      <c r="E25" s="197"/>
      <c r="F25" s="197"/>
      <c r="G25" s="222">
        <f t="shared" ref="G25:G35" si="1">B25-H25</f>
        <v>431</v>
      </c>
      <c r="H25" s="197"/>
    </row>
    <row r="26" spans="1:10" x14ac:dyDescent="0.25">
      <c r="A26" s="54" t="s">
        <v>309</v>
      </c>
      <c r="B26" s="148">
        <v>203</v>
      </c>
      <c r="C26" s="108"/>
      <c r="D26" s="108"/>
      <c r="E26" s="108"/>
      <c r="F26" s="108"/>
      <c r="G26" s="215">
        <f t="shared" si="1"/>
        <v>203</v>
      </c>
      <c r="H26" s="127"/>
    </row>
    <row r="27" spans="1:10" x14ac:dyDescent="0.25">
      <c r="A27" s="54"/>
      <c r="B27" s="204"/>
      <c r="C27" s="197"/>
      <c r="D27" s="197"/>
      <c r="E27" s="197"/>
      <c r="F27" s="108"/>
      <c r="G27" s="215">
        <f t="shared" si="1"/>
        <v>0</v>
      </c>
      <c r="H27" s="108"/>
    </row>
    <row r="28" spans="1:10" x14ac:dyDescent="0.25">
      <c r="A28" s="54"/>
      <c r="B28" s="204"/>
      <c r="C28" s="197"/>
      <c r="D28" s="197"/>
      <c r="E28" s="197"/>
      <c r="F28" s="108"/>
      <c r="G28" s="215">
        <f t="shared" si="1"/>
        <v>0</v>
      </c>
      <c r="H28" s="127"/>
    </row>
    <row r="29" spans="1:10" x14ac:dyDescent="0.25">
      <c r="A29" s="54"/>
      <c r="B29" s="206"/>
      <c r="C29" s="220"/>
      <c r="D29" s="220"/>
      <c r="E29" s="220"/>
      <c r="F29" s="220"/>
      <c r="G29" s="215">
        <f t="shared" si="1"/>
        <v>0</v>
      </c>
      <c r="H29" s="230"/>
    </row>
    <row r="30" spans="1:10" x14ac:dyDescent="0.25">
      <c r="A30" s="54"/>
      <c r="B30" s="204"/>
      <c r="C30" s="197"/>
      <c r="D30" s="197"/>
      <c r="E30" s="197"/>
      <c r="F30" s="197"/>
      <c r="G30" s="215">
        <f t="shared" si="1"/>
        <v>0</v>
      </c>
      <c r="H30" s="19"/>
    </row>
    <row r="31" spans="1:10" x14ac:dyDescent="0.25">
      <c r="A31" s="104"/>
      <c r="B31" s="148"/>
      <c r="C31" s="108"/>
      <c r="D31" s="108"/>
      <c r="E31" s="108"/>
      <c r="F31" s="108"/>
      <c r="G31" s="215">
        <f t="shared" si="1"/>
        <v>0</v>
      </c>
      <c r="H31" s="127"/>
    </row>
    <row r="32" spans="1:10" x14ac:dyDescent="0.25">
      <c r="A32" s="104"/>
      <c r="B32" s="148"/>
      <c r="C32" s="108"/>
      <c r="D32" s="108"/>
      <c r="E32" s="108"/>
      <c r="F32" s="108"/>
      <c r="G32" s="215">
        <f t="shared" si="1"/>
        <v>0</v>
      </c>
      <c r="H32" s="127"/>
    </row>
    <row r="33" spans="1:8" x14ac:dyDescent="0.25">
      <c r="A33" s="104"/>
      <c r="B33" s="148"/>
      <c r="C33" s="108"/>
      <c r="D33" s="108"/>
      <c r="E33" s="108"/>
      <c r="F33" s="108"/>
      <c r="G33" s="215">
        <f t="shared" si="1"/>
        <v>0</v>
      </c>
      <c r="H33" s="127"/>
    </row>
    <row r="34" spans="1:8" x14ac:dyDescent="0.25">
      <c r="A34" s="54"/>
      <c r="B34" s="204"/>
      <c r="C34" s="197"/>
      <c r="D34" s="197"/>
      <c r="E34" s="197"/>
      <c r="F34" s="108"/>
      <c r="G34" s="215">
        <f t="shared" si="1"/>
        <v>0</v>
      </c>
      <c r="H34" s="127"/>
    </row>
    <row r="35" spans="1:8" x14ac:dyDescent="0.25">
      <c r="A35" s="104"/>
      <c r="B35" s="204"/>
      <c r="C35" s="197"/>
      <c r="D35" s="197"/>
      <c r="E35" s="197"/>
      <c r="F35" s="108"/>
      <c r="G35" s="215">
        <f t="shared" si="1"/>
        <v>0</v>
      </c>
      <c r="H35" s="127"/>
    </row>
    <row r="36" spans="1:8" ht="4.5" customHeight="1" x14ac:dyDescent="0.25">
      <c r="A36" s="17"/>
      <c r="B36" s="17"/>
      <c r="C36" s="17"/>
      <c r="D36" s="17"/>
      <c r="E36" s="17"/>
      <c r="F36" s="17"/>
      <c r="G36" s="17"/>
      <c r="H36" s="17"/>
    </row>
    <row r="37" spans="1:8" x14ac:dyDescent="0.25">
      <c r="A37" s="5" t="s">
        <v>16</v>
      </c>
      <c r="B37" s="18">
        <f>SUM(B25:B35)</f>
        <v>634</v>
      </c>
      <c r="C37" s="5">
        <f>SUM(C25:C35)</f>
        <v>0</v>
      </c>
      <c r="D37" s="26">
        <f>SUM(D25:D35)</f>
        <v>0</v>
      </c>
      <c r="E37" s="5"/>
      <c r="F37" s="5"/>
      <c r="G37" s="83">
        <f>SUM(G25:G35)</f>
        <v>634</v>
      </c>
      <c r="H37" s="23">
        <f>SUM(H25:H35)</f>
        <v>0</v>
      </c>
    </row>
  </sheetData>
  <mergeCells count="6">
    <mergeCell ref="B22:C22"/>
    <mergeCell ref="B1:H1"/>
    <mergeCell ref="B2:C2"/>
    <mergeCell ref="B3:C3"/>
    <mergeCell ref="B20:H20"/>
    <mergeCell ref="B21:C21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92D050"/>
  </sheetPr>
  <dimension ref="A1:J23"/>
  <sheetViews>
    <sheetView workbookViewId="0">
      <selection activeCell="F21" sqref="F21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52" t="s">
        <v>9</v>
      </c>
      <c r="G2" s="12" t="s">
        <v>159</v>
      </c>
      <c r="H2" s="192"/>
    </row>
    <row r="3" spans="1:10" x14ac:dyDescent="0.25">
      <c r="A3" s="8"/>
      <c r="B3" s="541" t="s">
        <v>8</v>
      </c>
      <c r="C3" s="541"/>
      <c r="D3" s="12" t="s">
        <v>31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462</v>
      </c>
      <c r="B6" s="204">
        <v>520</v>
      </c>
      <c r="C6" s="203"/>
      <c r="D6" s="200"/>
      <c r="E6" s="198"/>
      <c r="F6" s="108"/>
      <c r="G6" s="109">
        <f>B6+H6</f>
        <v>520</v>
      </c>
      <c r="H6" s="110"/>
      <c r="I6" s="196"/>
    </row>
    <row r="7" spans="1:10" x14ac:dyDescent="0.25">
      <c r="A7" s="202" t="s">
        <v>463</v>
      </c>
      <c r="B7" s="204">
        <v>486</v>
      </c>
      <c r="C7" s="203"/>
      <c r="D7" s="200"/>
      <c r="E7" s="198"/>
      <c r="F7" s="108"/>
      <c r="G7" s="109">
        <f>B7+H7</f>
        <v>486</v>
      </c>
      <c r="H7" s="110"/>
      <c r="I7" s="196"/>
    </row>
    <row r="8" spans="1:10" x14ac:dyDescent="0.25">
      <c r="A8" s="202" t="s">
        <v>493</v>
      </c>
      <c r="B8" s="204">
        <v>1080</v>
      </c>
      <c r="C8" s="203"/>
      <c r="D8" s="200"/>
      <c r="E8" s="198"/>
      <c r="F8" s="197"/>
      <c r="G8" s="45">
        <f>B8+H8</f>
        <v>1080</v>
      </c>
      <c r="H8" s="201"/>
      <c r="I8" s="196"/>
    </row>
    <row r="9" spans="1:10" x14ac:dyDescent="0.25">
      <c r="A9" s="149" t="s">
        <v>494</v>
      </c>
      <c r="B9" s="148">
        <v>300</v>
      </c>
      <c r="C9" s="174"/>
      <c r="D9" s="106"/>
      <c r="E9" s="187"/>
      <c r="F9" s="108"/>
      <c r="G9" s="109">
        <f>B9-H9</f>
        <v>292</v>
      </c>
      <c r="H9" s="110">
        <v>8</v>
      </c>
      <c r="I9" s="196"/>
    </row>
    <row r="10" spans="1:10" x14ac:dyDescent="0.25">
      <c r="A10" s="149" t="s">
        <v>495</v>
      </c>
      <c r="B10" s="148">
        <v>90</v>
      </c>
      <c r="C10" s="174"/>
      <c r="D10" s="106"/>
      <c r="E10" s="187"/>
      <c r="F10" s="108"/>
      <c r="G10" s="109">
        <f t="shared" ref="G10:G18" si="0">B10-H10</f>
        <v>90</v>
      </c>
      <c r="H10" s="110"/>
      <c r="I10" s="196"/>
    </row>
    <row r="11" spans="1:10" ht="15.75" thickBot="1" x14ac:dyDescent="0.3">
      <c r="A11" s="153" t="s">
        <v>483</v>
      </c>
      <c r="B11" s="171">
        <v>150</v>
      </c>
      <c r="C11" s="170"/>
      <c r="D11" s="120"/>
      <c r="E11" s="188"/>
      <c r="F11" s="113"/>
      <c r="G11" s="114">
        <f t="shared" si="0"/>
        <v>150</v>
      </c>
      <c r="H11" s="118"/>
      <c r="I11" s="196"/>
    </row>
    <row r="12" spans="1:10" ht="15.75" thickTop="1" x14ac:dyDescent="0.25">
      <c r="A12" s="149" t="s">
        <v>1003</v>
      </c>
      <c r="B12" s="148">
        <v>1214</v>
      </c>
      <c r="C12" s="174"/>
      <c r="D12" s="106"/>
      <c r="E12" s="187"/>
      <c r="F12" s="108"/>
      <c r="G12" s="109">
        <f t="shared" si="0"/>
        <v>980</v>
      </c>
      <c r="H12" s="110">
        <v>234</v>
      </c>
      <c r="I12" s="196"/>
    </row>
    <row r="13" spans="1:10" x14ac:dyDescent="0.25">
      <c r="A13" s="149" t="s">
        <v>1004</v>
      </c>
      <c r="B13" s="148">
        <v>1370</v>
      </c>
      <c r="C13" s="174"/>
      <c r="D13" s="106"/>
      <c r="E13" s="187"/>
      <c r="F13" s="108"/>
      <c r="G13" s="109">
        <f t="shared" si="0"/>
        <v>1365</v>
      </c>
      <c r="H13" s="110">
        <v>5</v>
      </c>
      <c r="I13" s="196"/>
    </row>
    <row r="14" spans="1:10" x14ac:dyDescent="0.25">
      <c r="A14" s="149" t="s">
        <v>1008</v>
      </c>
      <c r="B14" s="148">
        <v>1155</v>
      </c>
      <c r="C14" s="174"/>
      <c r="D14" s="106"/>
      <c r="E14" s="187"/>
      <c r="F14" s="108"/>
      <c r="G14" s="109">
        <f t="shared" si="0"/>
        <v>1155</v>
      </c>
      <c r="H14" s="110"/>
      <c r="I14" s="196"/>
    </row>
    <row r="15" spans="1:10" x14ac:dyDescent="0.25">
      <c r="A15" s="149" t="s">
        <v>1009</v>
      </c>
      <c r="B15" s="148">
        <v>1289</v>
      </c>
      <c r="C15" s="174"/>
      <c r="D15" s="106"/>
      <c r="E15" s="187"/>
      <c r="F15" s="108"/>
      <c r="G15" s="109">
        <f t="shared" si="0"/>
        <v>1289</v>
      </c>
      <c r="H15" s="110"/>
      <c r="I15" s="196"/>
    </row>
    <row r="16" spans="1:10" ht="15.75" thickBot="1" x14ac:dyDescent="0.3">
      <c r="A16" s="153" t="s">
        <v>1046</v>
      </c>
      <c r="B16" s="171">
        <v>1400</v>
      </c>
      <c r="C16" s="170">
        <v>0</v>
      </c>
      <c r="D16" s="120">
        <v>2.8000000000000001E-2</v>
      </c>
      <c r="E16" s="188"/>
      <c r="F16" s="113"/>
      <c r="G16" s="114">
        <f t="shared" si="0"/>
        <v>1400</v>
      </c>
      <c r="H16" s="118"/>
      <c r="I16" s="196"/>
    </row>
    <row r="17" spans="1:9" ht="15.75" thickTop="1" x14ac:dyDescent="0.25">
      <c r="A17" s="149" t="s">
        <v>1692</v>
      </c>
      <c r="B17" s="148">
        <v>265</v>
      </c>
      <c r="C17" s="174">
        <v>0</v>
      </c>
      <c r="D17" s="106">
        <v>8.0000000000000002E-3</v>
      </c>
      <c r="E17" s="187"/>
      <c r="F17" s="108"/>
      <c r="G17" s="109">
        <f t="shared" si="0"/>
        <v>265</v>
      </c>
      <c r="H17" s="110"/>
      <c r="I17" s="196"/>
    </row>
    <row r="18" spans="1:9" x14ac:dyDescent="0.25">
      <c r="A18" s="202" t="s">
        <v>1693</v>
      </c>
      <c r="B18" s="204">
        <v>1100</v>
      </c>
      <c r="C18" s="203">
        <v>0</v>
      </c>
      <c r="D18" s="200">
        <v>1.4E-2</v>
      </c>
      <c r="E18" s="198"/>
      <c r="F18" s="108"/>
      <c r="G18" s="109">
        <f t="shared" si="0"/>
        <v>1100</v>
      </c>
      <c r="H18" s="110"/>
      <c r="I18" s="196"/>
    </row>
    <row r="19" spans="1:9" ht="4.5" customHeight="1" x14ac:dyDescent="0.25">
      <c r="A19" s="17"/>
      <c r="B19" s="17"/>
      <c r="C19" s="17"/>
      <c r="D19" s="17"/>
      <c r="E19" s="17"/>
      <c r="F19" s="17"/>
      <c r="G19" s="17"/>
      <c r="H19" s="17"/>
    </row>
    <row r="20" spans="1:9" x14ac:dyDescent="0.25">
      <c r="A20" s="5" t="s">
        <v>16</v>
      </c>
      <c r="B20" s="18">
        <f>SUM(B6:B18)</f>
        <v>10419</v>
      </c>
      <c r="C20" s="5"/>
      <c r="D20" s="26"/>
      <c r="E20" s="5"/>
      <c r="F20" s="5"/>
      <c r="G20" s="83">
        <f>SUM(G6:G18)</f>
        <v>10172</v>
      </c>
      <c r="H20" s="23"/>
    </row>
    <row r="21" spans="1:9" x14ac:dyDescent="0.25">
      <c r="A21" s="121"/>
      <c r="B21" s="122">
        <f>J1-B20</f>
        <v>81</v>
      </c>
      <c r="C21" s="121"/>
      <c r="D21" s="123"/>
      <c r="E21" s="121"/>
      <c r="F21" s="121"/>
      <c r="G21" s="122"/>
      <c r="H21" s="121"/>
    </row>
    <row r="22" spans="1:9" ht="28.5" customHeight="1" x14ac:dyDescent="0.25"/>
    <row r="23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FFC000"/>
  </sheetPr>
  <dimension ref="A1:J18"/>
  <sheetViews>
    <sheetView workbookViewId="0">
      <selection activeCell="G8" sqref="G8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5500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51" t="s">
        <v>9</v>
      </c>
      <c r="G2" s="12" t="s">
        <v>159</v>
      </c>
      <c r="H2" s="192"/>
    </row>
    <row r="3" spans="1:10" x14ac:dyDescent="0.25">
      <c r="A3" s="8"/>
      <c r="B3" s="541" t="s">
        <v>8</v>
      </c>
      <c r="C3" s="541"/>
      <c r="D3" s="12" t="s">
        <v>167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415</v>
      </c>
      <c r="B6" s="148">
        <v>110</v>
      </c>
      <c r="C6" s="174"/>
      <c r="D6" s="106"/>
      <c r="E6" s="187"/>
      <c r="F6" s="108"/>
      <c r="G6" s="109">
        <f>B6+H6</f>
        <v>110</v>
      </c>
      <c r="H6" s="110"/>
      <c r="I6" s="196"/>
    </row>
    <row r="7" spans="1:10" x14ac:dyDescent="0.25">
      <c r="A7" s="202" t="s">
        <v>429</v>
      </c>
      <c r="B7" s="204">
        <v>1000</v>
      </c>
      <c r="C7" s="203"/>
      <c r="D7" s="200"/>
      <c r="E7" s="198"/>
      <c r="F7" s="197"/>
      <c r="G7" s="45">
        <f>B7+H7</f>
        <v>1000</v>
      </c>
      <c r="H7" s="201"/>
      <c r="I7" s="196"/>
    </row>
    <row r="8" spans="1:10" x14ac:dyDescent="0.25">
      <c r="A8" s="202" t="s">
        <v>430</v>
      </c>
      <c r="B8" s="148">
        <v>1418</v>
      </c>
      <c r="C8" s="174"/>
      <c r="D8" s="106"/>
      <c r="E8" s="187"/>
      <c r="F8" s="108"/>
      <c r="G8" s="109">
        <f>B8+H8</f>
        <v>1418</v>
      </c>
      <c r="H8" s="110"/>
      <c r="I8" s="196"/>
    </row>
    <row r="9" spans="1:10" x14ac:dyDescent="0.25">
      <c r="A9" s="202" t="s">
        <v>438</v>
      </c>
      <c r="B9" s="204">
        <v>1453</v>
      </c>
      <c r="C9" s="203"/>
      <c r="D9" s="200"/>
      <c r="E9" s="198"/>
      <c r="F9" s="197"/>
      <c r="G9" s="45">
        <f>B9+H9</f>
        <v>1453</v>
      </c>
      <c r="H9" s="201"/>
      <c r="I9" s="196"/>
    </row>
    <row r="10" spans="1:10" x14ac:dyDescent="0.25">
      <c r="A10" s="202" t="s">
        <v>447</v>
      </c>
      <c r="B10" s="148">
        <v>450</v>
      </c>
      <c r="C10" s="174"/>
      <c r="D10" s="106"/>
      <c r="E10" s="187"/>
      <c r="F10" s="108"/>
      <c r="G10" s="109">
        <f>B10-H10</f>
        <v>450</v>
      </c>
      <c r="H10" s="110"/>
      <c r="I10" s="196"/>
    </row>
    <row r="11" spans="1:10" x14ac:dyDescent="0.25">
      <c r="A11" s="202" t="s">
        <v>448</v>
      </c>
      <c r="B11" s="204">
        <v>799</v>
      </c>
      <c r="C11" s="203"/>
      <c r="D11" s="200"/>
      <c r="E11" s="198"/>
      <c r="F11" s="108"/>
      <c r="G11" s="109">
        <f>B11-H11</f>
        <v>799</v>
      </c>
      <c r="H11" s="110"/>
      <c r="I11" s="196"/>
    </row>
    <row r="12" spans="1:10" ht="15.75" thickBot="1" x14ac:dyDescent="0.3">
      <c r="A12" s="153" t="s">
        <v>449</v>
      </c>
      <c r="B12" s="171">
        <v>1480</v>
      </c>
      <c r="C12" s="170"/>
      <c r="D12" s="120"/>
      <c r="E12" s="188"/>
      <c r="F12" s="113"/>
      <c r="G12" s="114">
        <f>B12-H12</f>
        <v>1480</v>
      </c>
      <c r="H12" s="118"/>
      <c r="I12" s="196"/>
    </row>
    <row r="13" spans="1:10" ht="15.75" thickTop="1" x14ac:dyDescent="0.25">
      <c r="A13" s="149" t="s">
        <v>428</v>
      </c>
      <c r="B13" s="148"/>
      <c r="C13" s="174"/>
      <c r="D13" s="106"/>
      <c r="E13" s="187"/>
      <c r="F13" s="108"/>
      <c r="G13" s="116">
        <f>B13+H13</f>
        <v>0</v>
      </c>
      <c r="H13" s="110"/>
      <c r="I13" s="196"/>
    </row>
    <row r="14" spans="1:10" ht="4.5" customHeight="1" x14ac:dyDescent="0.25">
      <c r="A14" s="17"/>
      <c r="B14" s="17"/>
      <c r="C14" s="17"/>
      <c r="D14" s="17"/>
      <c r="E14" s="17"/>
      <c r="F14" s="17"/>
      <c r="G14" s="17"/>
      <c r="H14" s="17"/>
    </row>
    <row r="15" spans="1:10" x14ac:dyDescent="0.25">
      <c r="A15" s="5" t="s">
        <v>16</v>
      </c>
      <c r="B15" s="18">
        <f>SUM(B6:B12)</f>
        <v>6710</v>
      </c>
      <c r="C15" s="5"/>
      <c r="D15" s="26"/>
      <c r="E15" s="5"/>
      <c r="F15" s="5"/>
      <c r="G15" s="83">
        <f>SUM(G6:G12)</f>
        <v>6710</v>
      </c>
      <c r="H15" s="23"/>
    </row>
    <row r="16" spans="1:10" x14ac:dyDescent="0.25">
      <c r="A16" s="121"/>
      <c r="B16" s="122">
        <f>J1-B15</f>
        <v>-1210</v>
      </c>
      <c r="C16" s="121"/>
      <c r="D16" s="123"/>
      <c r="E16" s="121"/>
      <c r="F16" s="121"/>
      <c r="G16" s="122"/>
      <c r="H16" s="121"/>
    </row>
    <row r="17" ht="28.5" customHeight="1" x14ac:dyDescent="0.25"/>
    <row r="18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C000"/>
  </sheetPr>
  <dimension ref="A1:J31"/>
  <sheetViews>
    <sheetView workbookViewId="0">
      <selection activeCell="D19" sqref="D1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47" t="s">
        <v>9</v>
      </c>
      <c r="G2" s="12" t="s">
        <v>17</v>
      </c>
      <c r="H2" s="192"/>
    </row>
    <row r="3" spans="1:10" x14ac:dyDescent="0.25">
      <c r="A3" s="8"/>
      <c r="B3" s="541" t="s">
        <v>8</v>
      </c>
      <c r="C3" s="541"/>
      <c r="D3" s="12" t="s">
        <v>96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331</v>
      </c>
      <c r="B6" s="148">
        <v>175</v>
      </c>
      <c r="C6" s="174"/>
      <c r="D6" s="106"/>
      <c r="E6" s="187"/>
      <c r="F6" s="108"/>
      <c r="G6" s="116">
        <f>B6+H6</f>
        <v>175</v>
      </c>
      <c r="H6" s="110"/>
      <c r="I6" s="196"/>
    </row>
    <row r="7" spans="1:10" x14ac:dyDescent="0.25">
      <c r="A7" s="202" t="s">
        <v>332</v>
      </c>
      <c r="B7" s="204">
        <v>310</v>
      </c>
      <c r="C7" s="203"/>
      <c r="D7" s="200"/>
      <c r="E7" s="198"/>
      <c r="F7" s="197"/>
      <c r="G7" s="199">
        <f>B7+H7</f>
        <v>310</v>
      </c>
      <c r="H7" s="201"/>
      <c r="I7" s="196"/>
    </row>
    <row r="8" spans="1:10" x14ac:dyDescent="0.25">
      <c r="A8" s="202" t="s">
        <v>333</v>
      </c>
      <c r="B8" s="204">
        <v>243</v>
      </c>
      <c r="C8" s="203"/>
      <c r="D8" s="200"/>
      <c r="E8" s="198"/>
      <c r="F8" s="197"/>
      <c r="G8" s="199">
        <f>B8+H8</f>
        <v>243</v>
      </c>
      <c r="H8" s="201"/>
      <c r="I8" s="196"/>
    </row>
    <row r="9" spans="1:10" x14ac:dyDescent="0.25">
      <c r="A9" s="202" t="s">
        <v>334</v>
      </c>
      <c r="B9" s="148">
        <v>340</v>
      </c>
      <c r="C9" s="174"/>
      <c r="D9" s="106"/>
      <c r="E9" s="187"/>
      <c r="F9" s="108"/>
      <c r="G9" s="116">
        <f>B9+H9</f>
        <v>340</v>
      </c>
      <c r="H9" s="110"/>
      <c r="I9" s="196"/>
    </row>
    <row r="10" spans="1:10" ht="15.75" thickBot="1" x14ac:dyDescent="0.3">
      <c r="A10" s="153" t="s">
        <v>353</v>
      </c>
      <c r="B10" s="171">
        <v>425</v>
      </c>
      <c r="C10" s="170"/>
      <c r="D10" s="120"/>
      <c r="E10" s="188"/>
      <c r="F10" s="113"/>
      <c r="G10" s="139">
        <f>B10+H10</f>
        <v>425</v>
      </c>
      <c r="H10" s="118"/>
      <c r="I10" s="196"/>
    </row>
    <row r="11" spans="1:10" ht="15.75" thickTop="1" x14ac:dyDescent="0.25">
      <c r="A11" s="149" t="s">
        <v>354</v>
      </c>
      <c r="B11" s="148">
        <v>123</v>
      </c>
      <c r="C11" s="174"/>
      <c r="D11" s="106"/>
      <c r="E11" s="187"/>
      <c r="F11" s="108"/>
      <c r="G11" s="116">
        <f>B11-H11</f>
        <v>123</v>
      </c>
      <c r="H11" s="110"/>
      <c r="I11" s="196"/>
    </row>
    <row r="12" spans="1:10" x14ac:dyDescent="0.25">
      <c r="A12" s="202" t="s">
        <v>373</v>
      </c>
      <c r="B12" s="204">
        <v>384</v>
      </c>
      <c r="C12" s="203"/>
      <c r="D12" s="200"/>
      <c r="E12" s="198"/>
      <c r="F12" s="108"/>
      <c r="G12" s="116">
        <f t="shared" ref="G12:G17" si="0">B12-H12</f>
        <v>384</v>
      </c>
      <c r="H12" s="110"/>
      <c r="I12" s="196"/>
    </row>
    <row r="13" spans="1:10" x14ac:dyDescent="0.25">
      <c r="A13" s="202" t="s">
        <v>385</v>
      </c>
      <c r="B13" s="204">
        <v>303</v>
      </c>
      <c r="C13" s="203"/>
      <c r="D13" s="200"/>
      <c r="E13" s="198"/>
      <c r="F13" s="197"/>
      <c r="G13" s="199">
        <f t="shared" si="0"/>
        <v>303</v>
      </c>
      <c r="H13" s="201"/>
      <c r="I13" s="196"/>
    </row>
    <row r="14" spans="1:10" x14ac:dyDescent="0.25">
      <c r="A14" s="149" t="s">
        <v>386</v>
      </c>
      <c r="B14" s="148">
        <v>326</v>
      </c>
      <c r="C14" s="174"/>
      <c r="D14" s="106"/>
      <c r="E14" s="187"/>
      <c r="F14" s="108"/>
      <c r="G14" s="116">
        <f t="shared" si="0"/>
        <v>326</v>
      </c>
      <c r="H14" s="110"/>
      <c r="I14" s="196"/>
    </row>
    <row r="15" spans="1:10" x14ac:dyDescent="0.25">
      <c r="A15" s="202" t="s">
        <v>387</v>
      </c>
      <c r="B15" s="204">
        <v>78</v>
      </c>
      <c r="C15" s="203"/>
      <c r="D15" s="200"/>
      <c r="E15" s="198"/>
      <c r="F15" s="108"/>
      <c r="G15" s="116">
        <f t="shared" si="0"/>
        <v>78</v>
      </c>
      <c r="H15" s="110"/>
      <c r="I15" s="196"/>
    </row>
    <row r="16" spans="1:10" x14ac:dyDescent="0.25">
      <c r="A16" s="202" t="s">
        <v>388</v>
      </c>
      <c r="B16" s="204">
        <v>226</v>
      </c>
      <c r="C16" s="203"/>
      <c r="D16" s="200"/>
      <c r="E16" s="198"/>
      <c r="F16" s="108"/>
      <c r="G16" s="116">
        <f t="shared" si="0"/>
        <v>226</v>
      </c>
      <c r="H16" s="110"/>
      <c r="I16" s="196"/>
    </row>
    <row r="17" spans="1:9" x14ac:dyDescent="0.25">
      <c r="A17" s="202" t="s">
        <v>389</v>
      </c>
      <c r="B17" s="204">
        <v>59</v>
      </c>
      <c r="C17" s="203"/>
      <c r="D17" s="200"/>
      <c r="E17" s="198"/>
      <c r="F17" s="108"/>
      <c r="G17" s="116">
        <f t="shared" si="0"/>
        <v>59</v>
      </c>
      <c r="H17" s="110"/>
      <c r="I17" s="196"/>
    </row>
    <row r="18" spans="1:9" x14ac:dyDescent="0.25">
      <c r="A18" s="202" t="s">
        <v>398</v>
      </c>
      <c r="B18" s="204">
        <v>369</v>
      </c>
      <c r="C18" s="203"/>
      <c r="D18" s="200"/>
      <c r="E18" s="198"/>
      <c r="F18" s="197"/>
      <c r="G18" s="116">
        <f>B18+H18</f>
        <v>369</v>
      </c>
      <c r="H18" s="201"/>
      <c r="I18" s="196"/>
    </row>
    <row r="19" spans="1:9" x14ac:dyDescent="0.25">
      <c r="A19" s="202" t="s">
        <v>407</v>
      </c>
      <c r="B19" s="204">
        <v>405</v>
      </c>
      <c r="C19" s="203"/>
      <c r="D19" s="200"/>
      <c r="E19" s="198"/>
      <c r="F19" s="197"/>
      <c r="G19" s="116">
        <f t="shared" ref="G19:G25" si="1">B19+H19</f>
        <v>405</v>
      </c>
      <c r="H19" s="201"/>
      <c r="I19" s="196"/>
    </row>
    <row r="20" spans="1:9" x14ac:dyDescent="0.25">
      <c r="A20" s="202" t="s">
        <v>411</v>
      </c>
      <c r="B20" s="204">
        <v>95</v>
      </c>
      <c r="C20" s="203"/>
      <c r="D20" s="200"/>
      <c r="E20" s="198"/>
      <c r="F20" s="197"/>
      <c r="G20" s="199">
        <f t="shared" si="1"/>
        <v>95</v>
      </c>
      <c r="H20" s="201"/>
      <c r="I20" s="196"/>
    </row>
    <row r="21" spans="1:9" x14ac:dyDescent="0.25">
      <c r="A21" s="202" t="s">
        <v>412</v>
      </c>
      <c r="B21" s="148">
        <v>67</v>
      </c>
      <c r="C21" s="174"/>
      <c r="D21" s="106"/>
      <c r="E21" s="187"/>
      <c r="F21" s="108"/>
      <c r="G21" s="116">
        <f t="shared" si="1"/>
        <v>67</v>
      </c>
      <c r="H21" s="110"/>
      <c r="I21" s="196"/>
    </row>
    <row r="22" spans="1:9" x14ac:dyDescent="0.25">
      <c r="A22" s="202" t="s">
        <v>424</v>
      </c>
      <c r="B22" s="204">
        <v>385</v>
      </c>
      <c r="C22" s="203"/>
      <c r="D22" s="200"/>
      <c r="E22" s="198"/>
      <c r="F22" s="197"/>
      <c r="G22" s="116">
        <f t="shared" si="1"/>
        <v>385</v>
      </c>
      <c r="H22" s="201"/>
      <c r="I22" s="196"/>
    </row>
    <row r="23" spans="1:9" x14ac:dyDescent="0.25">
      <c r="A23" s="202" t="s">
        <v>437</v>
      </c>
      <c r="B23" s="204">
        <v>342</v>
      </c>
      <c r="C23" s="203"/>
      <c r="D23" s="200"/>
      <c r="E23" s="198"/>
      <c r="F23" s="197"/>
      <c r="G23" s="116">
        <f t="shared" si="1"/>
        <v>342</v>
      </c>
      <c r="H23" s="201"/>
      <c r="I23" s="196"/>
    </row>
    <row r="24" spans="1:9" x14ac:dyDescent="0.25">
      <c r="A24" s="202"/>
      <c r="B24" s="204"/>
      <c r="C24" s="203"/>
      <c r="D24" s="200"/>
      <c r="E24" s="198"/>
      <c r="F24" s="197"/>
      <c r="G24" s="116">
        <f t="shared" si="1"/>
        <v>0</v>
      </c>
      <c r="H24" s="201"/>
      <c r="I24" s="196"/>
    </row>
    <row r="25" spans="1:9" x14ac:dyDescent="0.25">
      <c r="A25" s="202"/>
      <c r="B25" s="204"/>
      <c r="C25" s="203"/>
      <c r="D25" s="200"/>
      <c r="E25" s="198"/>
      <c r="F25" s="197"/>
      <c r="G25" s="116">
        <f t="shared" si="1"/>
        <v>0</v>
      </c>
      <c r="H25" s="201"/>
      <c r="I25" s="196"/>
    </row>
    <row r="26" spans="1:9" x14ac:dyDescent="0.25">
      <c r="A26" s="202"/>
      <c r="B26" s="204"/>
      <c r="C26" s="203"/>
      <c r="D26" s="200"/>
      <c r="E26" s="198"/>
      <c r="F26" s="197"/>
      <c r="G26" s="199">
        <f>B26+H26</f>
        <v>0</v>
      </c>
      <c r="H26" s="201"/>
      <c r="I26" s="196"/>
    </row>
    <row r="27" spans="1:9" ht="4.5" customHeight="1" x14ac:dyDescent="0.25">
      <c r="A27" s="17"/>
      <c r="B27" s="17"/>
      <c r="C27" s="17"/>
      <c r="D27" s="17"/>
      <c r="E27" s="17"/>
      <c r="F27" s="17"/>
      <c r="G27" s="17"/>
      <c r="H27" s="17"/>
    </row>
    <row r="28" spans="1:9" x14ac:dyDescent="0.25">
      <c r="A28" s="5" t="s">
        <v>16</v>
      </c>
      <c r="B28" s="18">
        <f>SUM(B6:B26)</f>
        <v>4655</v>
      </c>
      <c r="C28" s="5"/>
      <c r="D28" s="26"/>
      <c r="E28" s="5"/>
      <c r="F28" s="5"/>
      <c r="G28" s="83">
        <f>SUM(G6:G26)</f>
        <v>4655</v>
      </c>
      <c r="H28" s="23"/>
    </row>
    <row r="29" spans="1:9" x14ac:dyDescent="0.25">
      <c r="A29" s="121"/>
      <c r="B29" s="122">
        <f>J1-B28</f>
        <v>1345</v>
      </c>
      <c r="C29" s="121"/>
      <c r="D29" s="123"/>
      <c r="E29" s="121"/>
      <c r="F29" s="121"/>
      <c r="G29" s="122"/>
      <c r="H29" s="121"/>
    </row>
    <row r="30" spans="1:9" ht="28.5" customHeight="1" x14ac:dyDescent="0.25"/>
    <row r="31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92D050"/>
  </sheetPr>
  <dimension ref="A1:J146"/>
  <sheetViews>
    <sheetView topLeftCell="A100" workbookViewId="0">
      <selection activeCell="G132" sqref="G13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45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25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418</v>
      </c>
      <c r="B6" s="204">
        <v>270</v>
      </c>
      <c r="C6" s="203"/>
      <c r="D6" s="200"/>
      <c r="E6" s="198"/>
      <c r="F6" s="197"/>
      <c r="G6" s="45">
        <f>B6+H6</f>
        <v>270</v>
      </c>
      <c r="H6" s="58"/>
      <c r="I6" s="196"/>
    </row>
    <row r="7" spans="1:10" x14ac:dyDescent="0.25">
      <c r="A7" s="202" t="s">
        <v>417</v>
      </c>
      <c r="B7" s="204">
        <v>732</v>
      </c>
      <c r="C7" s="203"/>
      <c r="D7" s="200"/>
      <c r="E7" s="198"/>
      <c r="F7" s="197"/>
      <c r="G7" s="45">
        <f>B7-H7</f>
        <v>692</v>
      </c>
      <c r="H7" s="58">
        <v>40</v>
      </c>
      <c r="I7" s="196"/>
    </row>
    <row r="8" spans="1:10" x14ac:dyDescent="0.25">
      <c r="A8" s="202" t="s">
        <v>312</v>
      </c>
      <c r="B8" s="204">
        <v>532</v>
      </c>
      <c r="C8" s="203"/>
      <c r="D8" s="200"/>
      <c r="E8" s="198"/>
      <c r="F8" s="19"/>
      <c r="G8" s="45">
        <f>B8-H8</f>
        <v>521</v>
      </c>
      <c r="H8" s="201">
        <v>11</v>
      </c>
      <c r="I8" s="196"/>
    </row>
    <row r="9" spans="1:10" x14ac:dyDescent="0.25">
      <c r="A9" s="202" t="s">
        <v>421</v>
      </c>
      <c r="B9" s="204">
        <v>658</v>
      </c>
      <c r="C9" s="203"/>
      <c r="D9" s="200"/>
      <c r="E9" s="198"/>
      <c r="F9" s="197"/>
      <c r="G9" s="45">
        <f>B9+H9</f>
        <v>658</v>
      </c>
      <c r="H9" s="201"/>
      <c r="I9" s="196"/>
    </row>
    <row r="10" spans="1:10" x14ac:dyDescent="0.25">
      <c r="A10" s="202" t="s">
        <v>313</v>
      </c>
      <c r="B10" s="204">
        <v>567</v>
      </c>
      <c r="C10" s="203"/>
      <c r="D10" s="200"/>
      <c r="E10" s="198"/>
      <c r="F10" s="197"/>
      <c r="G10" s="45">
        <f>B10+H10</f>
        <v>567</v>
      </c>
      <c r="H10" s="201"/>
      <c r="I10" s="196"/>
    </row>
    <row r="11" spans="1:10" x14ac:dyDescent="0.25">
      <c r="A11" s="202" t="s">
        <v>420</v>
      </c>
      <c r="B11" s="189">
        <v>752</v>
      </c>
      <c r="C11" s="174"/>
      <c r="D11" s="106"/>
      <c r="E11" s="187"/>
      <c r="F11" s="127"/>
      <c r="G11" s="45">
        <f>B11-H11</f>
        <v>488</v>
      </c>
      <c r="H11" s="110">
        <v>264</v>
      </c>
      <c r="I11" s="196"/>
    </row>
    <row r="12" spans="1:10" x14ac:dyDescent="0.25">
      <c r="A12" s="202" t="s">
        <v>315</v>
      </c>
      <c r="B12" s="148">
        <v>551</v>
      </c>
      <c r="C12" s="203"/>
      <c r="D12" s="200"/>
      <c r="E12" s="198"/>
      <c r="F12" s="127"/>
      <c r="G12" s="45">
        <f>B12-H12</f>
        <v>551</v>
      </c>
      <c r="H12" s="110"/>
      <c r="I12" s="196"/>
    </row>
    <row r="13" spans="1:10" x14ac:dyDescent="0.25">
      <c r="A13" s="202" t="s">
        <v>316</v>
      </c>
      <c r="B13" s="204">
        <v>743</v>
      </c>
      <c r="C13" s="203"/>
      <c r="D13" s="200"/>
      <c r="E13" s="198"/>
      <c r="F13" s="197"/>
      <c r="G13" s="45">
        <f t="shared" ref="G13:G69" si="0">B13+H13</f>
        <v>743</v>
      </c>
      <c r="H13" s="201"/>
      <c r="I13" s="196"/>
    </row>
    <row r="14" spans="1:10" x14ac:dyDescent="0.25">
      <c r="A14" s="202" t="s">
        <v>317</v>
      </c>
      <c r="B14" s="204">
        <v>324</v>
      </c>
      <c r="C14" s="203"/>
      <c r="D14" s="200"/>
      <c r="E14" s="198"/>
      <c r="F14" s="197"/>
      <c r="G14" s="45">
        <f t="shared" si="0"/>
        <v>324</v>
      </c>
      <c r="H14" s="201"/>
      <c r="I14" s="196"/>
    </row>
    <row r="15" spans="1:10" x14ac:dyDescent="0.25">
      <c r="A15" s="202" t="s">
        <v>318</v>
      </c>
      <c r="B15" s="204">
        <v>454</v>
      </c>
      <c r="C15" s="203"/>
      <c r="D15" s="200"/>
      <c r="E15" s="198"/>
      <c r="F15" s="197"/>
      <c r="G15" s="45">
        <f t="shared" si="0"/>
        <v>454</v>
      </c>
      <c r="H15" s="201"/>
      <c r="I15" s="196"/>
    </row>
    <row r="16" spans="1:10" x14ac:dyDescent="0.25">
      <c r="A16" s="202" t="s">
        <v>419</v>
      </c>
      <c r="B16" s="204">
        <v>340</v>
      </c>
      <c r="C16" s="203"/>
      <c r="D16" s="200"/>
      <c r="E16" s="198"/>
      <c r="F16" s="108"/>
      <c r="G16" s="45">
        <f t="shared" si="0"/>
        <v>340</v>
      </c>
      <c r="H16" s="110"/>
      <c r="I16" s="196"/>
    </row>
    <row r="17" spans="1:9" x14ac:dyDescent="0.25">
      <c r="A17" s="202" t="s">
        <v>323</v>
      </c>
      <c r="B17" s="204">
        <v>551</v>
      </c>
      <c r="C17" s="203"/>
      <c r="D17" s="200"/>
      <c r="E17" s="198"/>
      <c r="F17" s="108"/>
      <c r="G17" s="45">
        <f t="shared" si="0"/>
        <v>551</v>
      </c>
      <c r="H17" s="110"/>
      <c r="I17" s="196"/>
    </row>
    <row r="18" spans="1:9" x14ac:dyDescent="0.25">
      <c r="A18" s="202" t="s">
        <v>324</v>
      </c>
      <c r="B18" s="204">
        <v>537</v>
      </c>
      <c r="C18" s="203"/>
      <c r="D18" s="200"/>
      <c r="E18" s="198"/>
      <c r="F18" s="108"/>
      <c r="G18" s="45">
        <f t="shared" si="0"/>
        <v>537</v>
      </c>
      <c r="H18" s="110"/>
      <c r="I18" s="196"/>
    </row>
    <row r="19" spans="1:9" x14ac:dyDescent="0.25">
      <c r="A19" s="202" t="s">
        <v>342</v>
      </c>
      <c r="B19" s="204">
        <v>119</v>
      </c>
      <c r="C19" s="203"/>
      <c r="D19" s="200"/>
      <c r="E19" s="198"/>
      <c r="F19" s="108"/>
      <c r="G19" s="45">
        <f t="shared" si="0"/>
        <v>119</v>
      </c>
      <c r="H19" s="110"/>
      <c r="I19" s="196"/>
    </row>
    <row r="20" spans="1:9" x14ac:dyDescent="0.25">
      <c r="A20" s="202" t="s">
        <v>343</v>
      </c>
      <c r="B20" s="204">
        <v>640</v>
      </c>
      <c r="C20" s="203"/>
      <c r="D20" s="200"/>
      <c r="E20" s="198"/>
      <c r="F20" s="108"/>
      <c r="G20" s="45">
        <f t="shared" si="0"/>
        <v>640</v>
      </c>
      <c r="H20" s="110"/>
      <c r="I20" s="196"/>
    </row>
    <row r="21" spans="1:9" x14ac:dyDescent="0.25">
      <c r="A21" s="202" t="s">
        <v>344</v>
      </c>
      <c r="B21" s="204">
        <v>415</v>
      </c>
      <c r="C21" s="203"/>
      <c r="D21" s="200"/>
      <c r="E21" s="198"/>
      <c r="F21" s="108"/>
      <c r="G21" s="45">
        <f t="shared" si="0"/>
        <v>415</v>
      </c>
      <c r="H21" s="110"/>
      <c r="I21" s="196"/>
    </row>
    <row r="22" spans="1:9" x14ac:dyDescent="0.25">
      <c r="A22" s="202" t="s">
        <v>345</v>
      </c>
      <c r="B22" s="204">
        <v>445</v>
      </c>
      <c r="C22" s="203"/>
      <c r="D22" s="200"/>
      <c r="E22" s="198"/>
      <c r="F22" s="108"/>
      <c r="G22" s="45">
        <f t="shared" si="0"/>
        <v>452</v>
      </c>
      <c r="H22" s="110">
        <v>7</v>
      </c>
      <c r="I22" s="196"/>
    </row>
    <row r="23" spans="1:9" ht="15.75" thickBot="1" x14ac:dyDescent="0.3">
      <c r="A23" s="153" t="s">
        <v>348</v>
      </c>
      <c r="B23" s="171">
        <v>334</v>
      </c>
      <c r="C23" s="170"/>
      <c r="D23" s="120"/>
      <c r="E23" s="117"/>
      <c r="F23" s="146"/>
      <c r="G23" s="114">
        <f>B23-H23</f>
        <v>332</v>
      </c>
      <c r="H23" s="118">
        <v>2</v>
      </c>
      <c r="I23" s="196"/>
    </row>
    <row r="24" spans="1:9" ht="15.75" thickTop="1" x14ac:dyDescent="0.25">
      <c r="A24" s="149" t="s">
        <v>403</v>
      </c>
      <c r="B24" s="148">
        <v>289</v>
      </c>
      <c r="C24" s="174"/>
      <c r="D24" s="106"/>
      <c r="E24" s="187"/>
      <c r="F24" s="127"/>
      <c r="G24" s="109">
        <f>B24-H24</f>
        <v>262</v>
      </c>
      <c r="H24" s="110">
        <v>27</v>
      </c>
      <c r="I24" s="196"/>
    </row>
    <row r="25" spans="1:9" x14ac:dyDescent="0.25">
      <c r="A25" s="202" t="s">
        <v>404</v>
      </c>
      <c r="B25" s="204">
        <v>127</v>
      </c>
      <c r="C25" s="203"/>
      <c r="D25" s="200"/>
      <c r="E25" s="198"/>
      <c r="F25" s="197"/>
      <c r="G25" s="45">
        <f>B25-H25</f>
        <v>116</v>
      </c>
      <c r="H25" s="58">
        <v>11</v>
      </c>
      <c r="I25" s="196"/>
    </row>
    <row r="26" spans="1:9" x14ac:dyDescent="0.25">
      <c r="A26" s="202" t="s">
        <v>405</v>
      </c>
      <c r="B26" s="204">
        <v>600</v>
      </c>
      <c r="C26" s="203"/>
      <c r="D26" s="200"/>
      <c r="E26" s="198"/>
      <c r="F26" s="19"/>
      <c r="G26" s="45">
        <f>B26-H26</f>
        <v>332</v>
      </c>
      <c r="H26" s="201">
        <v>268</v>
      </c>
      <c r="I26" s="196"/>
    </row>
    <row r="27" spans="1:9" x14ac:dyDescent="0.25">
      <c r="A27" s="202" t="s">
        <v>406</v>
      </c>
      <c r="B27" s="204">
        <v>320</v>
      </c>
      <c r="C27" s="203"/>
      <c r="D27" s="200"/>
      <c r="E27" s="198"/>
      <c r="F27" s="197"/>
      <c r="G27" s="45">
        <f>B27-H27</f>
        <v>250</v>
      </c>
      <c r="H27" s="201">
        <v>70</v>
      </c>
      <c r="I27" s="196"/>
    </row>
    <row r="28" spans="1:9" x14ac:dyDescent="0.25">
      <c r="A28" s="202" t="s">
        <v>413</v>
      </c>
      <c r="B28" s="204">
        <v>269</v>
      </c>
      <c r="C28" s="203"/>
      <c r="D28" s="200"/>
      <c r="E28" s="198"/>
      <c r="F28" s="197"/>
      <c r="G28" s="45">
        <f t="shared" si="0"/>
        <v>600</v>
      </c>
      <c r="H28" s="201">
        <v>331</v>
      </c>
      <c r="I28" s="196"/>
    </row>
    <row r="29" spans="1:9" x14ac:dyDescent="0.25">
      <c r="A29" s="202" t="s">
        <v>414</v>
      </c>
      <c r="B29" s="189">
        <v>722</v>
      </c>
      <c r="C29" s="203"/>
      <c r="D29" s="200"/>
      <c r="E29" s="198"/>
      <c r="F29" s="108"/>
      <c r="G29" s="45">
        <f t="shared" si="0"/>
        <v>722</v>
      </c>
      <c r="H29" s="110"/>
      <c r="I29" s="196"/>
    </row>
    <row r="30" spans="1:9" x14ac:dyDescent="0.25">
      <c r="A30" s="202" t="s">
        <v>422</v>
      </c>
      <c r="B30" s="148">
        <v>416</v>
      </c>
      <c r="C30" s="174"/>
      <c r="D30" s="106"/>
      <c r="E30" s="187"/>
      <c r="F30" s="127"/>
      <c r="G30" s="45">
        <f t="shared" si="0"/>
        <v>416</v>
      </c>
      <c r="H30" s="110"/>
      <c r="I30" s="196"/>
    </row>
    <row r="31" spans="1:9" x14ac:dyDescent="0.25">
      <c r="A31" s="202" t="s">
        <v>423</v>
      </c>
      <c r="B31" s="148">
        <v>764</v>
      </c>
      <c r="C31" s="174"/>
      <c r="D31" s="106"/>
      <c r="E31" s="187"/>
      <c r="F31" s="127"/>
      <c r="G31" s="45">
        <f>B31-H31</f>
        <v>755</v>
      </c>
      <c r="H31" s="110">
        <v>9</v>
      </c>
      <c r="I31" s="196"/>
    </row>
    <row r="32" spans="1:9" x14ac:dyDescent="0.25">
      <c r="A32" s="202" t="s">
        <v>431</v>
      </c>
      <c r="B32" s="204">
        <v>640</v>
      </c>
      <c r="C32" s="203"/>
      <c r="D32" s="200"/>
      <c r="E32" s="198"/>
      <c r="F32" s="127"/>
      <c r="G32" s="45">
        <f t="shared" si="0"/>
        <v>640</v>
      </c>
      <c r="H32" s="110"/>
      <c r="I32" s="196"/>
    </row>
    <row r="33" spans="1:9" x14ac:dyDescent="0.25">
      <c r="A33" s="202" t="s">
        <v>432</v>
      </c>
      <c r="B33" s="204">
        <v>658</v>
      </c>
      <c r="C33" s="203"/>
      <c r="D33" s="200"/>
      <c r="E33" s="198"/>
      <c r="F33" s="197"/>
      <c r="G33" s="45">
        <f t="shared" si="0"/>
        <v>658</v>
      </c>
      <c r="H33" s="201"/>
      <c r="I33" s="196"/>
    </row>
    <row r="34" spans="1:9" x14ac:dyDescent="0.25">
      <c r="A34" s="202" t="s">
        <v>433</v>
      </c>
      <c r="B34" s="204">
        <v>503</v>
      </c>
      <c r="C34" s="203"/>
      <c r="D34" s="200"/>
      <c r="E34" s="198"/>
      <c r="F34" s="197"/>
      <c r="G34" s="45">
        <f t="shared" si="0"/>
        <v>503</v>
      </c>
      <c r="H34" s="201"/>
      <c r="I34" s="196"/>
    </row>
    <row r="35" spans="1:9" x14ac:dyDescent="0.25">
      <c r="A35" s="202" t="s">
        <v>439</v>
      </c>
      <c r="B35" s="204">
        <v>30</v>
      </c>
      <c r="C35" s="203"/>
      <c r="D35" s="200"/>
      <c r="E35" s="198"/>
      <c r="F35" s="197"/>
      <c r="G35" s="45">
        <f t="shared" si="0"/>
        <v>30</v>
      </c>
      <c r="H35" s="201"/>
      <c r="I35" s="196"/>
    </row>
    <row r="36" spans="1:9" x14ac:dyDescent="0.25">
      <c r="A36" s="202" t="s">
        <v>440</v>
      </c>
      <c r="B36" s="204">
        <v>658</v>
      </c>
      <c r="C36" s="203"/>
      <c r="D36" s="200"/>
      <c r="E36" s="198"/>
      <c r="F36" s="108"/>
      <c r="G36" s="45">
        <f t="shared" si="0"/>
        <v>658</v>
      </c>
      <c r="H36" s="110"/>
      <c r="I36" s="196"/>
    </row>
    <row r="37" spans="1:9" x14ac:dyDescent="0.25">
      <c r="A37" s="202" t="s">
        <v>441</v>
      </c>
      <c r="B37" s="204">
        <v>410</v>
      </c>
      <c r="C37" s="203"/>
      <c r="D37" s="200"/>
      <c r="E37" s="198"/>
      <c r="F37" s="108"/>
      <c r="G37" s="45">
        <f t="shared" si="0"/>
        <v>410</v>
      </c>
      <c r="H37" s="110"/>
      <c r="I37" s="196"/>
    </row>
    <row r="38" spans="1:9" x14ac:dyDescent="0.25">
      <c r="A38" s="202" t="s">
        <v>442</v>
      </c>
      <c r="B38" s="204">
        <v>397</v>
      </c>
      <c r="C38" s="203"/>
      <c r="D38" s="200"/>
      <c r="E38" s="198"/>
      <c r="F38" s="108"/>
      <c r="G38" s="45">
        <f t="shared" si="0"/>
        <v>397</v>
      </c>
      <c r="H38" s="110"/>
      <c r="I38" s="196"/>
    </row>
    <row r="39" spans="1:9" x14ac:dyDescent="0.25">
      <c r="A39" s="202" t="s">
        <v>457</v>
      </c>
      <c r="B39" s="204">
        <v>601</v>
      </c>
      <c r="C39" s="203"/>
      <c r="D39" s="200"/>
      <c r="E39" s="198"/>
      <c r="F39" s="108"/>
      <c r="G39" s="45">
        <f t="shared" si="0"/>
        <v>601</v>
      </c>
      <c r="H39" s="110"/>
      <c r="I39" s="196"/>
    </row>
    <row r="40" spans="1:9" x14ac:dyDescent="0.25">
      <c r="A40" s="202" t="s">
        <v>456</v>
      </c>
      <c r="B40" s="204">
        <v>810</v>
      </c>
      <c r="C40" s="203"/>
      <c r="D40" s="200"/>
      <c r="E40" s="198"/>
      <c r="F40" s="108"/>
      <c r="G40" s="45">
        <f>B40-H40</f>
        <v>610</v>
      </c>
      <c r="H40" s="110">
        <v>200</v>
      </c>
      <c r="I40" s="196"/>
    </row>
    <row r="41" spans="1:9" x14ac:dyDescent="0.25">
      <c r="A41" s="202" t="s">
        <v>454</v>
      </c>
      <c r="B41" s="204">
        <v>200</v>
      </c>
      <c r="C41" s="203"/>
      <c r="D41" s="200"/>
      <c r="E41" s="198"/>
      <c r="F41" s="108"/>
      <c r="G41" s="45">
        <f t="shared" si="0"/>
        <v>200</v>
      </c>
      <c r="H41" s="110"/>
      <c r="I41" s="196"/>
    </row>
    <row r="42" spans="1:9" x14ac:dyDescent="0.25">
      <c r="A42" s="202" t="s">
        <v>455</v>
      </c>
      <c r="B42" s="204">
        <v>680</v>
      </c>
      <c r="C42" s="203"/>
      <c r="D42" s="200"/>
      <c r="E42" s="198"/>
      <c r="F42" s="108"/>
      <c r="G42" s="45">
        <f t="shared" si="0"/>
        <v>680</v>
      </c>
      <c r="H42" s="110"/>
      <c r="I42" s="196"/>
    </row>
    <row r="43" spans="1:9" x14ac:dyDescent="0.25">
      <c r="A43" s="202" t="s">
        <v>458</v>
      </c>
      <c r="B43" s="204">
        <v>510</v>
      </c>
      <c r="C43" s="203"/>
      <c r="D43" s="200"/>
      <c r="E43" s="198"/>
      <c r="F43" s="108"/>
      <c r="G43" s="45">
        <f t="shared" si="0"/>
        <v>515</v>
      </c>
      <c r="H43" s="110">
        <v>5</v>
      </c>
      <c r="I43" s="196"/>
    </row>
    <row r="44" spans="1:9" x14ac:dyDescent="0.25">
      <c r="A44" s="202" t="s">
        <v>459</v>
      </c>
      <c r="B44" s="204">
        <v>585</v>
      </c>
      <c r="C44" s="203"/>
      <c r="D44" s="200"/>
      <c r="E44" s="198"/>
      <c r="F44" s="108"/>
      <c r="G44" s="45">
        <f t="shared" si="0"/>
        <v>586</v>
      </c>
      <c r="H44" s="110">
        <v>1</v>
      </c>
      <c r="I44" s="196"/>
    </row>
    <row r="45" spans="1:9" x14ac:dyDescent="0.25">
      <c r="A45" s="202" t="s">
        <v>467</v>
      </c>
      <c r="B45" s="204">
        <v>750</v>
      </c>
      <c r="C45" s="203"/>
      <c r="D45" s="200"/>
      <c r="E45" s="198"/>
      <c r="F45" s="108"/>
      <c r="G45" s="45">
        <f>B45-H45</f>
        <v>598</v>
      </c>
      <c r="H45" s="110">
        <v>152</v>
      </c>
      <c r="I45" s="196"/>
    </row>
    <row r="46" spans="1:9" x14ac:dyDescent="0.25">
      <c r="A46" s="202" t="s">
        <v>468</v>
      </c>
      <c r="B46" s="204">
        <v>650</v>
      </c>
      <c r="C46" s="203"/>
      <c r="D46" s="200"/>
      <c r="E46" s="198"/>
      <c r="F46" s="108"/>
      <c r="G46" s="45">
        <f t="shared" si="0"/>
        <v>650</v>
      </c>
      <c r="H46" s="110"/>
      <c r="I46" s="196"/>
    </row>
    <row r="47" spans="1:9" x14ac:dyDescent="0.25">
      <c r="A47" s="202" t="s">
        <v>473</v>
      </c>
      <c r="B47" s="204">
        <v>600</v>
      </c>
      <c r="C47" s="203"/>
      <c r="D47" s="200"/>
      <c r="E47" s="198"/>
      <c r="F47" s="108"/>
      <c r="G47" s="45">
        <f t="shared" si="0"/>
        <v>600</v>
      </c>
      <c r="H47" s="110"/>
      <c r="I47" s="196"/>
    </row>
    <row r="48" spans="1:9" x14ac:dyDescent="0.25">
      <c r="A48" s="202" t="s">
        <v>474</v>
      </c>
      <c r="B48" s="204">
        <v>650</v>
      </c>
      <c r="C48" s="203"/>
      <c r="D48" s="200"/>
      <c r="E48" s="198"/>
      <c r="F48" s="108"/>
      <c r="G48" s="45">
        <f t="shared" si="0"/>
        <v>650</v>
      </c>
      <c r="H48" s="110"/>
      <c r="I48" s="196"/>
    </row>
    <row r="49" spans="1:9" x14ac:dyDescent="0.25">
      <c r="A49" s="202" t="s">
        <v>475</v>
      </c>
      <c r="B49" s="204">
        <v>65</v>
      </c>
      <c r="C49" s="203"/>
      <c r="D49" s="200"/>
      <c r="E49" s="198"/>
      <c r="F49" s="108"/>
      <c r="G49" s="45">
        <f t="shared" si="0"/>
        <v>65</v>
      </c>
      <c r="H49" s="110"/>
      <c r="I49" s="196"/>
    </row>
    <row r="50" spans="1:9" x14ac:dyDescent="0.25">
      <c r="A50" s="202" t="s">
        <v>510</v>
      </c>
      <c r="B50" s="204">
        <v>78</v>
      </c>
      <c r="C50" s="203"/>
      <c r="D50" s="200"/>
      <c r="E50" s="198"/>
      <c r="F50" s="108"/>
      <c r="G50" s="45">
        <f t="shared" si="0"/>
        <v>78</v>
      </c>
      <c r="H50" s="110"/>
      <c r="I50" s="196"/>
    </row>
    <row r="51" spans="1:9" x14ac:dyDescent="0.25">
      <c r="A51" s="202" t="s">
        <v>511</v>
      </c>
      <c r="B51" s="204">
        <v>15</v>
      </c>
      <c r="C51" s="203"/>
      <c r="D51" s="200"/>
      <c r="E51" s="198"/>
      <c r="F51" s="108"/>
      <c r="G51" s="45">
        <f t="shared" si="0"/>
        <v>15</v>
      </c>
      <c r="H51" s="110"/>
      <c r="I51" s="196"/>
    </row>
    <row r="52" spans="1:9" x14ac:dyDescent="0.25">
      <c r="A52" s="202" t="s">
        <v>512</v>
      </c>
      <c r="B52" s="204">
        <v>540</v>
      </c>
      <c r="C52" s="203"/>
      <c r="D52" s="200"/>
      <c r="E52" s="198"/>
      <c r="F52" s="108"/>
      <c r="G52" s="45">
        <f t="shared" si="0"/>
        <v>540</v>
      </c>
      <c r="H52" s="110"/>
      <c r="I52" s="196"/>
    </row>
    <row r="53" spans="1:9" x14ac:dyDescent="0.25">
      <c r="A53" s="202" t="s">
        <v>513</v>
      </c>
      <c r="B53" s="204">
        <v>500</v>
      </c>
      <c r="C53" s="203"/>
      <c r="D53" s="200"/>
      <c r="E53" s="198"/>
      <c r="F53" s="108"/>
      <c r="G53" s="45">
        <f t="shared" si="0"/>
        <v>500</v>
      </c>
      <c r="H53" s="110"/>
      <c r="I53" s="196"/>
    </row>
    <row r="54" spans="1:9" ht="15.75" thickBot="1" x14ac:dyDescent="0.3">
      <c r="A54" s="153" t="s">
        <v>514</v>
      </c>
      <c r="B54" s="171">
        <v>220</v>
      </c>
      <c r="C54" s="170"/>
      <c r="D54" s="120"/>
      <c r="E54" s="188"/>
      <c r="F54" s="113"/>
      <c r="G54" s="114">
        <f t="shared" si="0"/>
        <v>220</v>
      </c>
      <c r="H54" s="118"/>
      <c r="I54" s="196"/>
    </row>
    <row r="55" spans="1:9" ht="15.75" thickTop="1" x14ac:dyDescent="0.25">
      <c r="A55" s="149" t="s">
        <v>652</v>
      </c>
      <c r="B55" s="148">
        <v>756</v>
      </c>
      <c r="C55" s="174"/>
      <c r="D55" s="106"/>
      <c r="E55" s="187"/>
      <c r="F55" s="108"/>
      <c r="G55" s="109">
        <f>B55-H55</f>
        <v>740</v>
      </c>
      <c r="H55" s="110">
        <v>16</v>
      </c>
      <c r="I55" s="196"/>
    </row>
    <row r="56" spans="1:9" x14ac:dyDescent="0.25">
      <c r="A56" s="202" t="s">
        <v>653</v>
      </c>
      <c r="B56" s="204">
        <v>755</v>
      </c>
      <c r="C56" s="203"/>
      <c r="D56" s="200"/>
      <c r="E56" s="198"/>
      <c r="F56" s="108"/>
      <c r="G56" s="45">
        <f t="shared" si="0"/>
        <v>755</v>
      </c>
      <c r="H56" s="110"/>
      <c r="I56" s="196"/>
    </row>
    <row r="57" spans="1:9" x14ac:dyDescent="0.25">
      <c r="A57" s="202" t="s">
        <v>654</v>
      </c>
      <c r="B57" s="204">
        <v>66</v>
      </c>
      <c r="C57" s="203"/>
      <c r="D57" s="200"/>
      <c r="E57" s="198"/>
      <c r="F57" s="108"/>
      <c r="G57" s="45">
        <f>B57-H57</f>
        <v>65</v>
      </c>
      <c r="H57" s="110">
        <v>1</v>
      </c>
      <c r="I57" s="196"/>
    </row>
    <row r="58" spans="1:9" x14ac:dyDescent="0.25">
      <c r="A58" s="202" t="s">
        <v>770</v>
      </c>
      <c r="B58" s="204">
        <v>490</v>
      </c>
      <c r="C58" s="203"/>
      <c r="D58" s="200"/>
      <c r="E58" s="198"/>
      <c r="F58" s="108"/>
      <c r="G58" s="45">
        <f>B58-H58</f>
        <v>490</v>
      </c>
      <c r="H58" s="110"/>
      <c r="I58" s="196"/>
    </row>
    <row r="59" spans="1:9" x14ac:dyDescent="0.25">
      <c r="A59" s="202" t="s">
        <v>671</v>
      </c>
      <c r="B59" s="204">
        <f>417+110</f>
        <v>527</v>
      </c>
      <c r="C59" s="203"/>
      <c r="D59" s="200"/>
      <c r="E59" s="198"/>
      <c r="F59" s="108"/>
      <c r="G59" s="45">
        <f t="shared" si="0"/>
        <v>527</v>
      </c>
      <c r="H59" s="110"/>
      <c r="I59" s="196"/>
    </row>
    <row r="60" spans="1:9" x14ac:dyDescent="0.25">
      <c r="A60" s="202" t="s">
        <v>672</v>
      </c>
      <c r="B60" s="204">
        <v>590</v>
      </c>
      <c r="C60" s="203"/>
      <c r="D60" s="200"/>
      <c r="E60" s="198"/>
      <c r="F60" s="108"/>
      <c r="G60" s="45">
        <f t="shared" si="0"/>
        <v>590</v>
      </c>
      <c r="H60" s="110"/>
      <c r="I60" s="196"/>
    </row>
    <row r="61" spans="1:9" x14ac:dyDescent="0.25">
      <c r="A61" s="202" t="s">
        <v>673</v>
      </c>
      <c r="B61" s="204">
        <v>588</v>
      </c>
      <c r="C61" s="203"/>
      <c r="D61" s="200"/>
      <c r="E61" s="198"/>
      <c r="F61" s="108"/>
      <c r="G61" s="45">
        <f>B61-H61</f>
        <v>560</v>
      </c>
      <c r="H61" s="110">
        <v>28</v>
      </c>
      <c r="I61" s="196"/>
    </row>
    <row r="62" spans="1:9" x14ac:dyDescent="0.25">
      <c r="A62" s="202" t="s">
        <v>695</v>
      </c>
      <c r="B62" s="204">
        <v>300</v>
      </c>
      <c r="C62" s="203"/>
      <c r="D62" s="200"/>
      <c r="E62" s="198"/>
      <c r="F62" s="108"/>
      <c r="G62" s="45">
        <f t="shared" si="0"/>
        <v>302</v>
      </c>
      <c r="H62" s="110">
        <v>2</v>
      </c>
      <c r="I62" s="196"/>
    </row>
    <row r="63" spans="1:9" x14ac:dyDescent="0.25">
      <c r="A63" s="202" t="s">
        <v>696</v>
      </c>
      <c r="B63" s="204">
        <v>90</v>
      </c>
      <c r="C63" s="203"/>
      <c r="D63" s="200"/>
      <c r="E63" s="198"/>
      <c r="F63" s="108"/>
      <c r="G63" s="199">
        <f t="shared" si="0"/>
        <v>90</v>
      </c>
      <c r="H63" s="110"/>
      <c r="I63" s="196"/>
    </row>
    <row r="64" spans="1:9" x14ac:dyDescent="0.25">
      <c r="A64" s="202" t="s">
        <v>697</v>
      </c>
      <c r="B64" s="204">
        <v>662</v>
      </c>
      <c r="C64" s="203"/>
      <c r="D64" s="200"/>
      <c r="E64" s="198"/>
      <c r="F64" s="108"/>
      <c r="G64" s="45">
        <f>B64-H64</f>
        <v>649</v>
      </c>
      <c r="H64" s="110">
        <v>13</v>
      </c>
      <c r="I64" s="196"/>
    </row>
    <row r="65" spans="1:10" x14ac:dyDescent="0.25">
      <c r="A65" s="202" t="s">
        <v>705</v>
      </c>
      <c r="B65" s="204">
        <v>764</v>
      </c>
      <c r="C65" s="203"/>
      <c r="D65" s="200"/>
      <c r="E65" s="198"/>
      <c r="F65" s="108"/>
      <c r="G65" s="45">
        <f t="shared" si="0"/>
        <v>764</v>
      </c>
      <c r="H65" s="110"/>
      <c r="I65" s="196"/>
    </row>
    <row r="66" spans="1:10" x14ac:dyDescent="0.25">
      <c r="A66" s="202" t="s">
        <v>706</v>
      </c>
      <c r="B66" s="204">
        <v>606</v>
      </c>
      <c r="C66" s="203"/>
      <c r="D66" s="200"/>
      <c r="E66" s="198"/>
      <c r="F66" s="108"/>
      <c r="G66" s="45">
        <f>B66-H66</f>
        <v>600</v>
      </c>
      <c r="H66" s="110">
        <v>6</v>
      </c>
      <c r="I66" s="196"/>
    </row>
    <row r="67" spans="1:10" x14ac:dyDescent="0.25">
      <c r="A67" s="149" t="s">
        <v>722</v>
      </c>
      <c r="B67" s="148">
        <v>600</v>
      </c>
      <c r="C67" s="203"/>
      <c r="D67" s="200"/>
      <c r="E67" s="198"/>
      <c r="F67" s="108"/>
      <c r="G67" s="45">
        <f t="shared" si="0"/>
        <v>600</v>
      </c>
      <c r="H67" s="110"/>
      <c r="I67" s="196"/>
    </row>
    <row r="68" spans="1:10" x14ac:dyDescent="0.25">
      <c r="A68" s="149" t="s">
        <v>723</v>
      </c>
      <c r="B68" s="204">
        <v>250</v>
      </c>
      <c r="C68" s="203"/>
      <c r="D68" s="200"/>
      <c r="E68" s="198"/>
      <c r="F68" s="108"/>
      <c r="G68" s="45">
        <f t="shared" si="0"/>
        <v>250</v>
      </c>
      <c r="H68" s="110"/>
      <c r="I68" s="196"/>
    </row>
    <row r="69" spans="1:10" x14ac:dyDescent="0.25">
      <c r="A69" s="149" t="s">
        <v>724</v>
      </c>
      <c r="B69" s="204">
        <v>121</v>
      </c>
      <c r="C69" s="203"/>
      <c r="D69" s="200"/>
      <c r="E69" s="198"/>
      <c r="F69" s="108"/>
      <c r="G69" s="45">
        <f t="shared" si="0"/>
        <v>121</v>
      </c>
      <c r="H69" s="110"/>
      <c r="I69" s="196"/>
    </row>
    <row r="70" spans="1:10" x14ac:dyDescent="0.25">
      <c r="A70" s="149" t="s">
        <v>743</v>
      </c>
      <c r="B70" s="204">
        <v>662</v>
      </c>
      <c r="C70" s="203"/>
      <c r="D70" s="200"/>
      <c r="E70" s="198"/>
      <c r="F70" s="108"/>
      <c r="G70" s="45">
        <f>B70-H70</f>
        <v>648</v>
      </c>
      <c r="H70" s="110">
        <v>14</v>
      </c>
      <c r="I70" s="196"/>
    </row>
    <row r="71" spans="1:10" ht="4.5" customHeight="1" x14ac:dyDescent="0.25">
      <c r="A71" s="17"/>
      <c r="B71" s="17"/>
      <c r="C71" s="17"/>
      <c r="D71" s="17"/>
      <c r="E71" s="17"/>
      <c r="F71" s="17"/>
      <c r="G71" s="17"/>
      <c r="H71" s="17"/>
    </row>
    <row r="72" spans="1:10" x14ac:dyDescent="0.25">
      <c r="A72" s="5" t="s">
        <v>16</v>
      </c>
      <c r="B72" s="18">
        <f>SUM(B6:B70)</f>
        <v>31048</v>
      </c>
      <c r="C72" s="5">
        <f>SUM(C11:C35)</f>
        <v>0</v>
      </c>
      <c r="D72" s="26">
        <f>SUM(D11:D34)</f>
        <v>0</v>
      </c>
      <c r="E72" s="5"/>
      <c r="F72" s="5"/>
      <c r="G72" s="83">
        <f>SUM(G6:G70)</f>
        <v>30262</v>
      </c>
      <c r="H72" s="23">
        <f>SUM(H11:H34)</f>
        <v>989</v>
      </c>
    </row>
    <row r="73" spans="1:10" x14ac:dyDescent="0.25">
      <c r="A73" s="121"/>
      <c r="B73" s="122">
        <f>J1-B72</f>
        <v>-1048</v>
      </c>
      <c r="C73" s="121"/>
      <c r="D73" s="123"/>
      <c r="E73" s="121"/>
      <c r="F73" s="121"/>
      <c r="G73" s="122"/>
      <c r="H73" s="121"/>
    </row>
    <row r="74" spans="1:10" ht="28.5" customHeight="1" x14ac:dyDescent="0.25"/>
    <row r="75" spans="1:10" ht="28.5" customHeight="1" x14ac:dyDescent="0.25">
      <c r="A75" s="6"/>
      <c r="B75" s="542" t="s">
        <v>6</v>
      </c>
      <c r="C75" s="542"/>
      <c r="D75" s="542"/>
      <c r="E75" s="542"/>
      <c r="F75" s="542"/>
      <c r="G75" s="542"/>
      <c r="H75" s="542"/>
      <c r="J75" s="186">
        <v>30262</v>
      </c>
    </row>
    <row r="76" spans="1:10" ht="15" customHeight="1" x14ac:dyDescent="0.25">
      <c r="A76" s="7"/>
      <c r="B76" s="543" t="s">
        <v>7</v>
      </c>
      <c r="C76" s="543"/>
      <c r="D76" s="12" t="s">
        <v>13</v>
      </c>
      <c r="E76" s="192"/>
      <c r="F76" s="245" t="s">
        <v>9</v>
      </c>
      <c r="G76" s="12" t="s">
        <v>159</v>
      </c>
      <c r="H76" s="192"/>
    </row>
    <row r="77" spans="1:10" x14ac:dyDescent="0.25">
      <c r="A77" s="8"/>
      <c r="B77" s="541" t="s">
        <v>8</v>
      </c>
      <c r="C77" s="541"/>
      <c r="D77" s="12" t="s">
        <v>25</v>
      </c>
      <c r="E77" s="4"/>
      <c r="F77" s="5" t="s">
        <v>10</v>
      </c>
      <c r="G77" s="13" t="s">
        <v>23</v>
      </c>
      <c r="H77" s="4"/>
    </row>
    <row r="79" spans="1:10" ht="30" x14ac:dyDescent="0.25">
      <c r="A79" s="197" t="s">
        <v>0</v>
      </c>
      <c r="B79" s="197" t="s">
        <v>1</v>
      </c>
      <c r="C79" s="197" t="s">
        <v>2</v>
      </c>
      <c r="D79" s="197" t="s">
        <v>3</v>
      </c>
      <c r="E79" s="197" t="s">
        <v>4</v>
      </c>
      <c r="F79" s="197" t="s">
        <v>5</v>
      </c>
      <c r="G79" s="197" t="s">
        <v>1</v>
      </c>
      <c r="H79" s="197" t="s">
        <v>2</v>
      </c>
    </row>
    <row r="80" spans="1:10" x14ac:dyDescent="0.25">
      <c r="A80" s="202" t="s">
        <v>375</v>
      </c>
      <c r="B80" s="204">
        <v>246</v>
      </c>
      <c r="C80" s="203"/>
      <c r="D80" s="200"/>
      <c r="E80" s="198"/>
      <c r="F80" s="108"/>
      <c r="G80" s="109">
        <f t="shared" ref="G80:G115" si="1">B80+H80</f>
        <v>246</v>
      </c>
      <c r="H80" s="110"/>
      <c r="I80" s="196"/>
    </row>
    <row r="81" spans="1:9" x14ac:dyDescent="0.25">
      <c r="A81" s="202" t="s">
        <v>376</v>
      </c>
      <c r="B81" s="204">
        <v>850</v>
      </c>
      <c r="C81" s="203"/>
      <c r="D81" s="200"/>
      <c r="E81" s="198"/>
      <c r="F81" s="108"/>
      <c r="G81" s="109">
        <f t="shared" si="1"/>
        <v>850</v>
      </c>
      <c r="H81" s="110"/>
      <c r="I81" s="196"/>
    </row>
    <row r="82" spans="1:9" x14ac:dyDescent="0.25">
      <c r="A82" s="202" t="s">
        <v>377</v>
      </c>
      <c r="B82" s="204">
        <v>910</v>
      </c>
      <c r="C82" s="203"/>
      <c r="D82" s="200"/>
      <c r="E82" s="198"/>
      <c r="F82" s="108"/>
      <c r="G82" s="109">
        <f t="shared" si="1"/>
        <v>910</v>
      </c>
      <c r="H82" s="110"/>
      <c r="I82" s="196"/>
    </row>
    <row r="83" spans="1:9" x14ac:dyDescent="0.25">
      <c r="A83" s="202" t="s">
        <v>378</v>
      </c>
      <c r="B83" s="204">
        <v>879</v>
      </c>
      <c r="C83" s="203"/>
      <c r="D83" s="200"/>
      <c r="E83" s="198"/>
      <c r="F83" s="108"/>
      <c r="G83" s="109">
        <f t="shared" si="1"/>
        <v>879</v>
      </c>
      <c r="H83" s="110"/>
      <c r="I83" s="196"/>
    </row>
    <row r="84" spans="1:9" x14ac:dyDescent="0.25">
      <c r="A84" s="202" t="s">
        <v>379</v>
      </c>
      <c r="B84" s="204">
        <v>1092</v>
      </c>
      <c r="C84" s="203"/>
      <c r="D84" s="200"/>
      <c r="E84" s="198"/>
      <c r="F84" s="197"/>
      <c r="G84" s="109">
        <f t="shared" si="1"/>
        <v>1092</v>
      </c>
      <c r="H84" s="201"/>
      <c r="I84" s="196"/>
    </row>
    <row r="85" spans="1:9" x14ac:dyDescent="0.25">
      <c r="A85" s="202" t="s">
        <v>380</v>
      </c>
      <c r="B85" s="204">
        <v>997</v>
      </c>
      <c r="C85" s="203"/>
      <c r="D85" s="200"/>
      <c r="E85" s="198"/>
      <c r="F85" s="108"/>
      <c r="G85" s="109">
        <f t="shared" si="1"/>
        <v>997</v>
      </c>
      <c r="H85" s="110"/>
      <c r="I85" s="196"/>
    </row>
    <row r="86" spans="1:9" x14ac:dyDescent="0.25">
      <c r="A86" s="202" t="s">
        <v>381</v>
      </c>
      <c r="B86" s="204">
        <v>900</v>
      </c>
      <c r="C86" s="203"/>
      <c r="D86" s="200"/>
      <c r="E86" s="198"/>
      <c r="F86" s="197"/>
      <c r="G86" s="109">
        <f t="shared" si="1"/>
        <v>900</v>
      </c>
      <c r="H86" s="201"/>
      <c r="I86" s="196"/>
    </row>
    <row r="87" spans="1:9" x14ac:dyDescent="0.25">
      <c r="A87" s="202" t="s">
        <v>382</v>
      </c>
      <c r="B87" s="148">
        <v>921</v>
      </c>
      <c r="C87" s="174"/>
      <c r="D87" s="106"/>
      <c r="E87" s="187"/>
      <c r="F87" s="108"/>
      <c r="G87" s="109">
        <f t="shared" si="1"/>
        <v>921</v>
      </c>
      <c r="H87" s="110"/>
      <c r="I87" s="196"/>
    </row>
    <row r="88" spans="1:9" x14ac:dyDescent="0.25">
      <c r="A88" s="202" t="s">
        <v>383</v>
      </c>
      <c r="B88" s="204">
        <v>85</v>
      </c>
      <c r="C88" s="203"/>
      <c r="D88" s="200"/>
      <c r="E88" s="198"/>
      <c r="F88" s="197"/>
      <c r="G88" s="109">
        <f t="shared" si="1"/>
        <v>85</v>
      </c>
      <c r="H88" s="201"/>
      <c r="I88" s="196"/>
    </row>
    <row r="89" spans="1:9" x14ac:dyDescent="0.25">
      <c r="A89" s="202" t="s">
        <v>384</v>
      </c>
      <c r="B89" s="204">
        <v>1110</v>
      </c>
      <c r="C89" s="203"/>
      <c r="D89" s="200"/>
      <c r="E89" s="198"/>
      <c r="F89" s="108"/>
      <c r="G89" s="109">
        <f t="shared" si="1"/>
        <v>1110</v>
      </c>
      <c r="H89" s="110"/>
      <c r="I89" s="196"/>
    </row>
    <row r="90" spans="1:9" x14ac:dyDescent="0.25">
      <c r="A90" s="202" t="s">
        <v>374</v>
      </c>
      <c r="B90" s="204">
        <v>135</v>
      </c>
      <c r="C90" s="203"/>
      <c r="D90" s="200"/>
      <c r="E90" s="198"/>
      <c r="F90" s="108"/>
      <c r="G90" s="109">
        <f t="shared" si="1"/>
        <v>135</v>
      </c>
      <c r="H90" s="110"/>
      <c r="I90" s="196"/>
    </row>
    <row r="91" spans="1:9" x14ac:dyDescent="0.25">
      <c r="A91" s="202" t="s">
        <v>390</v>
      </c>
      <c r="B91" s="204">
        <v>1180</v>
      </c>
      <c r="C91" s="203"/>
      <c r="D91" s="200"/>
      <c r="E91" s="198"/>
      <c r="F91" s="108"/>
      <c r="G91" s="109">
        <f t="shared" si="1"/>
        <v>1180</v>
      </c>
      <c r="H91" s="110"/>
      <c r="I91" s="196"/>
    </row>
    <row r="92" spans="1:9" ht="15.75" thickBot="1" x14ac:dyDescent="0.3">
      <c r="A92" s="153" t="s">
        <v>391</v>
      </c>
      <c r="B92" s="171">
        <v>1020</v>
      </c>
      <c r="C92" s="170"/>
      <c r="D92" s="120"/>
      <c r="E92" s="188"/>
      <c r="F92" s="113"/>
      <c r="G92" s="114">
        <f t="shared" si="1"/>
        <v>1020</v>
      </c>
      <c r="H92" s="118"/>
      <c r="I92" s="196"/>
    </row>
    <row r="93" spans="1:9" ht="16.5" thickTop="1" thickBot="1" x14ac:dyDescent="0.3">
      <c r="A93" s="207" t="s">
        <v>453</v>
      </c>
      <c r="B93" s="211">
        <v>444</v>
      </c>
      <c r="C93" s="212"/>
      <c r="D93" s="213"/>
      <c r="E93" s="209"/>
      <c r="F93" s="210"/>
      <c r="G93" s="219">
        <f t="shared" si="1"/>
        <v>444</v>
      </c>
      <c r="H93" s="208"/>
      <c r="I93" s="196"/>
    </row>
    <row r="94" spans="1:9" ht="15.75" thickTop="1" x14ac:dyDescent="0.25">
      <c r="A94" s="149" t="s">
        <v>460</v>
      </c>
      <c r="B94" s="148">
        <v>417</v>
      </c>
      <c r="C94" s="174"/>
      <c r="D94" s="106"/>
      <c r="E94" s="187"/>
      <c r="F94" s="108"/>
      <c r="G94" s="109">
        <f t="shared" si="1"/>
        <v>437</v>
      </c>
      <c r="H94" s="110">
        <v>20</v>
      </c>
      <c r="I94" s="196"/>
    </row>
    <row r="95" spans="1:9" x14ac:dyDescent="0.25">
      <c r="A95" s="202" t="s">
        <v>461</v>
      </c>
      <c r="B95" s="148">
        <v>1200</v>
      </c>
      <c r="C95" s="174"/>
      <c r="D95" s="106"/>
      <c r="E95" s="187"/>
      <c r="F95" s="108"/>
      <c r="G95" s="109">
        <f t="shared" si="1"/>
        <v>1200</v>
      </c>
      <c r="H95" s="110"/>
      <c r="I95" s="196"/>
    </row>
    <row r="96" spans="1:9" x14ac:dyDescent="0.25">
      <c r="A96" s="149" t="s">
        <v>471</v>
      </c>
      <c r="B96" s="204">
        <v>387</v>
      </c>
      <c r="C96" s="203"/>
      <c r="D96" s="200"/>
      <c r="E96" s="198"/>
      <c r="F96" s="108"/>
      <c r="G96" s="109">
        <f t="shared" si="1"/>
        <v>387</v>
      </c>
      <c r="H96" s="110"/>
      <c r="I96" s="196"/>
    </row>
    <row r="97" spans="1:9" x14ac:dyDescent="0.25">
      <c r="A97" s="149" t="s">
        <v>472</v>
      </c>
      <c r="B97" s="204">
        <v>1220</v>
      </c>
      <c r="C97" s="203"/>
      <c r="D97" s="200"/>
      <c r="E97" s="198"/>
      <c r="F97" s="108"/>
      <c r="G97" s="109">
        <f t="shared" si="1"/>
        <v>1220</v>
      </c>
      <c r="H97" s="110"/>
      <c r="I97" s="196"/>
    </row>
    <row r="98" spans="1:9" x14ac:dyDescent="0.25">
      <c r="A98" s="202" t="s">
        <v>476</v>
      </c>
      <c r="B98" s="204">
        <v>33</v>
      </c>
      <c r="C98" s="203"/>
      <c r="D98" s="200"/>
      <c r="E98" s="198"/>
      <c r="F98" s="108"/>
      <c r="G98" s="109">
        <f t="shared" si="1"/>
        <v>33</v>
      </c>
      <c r="H98" s="110"/>
      <c r="I98" s="196"/>
    </row>
    <row r="99" spans="1:9" x14ac:dyDescent="0.25">
      <c r="A99" s="202" t="s">
        <v>477</v>
      </c>
      <c r="B99" s="204">
        <v>517</v>
      </c>
      <c r="C99" s="203"/>
      <c r="D99" s="200"/>
      <c r="E99" s="198"/>
      <c r="F99" s="197"/>
      <c r="G99" s="109">
        <f t="shared" si="1"/>
        <v>517</v>
      </c>
      <c r="H99" s="201"/>
      <c r="I99" s="196"/>
    </row>
    <row r="100" spans="1:9" x14ac:dyDescent="0.25">
      <c r="A100" s="149" t="s">
        <v>478</v>
      </c>
      <c r="B100" s="148">
        <v>1206</v>
      </c>
      <c r="C100" s="174"/>
      <c r="D100" s="106"/>
      <c r="E100" s="187"/>
      <c r="F100" s="108"/>
      <c r="G100" s="109">
        <f t="shared" si="1"/>
        <v>1206</v>
      </c>
      <c r="H100" s="110"/>
      <c r="I100" s="196"/>
    </row>
    <row r="101" spans="1:9" x14ac:dyDescent="0.25">
      <c r="A101" s="149" t="s">
        <v>479</v>
      </c>
      <c r="B101" s="204">
        <f>939+25</f>
        <v>964</v>
      </c>
      <c r="C101" s="203"/>
      <c r="D101" s="200"/>
      <c r="E101" s="198"/>
      <c r="F101" s="108"/>
      <c r="G101" s="109">
        <f>B101-H101</f>
        <v>939</v>
      </c>
      <c r="H101" s="110">
        <v>25</v>
      </c>
      <c r="I101" s="196"/>
    </row>
    <row r="102" spans="1:9" x14ac:dyDescent="0.25">
      <c r="A102" s="202" t="s">
        <v>480</v>
      </c>
      <c r="B102" s="204">
        <v>1269</v>
      </c>
      <c r="C102" s="203"/>
      <c r="D102" s="200"/>
      <c r="E102" s="198"/>
      <c r="F102" s="108"/>
      <c r="G102" s="109">
        <f t="shared" si="1"/>
        <v>1269</v>
      </c>
      <c r="H102" s="110"/>
      <c r="I102" s="196"/>
    </row>
    <row r="103" spans="1:9" x14ac:dyDescent="0.25">
      <c r="A103" s="202" t="s">
        <v>481</v>
      </c>
      <c r="B103" s="204">
        <v>880</v>
      </c>
      <c r="C103" s="203"/>
      <c r="D103" s="200"/>
      <c r="E103" s="198"/>
      <c r="F103" s="108"/>
      <c r="G103" s="109">
        <f t="shared" si="1"/>
        <v>880</v>
      </c>
      <c r="H103" s="110"/>
      <c r="I103" s="196"/>
    </row>
    <row r="104" spans="1:9" x14ac:dyDescent="0.25">
      <c r="A104" s="202" t="s">
        <v>482</v>
      </c>
      <c r="B104" s="204">
        <v>1210</v>
      </c>
      <c r="C104" s="203"/>
      <c r="D104" s="200"/>
      <c r="E104" s="198"/>
      <c r="F104" s="108"/>
      <c r="G104" s="109">
        <f t="shared" si="1"/>
        <v>1210</v>
      </c>
      <c r="H104" s="110"/>
      <c r="I104" s="196"/>
    </row>
    <row r="105" spans="1:9" x14ac:dyDescent="0.25">
      <c r="A105" s="202" t="s">
        <v>483</v>
      </c>
      <c r="B105" s="204">
        <v>650</v>
      </c>
      <c r="C105" s="203"/>
      <c r="D105" s="200"/>
      <c r="E105" s="198"/>
      <c r="F105" s="108"/>
      <c r="G105" s="109">
        <f t="shared" si="1"/>
        <v>650</v>
      </c>
      <c r="H105" s="110"/>
      <c r="I105" s="196"/>
    </row>
    <row r="106" spans="1:9" x14ac:dyDescent="0.25">
      <c r="A106" s="202" t="s">
        <v>508</v>
      </c>
      <c r="B106" s="204">
        <v>1044</v>
      </c>
      <c r="C106" s="203"/>
      <c r="D106" s="200"/>
      <c r="E106" s="198"/>
      <c r="F106" s="108"/>
      <c r="G106" s="109">
        <f t="shared" si="1"/>
        <v>1044</v>
      </c>
      <c r="H106" s="110"/>
      <c r="I106" s="196"/>
    </row>
    <row r="107" spans="1:9" ht="15.75" thickBot="1" x14ac:dyDescent="0.3">
      <c r="A107" s="153" t="s">
        <v>509</v>
      </c>
      <c r="B107" s="171">
        <v>233</v>
      </c>
      <c r="C107" s="170"/>
      <c r="D107" s="120"/>
      <c r="E107" s="188"/>
      <c r="F107" s="113"/>
      <c r="G107" s="114">
        <f t="shared" si="1"/>
        <v>233</v>
      </c>
      <c r="H107" s="118"/>
      <c r="I107" s="196"/>
    </row>
    <row r="108" spans="1:9" ht="15.75" thickTop="1" x14ac:dyDescent="0.25">
      <c r="A108" s="149" t="s">
        <v>712</v>
      </c>
      <c r="B108" s="148">
        <v>1010</v>
      </c>
      <c r="C108" s="174"/>
      <c r="D108" s="106"/>
      <c r="E108" s="187"/>
      <c r="F108" s="108"/>
      <c r="G108" s="109">
        <f t="shared" si="1"/>
        <v>1010</v>
      </c>
      <c r="H108" s="110"/>
      <c r="I108" s="196"/>
    </row>
    <row r="109" spans="1:9" x14ac:dyDescent="0.25">
      <c r="A109" s="149" t="s">
        <v>725</v>
      </c>
      <c r="B109" s="148">
        <v>1189</v>
      </c>
      <c r="C109" s="174"/>
      <c r="D109" s="106"/>
      <c r="E109" s="187"/>
      <c r="F109" s="108"/>
      <c r="G109" s="109">
        <f t="shared" si="1"/>
        <v>1189</v>
      </c>
      <c r="H109" s="110"/>
      <c r="I109" s="196"/>
    </row>
    <row r="110" spans="1:9" x14ac:dyDescent="0.25">
      <c r="A110" s="149" t="s">
        <v>726</v>
      </c>
      <c r="B110" s="148">
        <v>1205</v>
      </c>
      <c r="C110" s="174"/>
      <c r="D110" s="106"/>
      <c r="E110" s="187"/>
      <c r="F110" s="108"/>
      <c r="G110" s="109">
        <f t="shared" si="1"/>
        <v>1205</v>
      </c>
      <c r="H110" s="110"/>
      <c r="I110" s="196"/>
    </row>
    <row r="111" spans="1:9" x14ac:dyDescent="0.25">
      <c r="A111" s="149" t="s">
        <v>727</v>
      </c>
      <c r="B111" s="148">
        <v>1182</v>
      </c>
      <c r="C111" s="174"/>
      <c r="D111" s="106"/>
      <c r="E111" s="187"/>
      <c r="F111" s="108"/>
      <c r="G111" s="109">
        <f t="shared" si="1"/>
        <v>1182</v>
      </c>
      <c r="H111" s="110"/>
      <c r="I111" s="196"/>
    </row>
    <row r="112" spans="1:9" x14ac:dyDescent="0.25">
      <c r="A112" s="149" t="s">
        <v>728</v>
      </c>
      <c r="B112" s="148">
        <v>1300</v>
      </c>
      <c r="C112" s="174"/>
      <c r="D112" s="106"/>
      <c r="E112" s="187"/>
      <c r="F112" s="108"/>
      <c r="G112" s="109">
        <f t="shared" si="1"/>
        <v>1300</v>
      </c>
      <c r="H112" s="110"/>
      <c r="I112" s="196"/>
    </row>
    <row r="113" spans="1:10" x14ac:dyDescent="0.25">
      <c r="A113" s="149" t="s">
        <v>729</v>
      </c>
      <c r="B113" s="148">
        <v>1128</v>
      </c>
      <c r="C113" s="174"/>
      <c r="D113" s="106"/>
      <c r="E113" s="187"/>
      <c r="F113" s="108"/>
      <c r="G113" s="109">
        <f t="shared" si="1"/>
        <v>1128</v>
      </c>
      <c r="H113" s="110"/>
      <c r="I113" s="196"/>
    </row>
    <row r="114" spans="1:10" x14ac:dyDescent="0.25">
      <c r="A114" s="149" t="s">
        <v>730</v>
      </c>
      <c r="B114" s="148">
        <v>173</v>
      </c>
      <c r="C114" s="174"/>
      <c r="D114" s="106"/>
      <c r="E114" s="187"/>
      <c r="F114" s="108"/>
      <c r="G114" s="109">
        <f t="shared" si="1"/>
        <v>173</v>
      </c>
      <c r="H114" s="110"/>
      <c r="I114" s="196"/>
    </row>
    <row r="115" spans="1:10" x14ac:dyDescent="0.25">
      <c r="A115" s="149" t="s">
        <v>751</v>
      </c>
      <c r="B115" s="148">
        <v>946</v>
      </c>
      <c r="C115" s="174"/>
      <c r="D115" s="106"/>
      <c r="E115" s="187"/>
      <c r="F115" s="108"/>
      <c r="G115" s="109">
        <f t="shared" si="1"/>
        <v>946</v>
      </c>
      <c r="H115" s="110"/>
      <c r="I115" s="196"/>
    </row>
    <row r="116" spans="1:10" ht="4.5" customHeight="1" x14ac:dyDescent="0.25">
      <c r="A116" s="17"/>
      <c r="B116" s="17"/>
      <c r="C116" s="17"/>
      <c r="D116" s="17"/>
      <c r="E116" s="17"/>
      <c r="F116" s="17"/>
      <c r="G116" s="17"/>
      <c r="H116" s="17"/>
    </row>
    <row r="117" spans="1:10" x14ac:dyDescent="0.25">
      <c r="A117" s="5" t="s">
        <v>16</v>
      </c>
      <c r="B117" s="18">
        <f>SUM(B80:B115)</f>
        <v>30132</v>
      </c>
      <c r="C117" s="5">
        <f>SUM(C80:C115)</f>
        <v>0</v>
      </c>
      <c r="D117" s="26">
        <f>SUM(D80:D115)</f>
        <v>0</v>
      </c>
      <c r="E117" s="5"/>
      <c r="F117" s="5"/>
      <c r="G117" s="83">
        <f>SUM(G80:G115)</f>
        <v>30127</v>
      </c>
      <c r="H117" s="23">
        <f>SUM(H80:H115)</f>
        <v>45</v>
      </c>
    </row>
    <row r="118" spans="1:10" x14ac:dyDescent="0.25">
      <c r="A118" s="121"/>
      <c r="B118" s="122">
        <f>J75-B117</f>
        <v>130</v>
      </c>
      <c r="C118" s="121"/>
      <c r="D118" s="123"/>
      <c r="E118" s="121"/>
      <c r="F118" s="121"/>
      <c r="G118" s="122"/>
      <c r="H118" s="121"/>
    </row>
    <row r="120" spans="1:10" ht="28.5" customHeight="1" x14ac:dyDescent="0.25"/>
    <row r="121" spans="1:10" ht="28.5" customHeight="1" x14ac:dyDescent="0.25">
      <c r="A121" s="6"/>
      <c r="B121" s="542" t="s">
        <v>6</v>
      </c>
      <c r="C121" s="542"/>
      <c r="D121" s="542"/>
      <c r="E121" s="542"/>
      <c r="F121" s="542"/>
      <c r="G121" s="542"/>
      <c r="H121" s="542"/>
      <c r="J121" s="186">
        <v>30132</v>
      </c>
    </row>
    <row r="122" spans="1:10" ht="15" customHeight="1" x14ac:dyDescent="0.25">
      <c r="A122" s="7"/>
      <c r="B122" s="543" t="s">
        <v>7</v>
      </c>
      <c r="C122" s="543"/>
      <c r="D122" s="12" t="s">
        <v>13</v>
      </c>
      <c r="E122" s="192"/>
      <c r="F122" s="245" t="s">
        <v>9</v>
      </c>
      <c r="G122" s="12" t="s">
        <v>21</v>
      </c>
      <c r="H122" s="192"/>
    </row>
    <row r="123" spans="1:10" x14ac:dyDescent="0.25">
      <c r="A123" s="8"/>
      <c r="B123" s="541" t="s">
        <v>8</v>
      </c>
      <c r="C123" s="541"/>
      <c r="D123" s="12" t="s">
        <v>25</v>
      </c>
      <c r="E123" s="4"/>
      <c r="F123" s="5" t="s">
        <v>10</v>
      </c>
      <c r="G123" s="13" t="s">
        <v>28</v>
      </c>
      <c r="H123" s="4"/>
    </row>
    <row r="125" spans="1:10" ht="30" x14ac:dyDescent="0.25">
      <c r="A125" s="197" t="s">
        <v>0</v>
      </c>
      <c r="B125" s="197" t="s">
        <v>1</v>
      </c>
      <c r="C125" s="197" t="s">
        <v>2</v>
      </c>
      <c r="D125" s="197" t="s">
        <v>3</v>
      </c>
      <c r="E125" s="197" t="s">
        <v>4</v>
      </c>
      <c r="F125" s="197" t="s">
        <v>5</v>
      </c>
      <c r="G125" s="197" t="s">
        <v>1</v>
      </c>
      <c r="H125" s="197" t="s">
        <v>2</v>
      </c>
    </row>
    <row r="126" spans="1:10" x14ac:dyDescent="0.25">
      <c r="A126" s="202" t="s">
        <v>392</v>
      </c>
      <c r="B126" s="204">
        <v>3070</v>
      </c>
      <c r="C126" s="203"/>
      <c r="D126" s="200"/>
      <c r="E126" s="198"/>
      <c r="F126" s="197"/>
      <c r="G126" s="109">
        <f t="shared" ref="G126:G142" si="2">B126+H126</f>
        <v>3070</v>
      </c>
      <c r="H126" s="201"/>
      <c r="I126" s="196"/>
    </row>
    <row r="127" spans="1:10" ht="15.75" thickBot="1" x14ac:dyDescent="0.3">
      <c r="A127" s="153" t="s">
        <v>393</v>
      </c>
      <c r="B127" s="171">
        <v>3140</v>
      </c>
      <c r="C127" s="170"/>
      <c r="D127" s="120"/>
      <c r="E127" s="188"/>
      <c r="F127" s="113"/>
      <c r="G127" s="114">
        <f t="shared" si="2"/>
        <v>3140</v>
      </c>
      <c r="H127" s="118"/>
      <c r="I127" s="196"/>
    </row>
    <row r="128" spans="1:10" ht="15.75" thickTop="1" x14ac:dyDescent="0.25">
      <c r="A128" s="205" t="s">
        <v>394</v>
      </c>
      <c r="B128" s="214">
        <v>120</v>
      </c>
      <c r="C128" s="168"/>
      <c r="D128" s="169"/>
      <c r="E128" s="193"/>
      <c r="F128" s="155"/>
      <c r="G128" s="140">
        <f t="shared" si="2"/>
        <v>120</v>
      </c>
      <c r="H128" s="195"/>
      <c r="I128" s="196"/>
    </row>
    <row r="129" spans="1:9" x14ac:dyDescent="0.25">
      <c r="A129" s="149" t="s">
        <v>399</v>
      </c>
      <c r="B129" s="148">
        <v>2374</v>
      </c>
      <c r="C129" s="174"/>
      <c r="D129" s="106"/>
      <c r="E129" s="187"/>
      <c r="F129" s="108"/>
      <c r="G129" s="109">
        <f t="shared" si="2"/>
        <v>2374</v>
      </c>
      <c r="H129" s="110"/>
      <c r="I129" s="196"/>
    </row>
    <row r="130" spans="1:9" x14ac:dyDescent="0.25">
      <c r="A130" s="149" t="s">
        <v>400</v>
      </c>
      <c r="B130" s="148">
        <v>1182</v>
      </c>
      <c r="C130" s="174"/>
      <c r="D130" s="106"/>
      <c r="E130" s="187"/>
      <c r="F130" s="127"/>
      <c r="G130" s="109">
        <f t="shared" si="2"/>
        <v>1182</v>
      </c>
      <c r="H130" s="110"/>
      <c r="I130" s="196"/>
    </row>
    <row r="131" spans="1:9" ht="15.75" thickBot="1" x14ac:dyDescent="0.3">
      <c r="A131" s="153" t="s">
        <v>401</v>
      </c>
      <c r="B131" s="171">
        <v>584</v>
      </c>
      <c r="C131" s="170"/>
      <c r="D131" s="120"/>
      <c r="E131" s="188"/>
      <c r="F131" s="113"/>
      <c r="G131" s="114">
        <f t="shared" si="2"/>
        <v>584</v>
      </c>
      <c r="H131" s="115"/>
      <c r="I131" s="196"/>
    </row>
    <row r="132" spans="1:9" ht="15.75" thickTop="1" x14ac:dyDescent="0.25">
      <c r="A132" s="149" t="s">
        <v>515</v>
      </c>
      <c r="B132" s="148">
        <v>3000</v>
      </c>
      <c r="C132" s="174"/>
      <c r="D132" s="106"/>
      <c r="E132" s="187"/>
      <c r="F132" s="127"/>
      <c r="G132" s="109">
        <f t="shared" si="2"/>
        <v>3000</v>
      </c>
      <c r="H132" s="110"/>
      <c r="I132" s="196"/>
    </row>
    <row r="133" spans="1:9" ht="15.75" thickBot="1" x14ac:dyDescent="0.3">
      <c r="A133" s="153" t="s">
        <v>516</v>
      </c>
      <c r="B133" s="171">
        <v>3200</v>
      </c>
      <c r="C133" s="170"/>
      <c r="D133" s="120"/>
      <c r="E133" s="188"/>
      <c r="F133" s="113"/>
      <c r="G133" s="114">
        <f t="shared" si="2"/>
        <v>3200</v>
      </c>
      <c r="H133" s="118"/>
      <c r="I133" s="196"/>
    </row>
    <row r="134" spans="1:9" ht="15.75" thickTop="1" x14ac:dyDescent="0.25">
      <c r="A134" s="149" t="s">
        <v>517</v>
      </c>
      <c r="B134" s="148">
        <v>2880</v>
      </c>
      <c r="C134" s="174"/>
      <c r="D134" s="106"/>
      <c r="E134" s="187"/>
      <c r="F134" s="108"/>
      <c r="G134" s="109">
        <f t="shared" si="2"/>
        <v>2880</v>
      </c>
      <c r="H134" s="110"/>
      <c r="I134" s="196"/>
    </row>
    <row r="135" spans="1:9" x14ac:dyDescent="0.25">
      <c r="A135" s="202" t="s">
        <v>518</v>
      </c>
      <c r="B135" s="204">
        <v>744</v>
      </c>
      <c r="C135" s="203"/>
      <c r="D135" s="200"/>
      <c r="E135" s="198"/>
      <c r="F135" s="19"/>
      <c r="G135" s="45">
        <f t="shared" si="2"/>
        <v>744</v>
      </c>
      <c r="H135" s="201"/>
      <c r="I135" s="196"/>
    </row>
    <row r="136" spans="1:9" ht="15.75" thickBot="1" x14ac:dyDescent="0.3">
      <c r="A136" s="153" t="s">
        <v>530</v>
      </c>
      <c r="B136" s="171">
        <v>1470</v>
      </c>
      <c r="C136" s="170"/>
      <c r="D136" s="120"/>
      <c r="E136" s="188"/>
      <c r="F136" s="146"/>
      <c r="G136" s="114">
        <f t="shared" si="2"/>
        <v>1470</v>
      </c>
      <c r="H136" s="118"/>
      <c r="I136" s="196"/>
    </row>
    <row r="137" spans="1:9" ht="15.75" thickTop="1" x14ac:dyDescent="0.25">
      <c r="A137" s="149" t="s">
        <v>767</v>
      </c>
      <c r="B137" s="148">
        <v>3241</v>
      </c>
      <c r="C137" s="174"/>
      <c r="D137" s="106"/>
      <c r="E137" s="187"/>
      <c r="F137" s="127"/>
      <c r="G137" s="109">
        <f t="shared" si="2"/>
        <v>3241</v>
      </c>
      <c r="H137" s="110"/>
      <c r="I137" s="196"/>
    </row>
    <row r="138" spans="1:9" x14ac:dyDescent="0.25">
      <c r="A138" s="149" t="s">
        <v>768</v>
      </c>
      <c r="B138" s="148">
        <v>160</v>
      </c>
      <c r="C138" s="174"/>
      <c r="D138" s="106"/>
      <c r="E138" s="187"/>
      <c r="F138" s="127"/>
      <c r="G138" s="109">
        <f t="shared" si="2"/>
        <v>168</v>
      </c>
      <c r="H138" s="110">
        <v>8</v>
      </c>
      <c r="I138" s="196"/>
    </row>
    <row r="139" spans="1:9" x14ac:dyDescent="0.25">
      <c r="A139" s="202" t="s">
        <v>746</v>
      </c>
      <c r="B139" s="204">
        <v>2700</v>
      </c>
      <c r="C139" s="203"/>
      <c r="D139" s="200"/>
      <c r="E139" s="198"/>
      <c r="F139" s="127"/>
      <c r="G139" s="109">
        <f>B139-H139</f>
        <v>2499</v>
      </c>
      <c r="H139" s="110">
        <v>201</v>
      </c>
      <c r="I139" s="196"/>
    </row>
    <row r="140" spans="1:9" x14ac:dyDescent="0.25">
      <c r="A140" s="149" t="s">
        <v>769</v>
      </c>
      <c r="B140" s="204">
        <v>136</v>
      </c>
      <c r="C140" s="203"/>
      <c r="D140" s="200"/>
      <c r="E140" s="198"/>
      <c r="F140" s="127"/>
      <c r="G140" s="109">
        <f t="shared" si="2"/>
        <v>136</v>
      </c>
      <c r="H140" s="110"/>
      <c r="I140" s="196"/>
    </row>
    <row r="141" spans="1:9" ht="15.75" thickBot="1" x14ac:dyDescent="0.3">
      <c r="A141" s="153" t="s">
        <v>747</v>
      </c>
      <c r="B141" s="171">
        <v>699</v>
      </c>
      <c r="C141" s="170"/>
      <c r="D141" s="120"/>
      <c r="E141" s="188"/>
      <c r="F141" s="146"/>
      <c r="G141" s="114">
        <f t="shared" si="2"/>
        <v>699</v>
      </c>
      <c r="H141" s="118"/>
      <c r="I141" s="196"/>
    </row>
    <row r="142" spans="1:9" ht="15.75" thickTop="1" x14ac:dyDescent="0.25">
      <c r="A142" s="149" t="s">
        <v>818</v>
      </c>
      <c r="B142" s="148">
        <v>778</v>
      </c>
      <c r="C142" s="174"/>
      <c r="D142" s="106"/>
      <c r="E142" s="187"/>
      <c r="F142" s="127"/>
      <c r="G142" s="109">
        <f t="shared" si="2"/>
        <v>778</v>
      </c>
      <c r="H142" s="110"/>
      <c r="I142" s="196"/>
    </row>
    <row r="143" spans="1:9" x14ac:dyDescent="0.25">
      <c r="A143" s="202" t="s">
        <v>817</v>
      </c>
      <c r="B143" s="204">
        <v>1307</v>
      </c>
      <c r="C143" s="203"/>
      <c r="D143" s="200"/>
      <c r="E143" s="198"/>
      <c r="F143" s="19"/>
      <c r="G143" s="109">
        <f>B143-H143</f>
        <v>1280</v>
      </c>
      <c r="H143" s="201">
        <v>27</v>
      </c>
      <c r="I143" s="196"/>
    </row>
    <row r="144" spans="1:9" ht="4.5" customHeight="1" x14ac:dyDescent="0.25">
      <c r="A144" s="17"/>
      <c r="B144" s="17"/>
      <c r="C144" s="17"/>
      <c r="D144" s="17"/>
      <c r="E144" s="17"/>
      <c r="F144" s="17"/>
      <c r="G144" s="17"/>
      <c r="H144" s="17"/>
    </row>
    <row r="145" spans="1:8" x14ac:dyDescent="0.25">
      <c r="A145" s="5" t="s">
        <v>16</v>
      </c>
      <c r="B145" s="18">
        <f>SUM(B126:B143)</f>
        <v>30785</v>
      </c>
      <c r="C145" s="5">
        <f>SUM(C126:C143)</f>
        <v>0</v>
      </c>
      <c r="D145" s="26">
        <f>SUM(D126:D143)</f>
        <v>0</v>
      </c>
      <c r="E145" s="5"/>
      <c r="F145" s="5"/>
      <c r="G145" s="83">
        <f>SUM(G126:G143)</f>
        <v>30565</v>
      </c>
      <c r="H145" s="23">
        <f>SUM(H126:H143)</f>
        <v>236</v>
      </c>
    </row>
    <row r="146" spans="1:8" x14ac:dyDescent="0.25">
      <c r="B146" s="186">
        <f>J121-B145</f>
        <v>-653</v>
      </c>
    </row>
  </sheetData>
  <mergeCells count="9">
    <mergeCell ref="B121:H121"/>
    <mergeCell ref="B122:C122"/>
    <mergeCell ref="B123:C123"/>
    <mergeCell ref="B1:H1"/>
    <mergeCell ref="B2:C2"/>
    <mergeCell ref="B3:C3"/>
    <mergeCell ref="B75:H75"/>
    <mergeCell ref="B76:C76"/>
    <mergeCell ref="B77:C77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C000"/>
  </sheetPr>
  <dimension ref="A1:J50"/>
  <sheetViews>
    <sheetView workbookViewId="0">
      <selection activeCell="E41" sqref="E41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46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160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ht="16.5" customHeight="1" thickBot="1" x14ac:dyDescent="0.3">
      <c r="A6" s="153" t="s">
        <v>174</v>
      </c>
      <c r="B6" s="171">
        <v>268</v>
      </c>
      <c r="C6" s="170"/>
      <c r="D6" s="120"/>
      <c r="E6" s="188"/>
      <c r="F6" s="113"/>
      <c r="G6" s="139">
        <f>B6+H6</f>
        <v>268</v>
      </c>
      <c r="H6" s="118"/>
      <c r="I6" s="196"/>
    </row>
    <row r="7" spans="1:10" ht="15.75" thickTop="1" x14ac:dyDescent="0.25">
      <c r="A7" s="202" t="s">
        <v>322</v>
      </c>
      <c r="B7" s="204">
        <v>720</v>
      </c>
      <c r="C7" s="203"/>
      <c r="D7" s="200"/>
      <c r="E7" s="198"/>
      <c r="F7" s="108"/>
      <c r="G7" s="109">
        <f t="shared" ref="G7:G44" si="0">B7+H7</f>
        <v>720</v>
      </c>
      <c r="H7" s="110"/>
      <c r="I7" s="196"/>
    </row>
    <row r="8" spans="1:10" x14ac:dyDescent="0.25">
      <c r="A8" s="202" t="s">
        <v>321</v>
      </c>
      <c r="B8" s="204">
        <v>752</v>
      </c>
      <c r="C8" s="203"/>
      <c r="D8" s="200"/>
      <c r="E8" s="198"/>
      <c r="F8" s="108"/>
      <c r="G8" s="109">
        <f t="shared" si="0"/>
        <v>752</v>
      </c>
      <c r="H8" s="110"/>
      <c r="I8" s="196"/>
    </row>
    <row r="9" spans="1:10" x14ac:dyDescent="0.25">
      <c r="A9" s="202" t="s">
        <v>325</v>
      </c>
      <c r="B9" s="204">
        <v>783</v>
      </c>
      <c r="C9" s="203"/>
      <c r="D9" s="200"/>
      <c r="E9" s="198"/>
      <c r="F9" s="108"/>
      <c r="G9" s="109">
        <f t="shared" si="0"/>
        <v>783</v>
      </c>
      <c r="H9" s="110"/>
      <c r="I9" s="196"/>
    </row>
    <row r="10" spans="1:10" x14ac:dyDescent="0.25">
      <c r="A10" s="202" t="s">
        <v>326</v>
      </c>
      <c r="B10" s="204">
        <v>325</v>
      </c>
      <c r="C10" s="203"/>
      <c r="D10" s="200"/>
      <c r="E10" s="198"/>
      <c r="F10" s="108"/>
      <c r="G10" s="109">
        <f t="shared" si="0"/>
        <v>325</v>
      </c>
      <c r="H10" s="110"/>
      <c r="I10" s="196"/>
    </row>
    <row r="11" spans="1:10" ht="15.75" thickBot="1" x14ac:dyDescent="0.3">
      <c r="A11" s="153" t="s">
        <v>328</v>
      </c>
      <c r="B11" s="171">
        <v>275</v>
      </c>
      <c r="C11" s="170"/>
      <c r="D11" s="120"/>
      <c r="E11" s="188"/>
      <c r="F11" s="113"/>
      <c r="G11" s="114">
        <f t="shared" si="0"/>
        <v>275</v>
      </c>
      <c r="H11" s="118"/>
      <c r="I11" s="196"/>
    </row>
    <row r="12" spans="1:10" ht="15.75" thickTop="1" x14ac:dyDescent="0.25">
      <c r="A12" s="149" t="s">
        <v>327</v>
      </c>
      <c r="B12" s="148">
        <v>830</v>
      </c>
      <c r="C12" s="174"/>
      <c r="D12" s="106"/>
      <c r="E12" s="187"/>
      <c r="F12" s="108"/>
      <c r="G12" s="109">
        <f t="shared" si="0"/>
        <v>830</v>
      </c>
      <c r="H12" s="110"/>
      <c r="I12" s="196"/>
    </row>
    <row r="13" spans="1:10" x14ac:dyDescent="0.25">
      <c r="A13" s="202" t="s">
        <v>335</v>
      </c>
      <c r="B13" s="148">
        <v>652</v>
      </c>
      <c r="C13" s="203"/>
      <c r="D13" s="200"/>
      <c r="E13" s="198"/>
      <c r="F13" s="197"/>
      <c r="G13" s="109">
        <f>B13-H13</f>
        <v>649</v>
      </c>
      <c r="H13" s="201">
        <v>3</v>
      </c>
      <c r="I13" s="196"/>
    </row>
    <row r="14" spans="1:10" x14ac:dyDescent="0.25">
      <c r="A14" s="202" t="s">
        <v>336</v>
      </c>
      <c r="B14" s="148">
        <v>170</v>
      </c>
      <c r="C14" s="174"/>
      <c r="D14" s="106"/>
      <c r="E14" s="187"/>
      <c r="F14" s="108"/>
      <c r="G14" s="109">
        <f t="shared" si="0"/>
        <v>170</v>
      </c>
      <c r="H14" s="110"/>
      <c r="I14" s="196"/>
    </row>
    <row r="15" spans="1:10" x14ac:dyDescent="0.25">
      <c r="A15" s="202" t="s">
        <v>337</v>
      </c>
      <c r="B15" s="148">
        <v>301</v>
      </c>
      <c r="C15" s="203"/>
      <c r="D15" s="200"/>
      <c r="E15" s="198"/>
      <c r="F15" s="108"/>
      <c r="G15" s="109">
        <f>B15+H15</f>
        <v>301</v>
      </c>
      <c r="H15" s="110"/>
      <c r="I15" s="196"/>
    </row>
    <row r="16" spans="1:10" x14ac:dyDescent="0.25">
      <c r="A16" s="202" t="s">
        <v>338</v>
      </c>
      <c r="B16" s="204">
        <v>260</v>
      </c>
      <c r="C16" s="203"/>
      <c r="D16" s="200"/>
      <c r="E16" s="198"/>
      <c r="F16" s="197"/>
      <c r="G16" s="45">
        <f t="shared" si="0"/>
        <v>260</v>
      </c>
      <c r="H16" s="201"/>
      <c r="I16" s="196"/>
    </row>
    <row r="17" spans="1:9" x14ac:dyDescent="0.25">
      <c r="A17" s="202" t="s">
        <v>341</v>
      </c>
      <c r="B17" s="148">
        <v>742</v>
      </c>
      <c r="C17" s="203"/>
      <c r="D17" s="200"/>
      <c r="E17" s="198"/>
      <c r="F17" s="197"/>
      <c r="G17" s="109">
        <f>B17-H17</f>
        <v>736</v>
      </c>
      <c r="H17" s="201">
        <v>6</v>
      </c>
      <c r="I17" s="196"/>
    </row>
    <row r="18" spans="1:9" x14ac:dyDescent="0.25">
      <c r="A18" s="202" t="s">
        <v>339</v>
      </c>
      <c r="B18" s="148">
        <v>667</v>
      </c>
      <c r="C18" s="174"/>
      <c r="D18" s="106"/>
      <c r="E18" s="187"/>
      <c r="F18" s="108"/>
      <c r="G18" s="109">
        <f t="shared" si="0"/>
        <v>667</v>
      </c>
      <c r="H18" s="110"/>
      <c r="I18" s="196"/>
    </row>
    <row r="19" spans="1:9" x14ac:dyDescent="0.25">
      <c r="A19" s="202" t="s">
        <v>340</v>
      </c>
      <c r="B19" s="204">
        <v>720</v>
      </c>
      <c r="C19" s="203"/>
      <c r="D19" s="200"/>
      <c r="E19" s="198"/>
      <c r="F19" s="108"/>
      <c r="G19" s="109">
        <f t="shared" si="0"/>
        <v>720</v>
      </c>
      <c r="H19" s="110"/>
      <c r="I19" s="196"/>
    </row>
    <row r="20" spans="1:9" x14ac:dyDescent="0.25">
      <c r="A20" s="202" t="s">
        <v>349</v>
      </c>
      <c r="B20" s="204">
        <v>690</v>
      </c>
      <c r="C20" s="203"/>
      <c r="D20" s="200"/>
      <c r="E20" s="198"/>
      <c r="F20" s="108"/>
      <c r="G20" s="109">
        <f t="shared" si="0"/>
        <v>690</v>
      </c>
      <c r="H20" s="110"/>
      <c r="I20" s="196"/>
    </row>
    <row r="21" spans="1:9" x14ac:dyDescent="0.25">
      <c r="A21" s="202" t="s">
        <v>350</v>
      </c>
      <c r="B21" s="204">
        <v>810</v>
      </c>
      <c r="C21" s="203"/>
      <c r="D21" s="200"/>
      <c r="E21" s="198"/>
      <c r="F21" s="108"/>
      <c r="G21" s="109">
        <f t="shared" si="0"/>
        <v>810</v>
      </c>
      <c r="H21" s="110"/>
      <c r="I21" s="196"/>
    </row>
    <row r="22" spans="1:9" x14ac:dyDescent="0.25">
      <c r="A22" s="202" t="s">
        <v>352</v>
      </c>
      <c r="B22" s="204">
        <v>345</v>
      </c>
      <c r="C22" s="203"/>
      <c r="D22" s="200"/>
      <c r="E22" s="198"/>
      <c r="F22" s="108"/>
      <c r="G22" s="109">
        <f t="shared" si="0"/>
        <v>345</v>
      </c>
      <c r="H22" s="110"/>
      <c r="I22" s="196"/>
    </row>
    <row r="23" spans="1:9" ht="15.75" thickBot="1" x14ac:dyDescent="0.3">
      <c r="A23" s="153" t="s">
        <v>351</v>
      </c>
      <c r="B23" s="171">
        <v>106</v>
      </c>
      <c r="C23" s="170"/>
      <c r="D23" s="120"/>
      <c r="E23" s="188"/>
      <c r="F23" s="113"/>
      <c r="G23" s="114">
        <f t="shared" si="0"/>
        <v>106</v>
      </c>
      <c r="H23" s="118"/>
      <c r="I23" s="196"/>
    </row>
    <row r="24" spans="1:9" ht="15.75" thickTop="1" x14ac:dyDescent="0.25">
      <c r="A24" s="205" t="s">
        <v>774</v>
      </c>
      <c r="B24" s="214">
        <v>135</v>
      </c>
      <c r="C24" s="168"/>
      <c r="D24" s="169"/>
      <c r="E24" s="193"/>
      <c r="F24" s="155"/>
      <c r="G24" s="140">
        <f t="shared" si="0"/>
        <v>135</v>
      </c>
      <c r="H24" s="195"/>
      <c r="I24" s="196"/>
    </row>
    <row r="25" spans="1:9" x14ac:dyDescent="0.25">
      <c r="A25" s="149" t="s">
        <v>707</v>
      </c>
      <c r="B25" s="148">
        <v>759</v>
      </c>
      <c r="C25" s="174"/>
      <c r="D25" s="106"/>
      <c r="E25" s="187"/>
      <c r="F25" s="108"/>
      <c r="G25" s="109">
        <f t="shared" si="0"/>
        <v>759</v>
      </c>
      <c r="H25" s="110"/>
      <c r="I25" s="196"/>
    </row>
    <row r="26" spans="1:9" x14ac:dyDescent="0.25">
      <c r="A26" s="202" t="s">
        <v>713</v>
      </c>
      <c r="B26" s="204">
        <v>659</v>
      </c>
      <c r="C26" s="203"/>
      <c r="D26" s="200"/>
      <c r="E26" s="198"/>
      <c r="F26" s="108"/>
      <c r="G26" s="109">
        <f>B26-H26</f>
        <v>405</v>
      </c>
      <c r="H26" s="110">
        <v>254</v>
      </c>
      <c r="I26" s="196"/>
    </row>
    <row r="27" spans="1:9" x14ac:dyDescent="0.25">
      <c r="A27" s="202" t="s">
        <v>753</v>
      </c>
      <c r="B27" s="204">
        <v>617</v>
      </c>
      <c r="C27" s="203"/>
      <c r="D27" s="200"/>
      <c r="E27" s="198"/>
      <c r="F27" s="108"/>
      <c r="G27" s="109">
        <f t="shared" si="0"/>
        <v>617</v>
      </c>
      <c r="H27" s="110"/>
      <c r="I27" s="196"/>
    </row>
    <row r="28" spans="1:9" x14ac:dyDescent="0.25">
      <c r="A28" s="202" t="s">
        <v>754</v>
      </c>
      <c r="B28" s="204">
        <v>855</v>
      </c>
      <c r="C28" s="203"/>
      <c r="D28" s="200"/>
      <c r="E28" s="198"/>
      <c r="F28" s="108"/>
      <c r="G28" s="109">
        <f t="shared" si="0"/>
        <v>855</v>
      </c>
      <c r="H28" s="110"/>
      <c r="I28" s="196"/>
    </row>
    <row r="29" spans="1:9" ht="15.75" thickBot="1" x14ac:dyDescent="0.3">
      <c r="A29" s="153" t="s">
        <v>718</v>
      </c>
      <c r="B29" s="171">
        <v>297</v>
      </c>
      <c r="C29" s="170"/>
      <c r="D29" s="120"/>
      <c r="E29" s="188"/>
      <c r="F29" s="113"/>
      <c r="G29" s="114">
        <f>B29-H29</f>
        <v>292</v>
      </c>
      <c r="H29" s="118">
        <v>5</v>
      </c>
      <c r="I29" s="196"/>
    </row>
    <row r="30" spans="1:9" ht="15.75" thickTop="1" x14ac:dyDescent="0.25">
      <c r="A30" s="149" t="s">
        <v>755</v>
      </c>
      <c r="B30" s="148">
        <v>164</v>
      </c>
      <c r="C30" s="174"/>
      <c r="D30" s="106"/>
      <c r="E30" s="187"/>
      <c r="F30" s="108"/>
      <c r="G30" s="109">
        <f>B30-H30</f>
        <v>160</v>
      </c>
      <c r="H30" s="110">
        <v>4</v>
      </c>
      <c r="I30" s="196"/>
    </row>
    <row r="31" spans="1:9" x14ac:dyDescent="0.25">
      <c r="A31" s="202" t="s">
        <v>402</v>
      </c>
      <c r="B31" s="148">
        <v>149</v>
      </c>
      <c r="C31" s="174"/>
      <c r="D31" s="106"/>
      <c r="E31" s="187"/>
      <c r="F31" s="108"/>
      <c r="G31" s="109">
        <f t="shared" si="0"/>
        <v>153</v>
      </c>
      <c r="H31" s="110">
        <v>4</v>
      </c>
      <c r="I31" s="196"/>
    </row>
    <row r="32" spans="1:9" x14ac:dyDescent="0.25">
      <c r="A32" s="202" t="s">
        <v>756</v>
      </c>
      <c r="B32" s="204">
        <v>587</v>
      </c>
      <c r="C32" s="203"/>
      <c r="D32" s="200"/>
      <c r="E32" s="198"/>
      <c r="F32" s="197"/>
      <c r="G32" s="109">
        <f t="shared" si="0"/>
        <v>587</v>
      </c>
      <c r="H32" s="201"/>
      <c r="I32" s="196"/>
    </row>
    <row r="33" spans="1:9" x14ac:dyDescent="0.25">
      <c r="A33" s="202" t="s">
        <v>884</v>
      </c>
      <c r="B33" s="204">
        <v>200</v>
      </c>
      <c r="C33" s="174"/>
      <c r="D33" s="106"/>
      <c r="E33" s="187"/>
      <c r="F33" s="108"/>
      <c r="G33" s="109">
        <f t="shared" si="0"/>
        <v>200</v>
      </c>
      <c r="H33" s="110"/>
      <c r="I33" s="196"/>
    </row>
    <row r="34" spans="1:9" x14ac:dyDescent="0.25">
      <c r="A34" s="202" t="s">
        <v>883</v>
      </c>
      <c r="B34" s="204">
        <v>140</v>
      </c>
      <c r="C34" s="174"/>
      <c r="D34" s="106"/>
      <c r="E34" s="187"/>
      <c r="F34" s="108"/>
      <c r="G34" s="109">
        <f t="shared" si="0"/>
        <v>140</v>
      </c>
      <c r="H34" s="110"/>
      <c r="I34" s="196"/>
    </row>
    <row r="35" spans="1:9" x14ac:dyDescent="0.25">
      <c r="A35" s="202" t="s">
        <v>799</v>
      </c>
      <c r="B35" s="204">
        <v>388</v>
      </c>
      <c r="C35" s="174"/>
      <c r="D35" s="106"/>
      <c r="E35" s="187"/>
      <c r="F35" s="108"/>
      <c r="G35" s="109">
        <f t="shared" si="0"/>
        <v>388</v>
      </c>
      <c r="H35" s="110"/>
      <c r="I35" s="196"/>
    </row>
    <row r="36" spans="1:9" x14ac:dyDescent="0.25">
      <c r="A36" s="202" t="s">
        <v>788</v>
      </c>
      <c r="B36" s="267">
        <v>518</v>
      </c>
      <c r="C36" s="174"/>
      <c r="D36" s="106"/>
      <c r="E36" s="187"/>
      <c r="F36" s="108"/>
      <c r="G36" s="109">
        <f>B36-H36</f>
        <v>501</v>
      </c>
      <c r="H36" s="110">
        <v>17</v>
      </c>
      <c r="I36" s="196"/>
    </row>
    <row r="37" spans="1:9" x14ac:dyDescent="0.25">
      <c r="A37" s="202" t="s">
        <v>789</v>
      </c>
      <c r="B37" s="204">
        <v>596</v>
      </c>
      <c r="C37" s="203"/>
      <c r="D37" s="200"/>
      <c r="E37" s="198"/>
      <c r="F37" s="108"/>
      <c r="G37" s="109">
        <f>B37-H37</f>
        <v>587</v>
      </c>
      <c r="H37" s="110">
        <v>9</v>
      </c>
      <c r="I37" s="196"/>
    </row>
    <row r="38" spans="1:9" x14ac:dyDescent="0.25">
      <c r="A38" s="202" t="s">
        <v>882</v>
      </c>
      <c r="B38" s="204">
        <v>340</v>
      </c>
      <c r="C38" s="203"/>
      <c r="D38" s="200"/>
      <c r="E38" s="198"/>
      <c r="F38" s="108"/>
      <c r="G38" s="109">
        <f>B38-H38</f>
        <v>340</v>
      </c>
      <c r="H38" s="110"/>
      <c r="I38" s="196"/>
    </row>
    <row r="39" spans="1:9" x14ac:dyDescent="0.25">
      <c r="A39" s="202" t="s">
        <v>835</v>
      </c>
      <c r="B39" s="204">
        <v>649</v>
      </c>
      <c r="C39" s="203"/>
      <c r="D39" s="200"/>
      <c r="E39" s="198"/>
      <c r="F39" s="108"/>
      <c r="G39" s="109">
        <f t="shared" si="0"/>
        <v>649</v>
      </c>
      <c r="H39" s="110"/>
      <c r="I39" s="196"/>
    </row>
    <row r="40" spans="1:9" x14ac:dyDescent="0.25">
      <c r="A40" s="202" t="s">
        <v>790</v>
      </c>
      <c r="B40" s="204">
        <v>680</v>
      </c>
      <c r="C40" s="203"/>
      <c r="D40" s="200"/>
      <c r="E40" s="198"/>
      <c r="F40" s="108"/>
      <c r="G40" s="109">
        <f t="shared" si="0"/>
        <v>680</v>
      </c>
      <c r="H40" s="110"/>
      <c r="I40" s="196"/>
    </row>
    <row r="41" spans="1:9" x14ac:dyDescent="0.25">
      <c r="A41" s="202" t="s">
        <v>836</v>
      </c>
      <c r="B41" s="204">
        <v>540</v>
      </c>
      <c r="C41" s="203"/>
      <c r="D41" s="200"/>
      <c r="E41" s="198"/>
      <c r="F41" s="108"/>
      <c r="G41" s="109">
        <f t="shared" si="0"/>
        <v>540</v>
      </c>
      <c r="H41" s="110"/>
      <c r="I41" s="196"/>
    </row>
    <row r="42" spans="1:9" x14ac:dyDescent="0.25">
      <c r="A42" s="202" t="s">
        <v>837</v>
      </c>
      <c r="B42" s="204">
        <v>620</v>
      </c>
      <c r="C42" s="203"/>
      <c r="D42" s="200"/>
      <c r="E42" s="198"/>
      <c r="F42" s="108"/>
      <c r="G42" s="109">
        <f t="shared" si="0"/>
        <v>620</v>
      </c>
      <c r="H42" s="110"/>
      <c r="I42" s="196"/>
    </row>
    <row r="43" spans="1:9" x14ac:dyDescent="0.25">
      <c r="A43" s="202" t="s">
        <v>858</v>
      </c>
      <c r="B43" s="204">
        <v>810</v>
      </c>
      <c r="C43" s="203"/>
      <c r="D43" s="200"/>
      <c r="E43" s="198"/>
      <c r="F43" s="108"/>
      <c r="G43" s="109">
        <f t="shared" si="0"/>
        <v>810</v>
      </c>
      <c r="H43" s="110"/>
      <c r="I43" s="196"/>
    </row>
    <row r="44" spans="1:9" x14ac:dyDescent="0.25">
      <c r="A44" s="202" t="s">
        <v>859</v>
      </c>
      <c r="B44" s="204">
        <v>785</v>
      </c>
      <c r="C44" s="203"/>
      <c r="D44" s="200"/>
      <c r="E44" s="198"/>
      <c r="F44" s="108"/>
      <c r="G44" s="109">
        <f t="shared" si="0"/>
        <v>785</v>
      </c>
      <c r="H44" s="110"/>
      <c r="I44" s="196"/>
    </row>
    <row r="45" spans="1:9" ht="4.5" customHeight="1" x14ac:dyDescent="0.25">
      <c r="A45" s="17"/>
      <c r="B45" s="17"/>
      <c r="C45" s="17"/>
      <c r="D45" s="17"/>
      <c r="E45" s="17"/>
      <c r="F45" s="17"/>
      <c r="G45" s="17"/>
      <c r="H45" s="17"/>
    </row>
    <row r="46" spans="1:9" x14ac:dyDescent="0.25">
      <c r="A46" s="5" t="s">
        <v>16</v>
      </c>
      <c r="B46" s="18">
        <f>SUM(B7:B44)</f>
        <v>19636</v>
      </c>
      <c r="C46" s="5">
        <f>SUM(C7:C11)</f>
        <v>0</v>
      </c>
      <c r="D46" s="26">
        <f>SUM(D7:D11)</f>
        <v>0</v>
      </c>
      <c r="E46" s="5"/>
      <c r="F46" s="5"/>
      <c r="G46" s="83">
        <f>SUM(G7:G44)</f>
        <v>19342</v>
      </c>
      <c r="H46" s="23">
        <f>SUM(H7:H11)</f>
        <v>0</v>
      </c>
    </row>
    <row r="47" spans="1:9" x14ac:dyDescent="0.25">
      <c r="A47" s="121"/>
      <c r="B47" s="122">
        <f>J1-B46</f>
        <v>364</v>
      </c>
      <c r="C47" s="121"/>
      <c r="D47" s="123"/>
      <c r="E47" s="121"/>
      <c r="F47" s="121"/>
      <c r="G47" s="122"/>
      <c r="H47" s="121"/>
    </row>
    <row r="48" spans="1:9" ht="15" customHeight="1" x14ac:dyDescent="0.25"/>
    <row r="49" spans="1:9" x14ac:dyDescent="0.25">
      <c r="A49" s="202" t="s">
        <v>752</v>
      </c>
      <c r="B49" s="204">
        <v>444</v>
      </c>
      <c r="C49" s="203"/>
      <c r="D49" s="200"/>
      <c r="E49" s="198"/>
      <c r="F49" s="197"/>
      <c r="G49" s="199">
        <v>444</v>
      </c>
      <c r="H49" s="201"/>
      <c r="I49" s="196"/>
    </row>
    <row r="50" spans="1:9" x14ac:dyDescent="0.25">
      <c r="A50" s="202" t="s">
        <v>757</v>
      </c>
      <c r="B50" s="204">
        <v>712</v>
      </c>
      <c r="C50" s="203"/>
      <c r="D50" s="200"/>
      <c r="E50" s="198"/>
      <c r="F50" s="197"/>
      <c r="G50" s="116">
        <v>712</v>
      </c>
      <c r="H50" s="201"/>
      <c r="I50" s="196"/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C000"/>
  </sheetPr>
  <dimension ref="A1:O134"/>
  <sheetViews>
    <sheetView workbookViewId="0">
      <selection activeCell="E17" sqref="E17"/>
    </sheetView>
  </sheetViews>
  <sheetFormatPr baseColWidth="10" defaultRowHeight="15" x14ac:dyDescent="0.25"/>
  <cols>
    <col min="1" max="1" width="22.5703125" customWidth="1"/>
    <col min="5" max="5" width="11.85546875" customWidth="1"/>
  </cols>
  <sheetData>
    <row r="1" spans="1:15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21">
        <v>60000</v>
      </c>
      <c r="K1" s="21">
        <v>53000</v>
      </c>
    </row>
    <row r="2" spans="1:15" ht="15" customHeight="1" x14ac:dyDescent="0.25">
      <c r="A2" s="7"/>
      <c r="B2" s="543" t="s">
        <v>7</v>
      </c>
      <c r="C2" s="543"/>
      <c r="D2" s="12" t="s">
        <v>14</v>
      </c>
      <c r="E2" s="3"/>
      <c r="F2" s="98" t="s">
        <v>9</v>
      </c>
      <c r="G2" s="12" t="s">
        <v>98</v>
      </c>
      <c r="H2" s="3"/>
    </row>
    <row r="3" spans="1:15" x14ac:dyDescent="0.25">
      <c r="A3" s="8"/>
      <c r="B3" s="541" t="s">
        <v>8</v>
      </c>
      <c r="C3" s="541"/>
      <c r="D3" s="12" t="s">
        <v>33</v>
      </c>
      <c r="E3" s="4"/>
      <c r="F3" s="5" t="s">
        <v>10</v>
      </c>
      <c r="G3" s="13" t="s">
        <v>12</v>
      </c>
      <c r="H3" s="4"/>
    </row>
    <row r="5" spans="1:15" ht="30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1</v>
      </c>
      <c r="H5" s="1" t="s">
        <v>2</v>
      </c>
    </row>
    <row r="6" spans="1:15" x14ac:dyDescent="0.25">
      <c r="A6" s="42" t="s">
        <v>99</v>
      </c>
      <c r="B6" s="46">
        <v>2016</v>
      </c>
      <c r="C6" s="14">
        <v>12</v>
      </c>
      <c r="D6" s="15">
        <v>0.3</v>
      </c>
      <c r="E6" s="16">
        <v>6.9444444444444441E-3</v>
      </c>
      <c r="F6" s="25"/>
      <c r="G6" s="45">
        <f>B6</f>
        <v>2016</v>
      </c>
      <c r="H6" s="1"/>
    </row>
    <row r="7" spans="1:15" x14ac:dyDescent="0.25">
      <c r="A7" s="132" t="s">
        <v>100</v>
      </c>
      <c r="B7" s="49">
        <v>1704</v>
      </c>
      <c r="C7" s="30">
        <v>22</v>
      </c>
      <c r="D7" s="133">
        <v>0.27</v>
      </c>
      <c r="E7" s="126">
        <v>1.3888888888888888E-2</v>
      </c>
      <c r="F7" s="19"/>
      <c r="G7" s="34">
        <f t="shared" ref="G7:G13" si="0">B7-H7</f>
        <v>1686</v>
      </c>
      <c r="H7" s="62">
        <v>18</v>
      </c>
      <c r="I7" s="9"/>
      <c r="O7" s="10"/>
    </row>
    <row r="8" spans="1:15" x14ac:dyDescent="0.25">
      <c r="A8" s="42" t="s">
        <v>101</v>
      </c>
      <c r="B8" s="46">
        <v>1903</v>
      </c>
      <c r="C8" s="14">
        <v>0</v>
      </c>
      <c r="D8" s="15">
        <v>0.33600000000000002</v>
      </c>
      <c r="E8" s="16">
        <v>3.472222222222222E-3</v>
      </c>
      <c r="F8" s="25"/>
      <c r="G8" s="45">
        <f t="shared" si="0"/>
        <v>1903</v>
      </c>
      <c r="H8" s="62"/>
      <c r="I8" s="9"/>
      <c r="O8" s="10"/>
    </row>
    <row r="9" spans="1:15" x14ac:dyDescent="0.25">
      <c r="A9" s="96" t="s">
        <v>102</v>
      </c>
      <c r="B9" s="46">
        <v>1981</v>
      </c>
      <c r="C9" s="14">
        <v>12</v>
      </c>
      <c r="D9" s="15">
        <v>0.23200000000000001</v>
      </c>
      <c r="E9" s="16">
        <v>1.0416666666666666E-2</v>
      </c>
      <c r="F9" s="32"/>
      <c r="G9" s="45">
        <f t="shared" si="0"/>
        <v>1981</v>
      </c>
      <c r="H9" s="58"/>
      <c r="I9" s="9"/>
      <c r="O9" s="10"/>
    </row>
    <row r="10" spans="1:15" x14ac:dyDescent="0.25">
      <c r="A10" s="42" t="s">
        <v>103</v>
      </c>
      <c r="B10" s="46">
        <v>2117</v>
      </c>
      <c r="C10" s="14">
        <v>0</v>
      </c>
      <c r="D10" s="53">
        <v>0.30399999999999999</v>
      </c>
      <c r="E10" s="16">
        <v>0</v>
      </c>
      <c r="F10" s="25"/>
      <c r="G10" s="45">
        <f t="shared" si="0"/>
        <v>2117</v>
      </c>
      <c r="H10" s="71"/>
      <c r="I10" s="9"/>
      <c r="N10" s="11"/>
      <c r="O10" s="10"/>
    </row>
    <row r="11" spans="1:15" x14ac:dyDescent="0.25">
      <c r="A11" s="33" t="s">
        <v>104</v>
      </c>
      <c r="B11" s="14">
        <v>1712</v>
      </c>
      <c r="C11" s="14">
        <v>0</v>
      </c>
      <c r="D11" s="53">
        <v>0.10199999999999999</v>
      </c>
      <c r="E11" s="16">
        <v>7.2916666666666671E-2</v>
      </c>
      <c r="F11" s="25"/>
      <c r="G11" s="45">
        <f>B11-H11</f>
        <v>1712</v>
      </c>
      <c r="H11" s="62"/>
      <c r="I11" s="9"/>
      <c r="O11" s="10"/>
    </row>
    <row r="12" spans="1:15" x14ac:dyDescent="0.25">
      <c r="A12" s="137" t="s">
        <v>106</v>
      </c>
      <c r="B12" s="30">
        <v>1952</v>
      </c>
      <c r="C12" s="30">
        <v>6</v>
      </c>
      <c r="D12" s="133">
        <v>0.23</v>
      </c>
      <c r="E12" s="126">
        <v>2.0833333333333332E-2</v>
      </c>
      <c r="F12" s="31"/>
      <c r="G12" s="34">
        <f t="shared" si="0"/>
        <v>1944</v>
      </c>
      <c r="H12" s="31">
        <v>8</v>
      </c>
      <c r="I12" s="9"/>
      <c r="O12" s="10"/>
    </row>
    <row r="13" spans="1:15" ht="15.75" thickBot="1" x14ac:dyDescent="0.3">
      <c r="A13" s="136" t="s">
        <v>107</v>
      </c>
      <c r="B13" s="112">
        <v>875</v>
      </c>
      <c r="C13" s="112">
        <v>10</v>
      </c>
      <c r="D13" s="120">
        <v>0.106</v>
      </c>
      <c r="E13" s="117">
        <v>0</v>
      </c>
      <c r="F13" s="113"/>
      <c r="G13" s="114">
        <f t="shared" si="0"/>
        <v>875</v>
      </c>
      <c r="H13" s="115"/>
      <c r="I13" s="9"/>
      <c r="O13" s="10"/>
    </row>
    <row r="14" spans="1:15" ht="15.75" thickTop="1" x14ac:dyDescent="0.25">
      <c r="A14" s="108"/>
      <c r="B14" s="105"/>
      <c r="C14" s="103"/>
      <c r="D14" s="106"/>
      <c r="E14" s="107"/>
      <c r="F14" s="108"/>
      <c r="G14" s="116">
        <v>0</v>
      </c>
      <c r="H14" s="124"/>
      <c r="I14" s="9"/>
      <c r="O14" s="10"/>
    </row>
    <row r="15" spans="1:15" x14ac:dyDescent="0.25">
      <c r="A15" s="1"/>
      <c r="B15" s="14"/>
      <c r="C15" s="14"/>
      <c r="D15" s="53"/>
      <c r="E15" s="16"/>
      <c r="F15" s="1"/>
      <c r="G15" s="44">
        <v>0</v>
      </c>
      <c r="H15" s="71"/>
      <c r="I15" s="9"/>
      <c r="O15" s="10"/>
    </row>
    <row r="16" spans="1:15" x14ac:dyDescent="0.25">
      <c r="A16" s="1"/>
      <c r="B16" s="14"/>
      <c r="C16" s="14"/>
      <c r="D16" s="53"/>
      <c r="E16" s="16"/>
      <c r="F16" s="1"/>
      <c r="G16" s="44">
        <v>0</v>
      </c>
      <c r="H16" s="58"/>
      <c r="I16" s="9"/>
      <c r="O16" s="10"/>
    </row>
    <row r="17" spans="1:15" x14ac:dyDescent="0.25">
      <c r="A17" s="1"/>
      <c r="B17" s="14"/>
      <c r="C17" s="14"/>
      <c r="D17" s="53"/>
      <c r="E17" s="16"/>
      <c r="F17" s="1"/>
      <c r="G17" s="44">
        <v>0</v>
      </c>
      <c r="H17" s="62"/>
      <c r="I17" s="9"/>
    </row>
    <row r="18" spans="1:15" x14ac:dyDescent="0.25">
      <c r="A18" s="1"/>
      <c r="B18" s="14"/>
      <c r="C18" s="14"/>
      <c r="D18" s="53"/>
      <c r="E18" s="16"/>
      <c r="F18" s="1"/>
      <c r="G18" s="44">
        <v>0</v>
      </c>
      <c r="H18" s="62"/>
      <c r="I18" s="9"/>
    </row>
    <row r="19" spans="1:15" x14ac:dyDescent="0.25">
      <c r="A19" s="1"/>
      <c r="B19" s="14"/>
      <c r="C19" s="14"/>
      <c r="D19" s="53"/>
      <c r="E19" s="16"/>
      <c r="F19" s="1"/>
      <c r="G19" s="44">
        <v>0</v>
      </c>
      <c r="H19" s="62"/>
      <c r="I19" s="9"/>
      <c r="N19" s="11"/>
      <c r="O19" s="10"/>
    </row>
    <row r="20" spans="1:15" x14ac:dyDescent="0.25">
      <c r="A20" s="1"/>
      <c r="B20" s="46"/>
      <c r="C20" s="14"/>
      <c r="D20" s="53"/>
      <c r="E20" s="16"/>
      <c r="F20" s="1"/>
      <c r="G20" s="44">
        <v>0</v>
      </c>
      <c r="H20" s="62"/>
      <c r="I20" s="9"/>
      <c r="N20" s="11"/>
      <c r="O20" s="10"/>
    </row>
    <row r="21" spans="1:15" x14ac:dyDescent="0.25">
      <c r="A21" s="1"/>
      <c r="B21" s="46"/>
      <c r="C21" s="14"/>
      <c r="D21" s="53"/>
      <c r="E21" s="16"/>
      <c r="F21" s="1"/>
      <c r="G21" s="44">
        <v>0</v>
      </c>
      <c r="H21" s="62"/>
      <c r="I21" s="9"/>
      <c r="O21" s="10"/>
    </row>
    <row r="22" spans="1:15" x14ac:dyDescent="0.25">
      <c r="A22" s="1"/>
      <c r="B22" s="46"/>
      <c r="C22" s="14"/>
      <c r="D22" s="53"/>
      <c r="E22" s="16"/>
      <c r="F22" s="1"/>
      <c r="G22" s="44">
        <v>0</v>
      </c>
      <c r="H22" s="62"/>
      <c r="I22" s="9"/>
    </row>
    <row r="23" spans="1:15" x14ac:dyDescent="0.25">
      <c r="A23" s="1"/>
      <c r="B23" s="46"/>
      <c r="C23" s="14"/>
      <c r="D23" s="53"/>
      <c r="E23" s="16"/>
      <c r="F23" s="1"/>
      <c r="G23" s="44">
        <v>0</v>
      </c>
      <c r="H23" s="62"/>
      <c r="I23" s="9"/>
    </row>
    <row r="24" spans="1:15" x14ac:dyDescent="0.25">
      <c r="A24" s="1"/>
      <c r="B24" s="46"/>
      <c r="C24" s="14"/>
      <c r="D24" s="53"/>
      <c r="E24" s="16"/>
      <c r="F24" s="1"/>
      <c r="G24" s="44">
        <v>0</v>
      </c>
      <c r="H24" s="62"/>
      <c r="I24" s="9"/>
    </row>
    <row r="25" spans="1:15" x14ac:dyDescent="0.25">
      <c r="A25" s="1"/>
      <c r="B25" s="46"/>
      <c r="C25" s="14"/>
      <c r="D25" s="53"/>
      <c r="E25" s="16"/>
      <c r="F25" s="1"/>
      <c r="G25" s="44">
        <v>0</v>
      </c>
      <c r="H25" s="62"/>
      <c r="I25" s="9"/>
    </row>
    <row r="26" spans="1:15" x14ac:dyDescent="0.25">
      <c r="A26" s="1"/>
      <c r="B26" s="46"/>
      <c r="C26" s="14"/>
      <c r="D26" s="53"/>
      <c r="E26" s="16"/>
      <c r="F26" s="1"/>
      <c r="G26" s="44">
        <v>0</v>
      </c>
      <c r="H26" s="62"/>
      <c r="I26" s="9"/>
    </row>
    <row r="27" spans="1:15" x14ac:dyDescent="0.25">
      <c r="A27" s="1"/>
      <c r="B27" s="46"/>
      <c r="C27" s="14"/>
      <c r="D27" s="53"/>
      <c r="E27" s="16"/>
      <c r="F27" s="1"/>
      <c r="G27" s="44">
        <v>0</v>
      </c>
      <c r="H27" s="62"/>
      <c r="I27" s="9"/>
    </row>
    <row r="28" spans="1:15" x14ac:dyDescent="0.25">
      <c r="A28" s="1"/>
      <c r="B28" s="46"/>
      <c r="C28" s="14"/>
      <c r="D28" s="53"/>
      <c r="E28" s="16"/>
      <c r="F28" s="1"/>
      <c r="G28" s="44">
        <v>0</v>
      </c>
      <c r="H28" s="62"/>
      <c r="I28" s="9"/>
    </row>
    <row r="29" spans="1:15" x14ac:dyDescent="0.25">
      <c r="A29" s="1"/>
      <c r="B29" s="46"/>
      <c r="C29" s="14"/>
      <c r="D29" s="53"/>
      <c r="E29" s="16"/>
      <c r="F29" s="1"/>
      <c r="G29" s="44">
        <v>0</v>
      </c>
      <c r="H29" s="62"/>
      <c r="I29" s="9"/>
      <c r="O29" s="11"/>
    </row>
    <row r="30" spans="1:15" x14ac:dyDescent="0.25">
      <c r="A30" s="72"/>
      <c r="B30" s="46"/>
      <c r="C30" s="59"/>
      <c r="D30" s="60"/>
      <c r="E30" s="61"/>
      <c r="F30" s="62"/>
      <c r="G30" s="44">
        <v>0</v>
      </c>
      <c r="H30" s="62"/>
      <c r="I30" s="9"/>
      <c r="O30" s="11"/>
    </row>
    <row r="31" spans="1:15" x14ac:dyDescent="0.25">
      <c r="A31" s="69"/>
      <c r="B31" s="46"/>
      <c r="C31" s="69"/>
      <c r="D31" s="73"/>
      <c r="E31" s="74"/>
      <c r="F31" s="58"/>
      <c r="G31" s="44">
        <v>0</v>
      </c>
      <c r="H31" s="62"/>
      <c r="I31" s="9"/>
      <c r="O31" s="11"/>
    </row>
    <row r="32" spans="1:15" x14ac:dyDescent="0.25">
      <c r="A32" s="69"/>
      <c r="B32" s="46"/>
      <c r="C32" s="69"/>
      <c r="D32" s="73"/>
      <c r="E32" s="74"/>
      <c r="F32" s="58"/>
      <c r="G32" s="44">
        <v>0</v>
      </c>
      <c r="H32" s="62"/>
      <c r="I32" s="9"/>
      <c r="O32" s="11"/>
    </row>
    <row r="33" spans="1:15" x14ac:dyDescent="0.25">
      <c r="A33" s="69"/>
      <c r="B33" s="46"/>
      <c r="C33" s="69"/>
      <c r="D33" s="73"/>
      <c r="E33" s="74"/>
      <c r="F33" s="58"/>
      <c r="G33" s="44">
        <v>0</v>
      </c>
      <c r="H33" s="62"/>
      <c r="I33" s="9"/>
      <c r="O33" s="11"/>
    </row>
    <row r="34" spans="1:15" x14ac:dyDescent="0.25">
      <c r="A34" s="69"/>
      <c r="B34" s="46"/>
      <c r="C34" s="69"/>
      <c r="D34" s="73"/>
      <c r="E34" s="74"/>
      <c r="F34" s="58"/>
      <c r="G34" s="44">
        <v>0</v>
      </c>
      <c r="H34" s="62"/>
      <c r="I34" s="9"/>
      <c r="O34" s="11"/>
    </row>
    <row r="35" spans="1:15" ht="4.5" customHeight="1" x14ac:dyDescent="0.25">
      <c r="A35" s="17"/>
      <c r="B35" s="17"/>
      <c r="C35" s="17"/>
      <c r="D35" s="17"/>
      <c r="E35" s="17"/>
      <c r="F35" s="17"/>
      <c r="G35" s="17"/>
      <c r="H35" s="17"/>
    </row>
    <row r="36" spans="1:15" x14ac:dyDescent="0.25">
      <c r="A36" s="5" t="s">
        <v>16</v>
      </c>
      <c r="B36" s="18">
        <f>SUM(B6:B34)</f>
        <v>14260</v>
      </c>
      <c r="C36" s="5">
        <f>SUM(C6:C34)</f>
        <v>62</v>
      </c>
      <c r="D36" s="26">
        <f>SUM(D6:D34)</f>
        <v>1.8800000000000003</v>
      </c>
      <c r="E36" s="5"/>
      <c r="F36" s="5"/>
      <c r="G36" s="83">
        <f>SUM(G6:G34)</f>
        <v>14234</v>
      </c>
      <c r="H36" s="23">
        <f>SUM(H6:H34)</f>
        <v>26</v>
      </c>
    </row>
    <row r="37" spans="1:15" x14ac:dyDescent="0.25">
      <c r="A37" s="121"/>
      <c r="B37" s="122">
        <f>J1-B36</f>
        <v>45740</v>
      </c>
      <c r="C37" s="121"/>
      <c r="D37" s="123"/>
      <c r="E37" s="121"/>
      <c r="F37" s="121"/>
      <c r="G37" s="122"/>
      <c r="H37" s="121"/>
    </row>
    <row r="38" spans="1:15" s="160" customFormat="1" x14ac:dyDescent="0.25">
      <c r="A38" s="99"/>
      <c r="B38" s="100"/>
      <c r="C38" s="99"/>
      <c r="D38" s="101"/>
      <c r="E38" s="99"/>
      <c r="F38" s="99"/>
      <c r="G38" s="100"/>
      <c r="H38" s="99"/>
    </row>
    <row r="39" spans="1:15" s="160" customFormat="1" ht="28.5" customHeight="1" x14ac:dyDescent="0.25">
      <c r="A39" s="6"/>
      <c r="B39" s="542" t="s">
        <v>6</v>
      </c>
      <c r="C39" s="542"/>
      <c r="D39" s="542"/>
      <c r="E39" s="542"/>
      <c r="F39" s="542"/>
      <c r="G39" s="542"/>
      <c r="H39" s="542"/>
      <c r="J39" s="21"/>
    </row>
    <row r="40" spans="1:15" s="160" customFormat="1" ht="15" customHeight="1" x14ac:dyDescent="0.25">
      <c r="A40" s="7"/>
      <c r="B40" s="543" t="s">
        <v>7</v>
      </c>
      <c r="C40" s="543"/>
      <c r="D40" s="12" t="s">
        <v>14</v>
      </c>
      <c r="E40" s="166"/>
      <c r="F40" s="165" t="s">
        <v>9</v>
      </c>
      <c r="G40" s="12" t="s">
        <v>98</v>
      </c>
      <c r="H40" s="166"/>
    </row>
    <row r="41" spans="1:15" s="160" customFormat="1" x14ac:dyDescent="0.25">
      <c r="A41" s="8"/>
      <c r="B41" s="541" t="s">
        <v>8</v>
      </c>
      <c r="C41" s="541"/>
      <c r="D41" s="12" t="s">
        <v>33</v>
      </c>
      <c r="E41" s="4"/>
      <c r="F41" s="5" t="s">
        <v>10</v>
      </c>
      <c r="G41" s="13" t="s">
        <v>134</v>
      </c>
      <c r="H41" s="4"/>
    </row>
    <row r="42" spans="1:15" s="160" customFormat="1" x14ac:dyDescent="0.25"/>
    <row r="43" spans="1:15" s="160" customFormat="1" ht="30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1</v>
      </c>
      <c r="H43" s="1" t="s">
        <v>2</v>
      </c>
    </row>
    <row r="44" spans="1:15" s="160" customFormat="1" x14ac:dyDescent="0.25">
      <c r="A44" s="157" t="s">
        <v>121</v>
      </c>
      <c r="B44" s="1">
        <v>50</v>
      </c>
      <c r="C44" s="1"/>
      <c r="D44" s="1"/>
      <c r="E44" s="1"/>
      <c r="F44" s="1"/>
      <c r="G44" s="1">
        <f t="shared" ref="G44:G49" si="1">B44-H44</f>
        <v>50</v>
      </c>
      <c r="H44" s="1"/>
    </row>
    <row r="45" spans="1:15" s="160" customFormat="1" x14ac:dyDescent="0.25">
      <c r="A45" s="42" t="s">
        <v>135</v>
      </c>
      <c r="B45" s="163">
        <v>47</v>
      </c>
      <c r="C45" s="163"/>
      <c r="D45" s="163"/>
      <c r="E45" s="164"/>
      <c r="F45" s="25"/>
      <c r="G45" s="45">
        <f t="shared" si="1"/>
        <v>46</v>
      </c>
      <c r="H45" s="19">
        <v>1</v>
      </c>
    </row>
    <row r="46" spans="1:15" s="160" customFormat="1" x14ac:dyDescent="0.25">
      <c r="A46" s="42" t="s">
        <v>136</v>
      </c>
      <c r="B46" s="162">
        <v>195</v>
      </c>
      <c r="C46" s="163">
        <v>2</v>
      </c>
      <c r="D46" s="161">
        <v>0.44</v>
      </c>
      <c r="E46" s="164"/>
      <c r="F46" s="25"/>
      <c r="G46" s="45">
        <f t="shared" si="1"/>
        <v>195</v>
      </c>
      <c r="H46" s="58"/>
      <c r="I46" s="9"/>
      <c r="O46" s="10"/>
    </row>
    <row r="47" spans="1:15" s="160" customFormat="1" x14ac:dyDescent="0.25">
      <c r="A47" s="42" t="s">
        <v>137</v>
      </c>
      <c r="B47" s="162">
        <v>165</v>
      </c>
      <c r="C47" s="163">
        <v>0</v>
      </c>
      <c r="D47" s="161">
        <v>0.61199999999999999</v>
      </c>
      <c r="E47" s="164"/>
      <c r="F47" s="25"/>
      <c r="G47" s="45">
        <f t="shared" si="1"/>
        <v>165</v>
      </c>
      <c r="H47" s="62"/>
      <c r="I47" s="9"/>
      <c r="O47" s="10"/>
    </row>
    <row r="48" spans="1:15" s="160" customFormat="1" x14ac:dyDescent="0.25">
      <c r="A48" s="102" t="s">
        <v>138</v>
      </c>
      <c r="B48" s="47">
        <v>403</v>
      </c>
      <c r="C48" s="22">
        <v>38</v>
      </c>
      <c r="D48" s="29">
        <v>1.4419999999999999</v>
      </c>
      <c r="E48" s="27">
        <v>9.7222222222222224E-2</v>
      </c>
      <c r="F48" s="31"/>
      <c r="G48" s="34">
        <f t="shared" si="1"/>
        <v>380</v>
      </c>
      <c r="H48" s="62">
        <v>23</v>
      </c>
      <c r="I48" s="9"/>
      <c r="O48" s="10"/>
    </row>
    <row r="49" spans="1:15" s="160" customFormat="1" x14ac:dyDescent="0.25">
      <c r="A49" s="102" t="s">
        <v>139</v>
      </c>
      <c r="B49" s="47">
        <v>505</v>
      </c>
      <c r="C49" s="22">
        <v>25</v>
      </c>
      <c r="D49" s="29">
        <v>1.458</v>
      </c>
      <c r="E49" s="27">
        <v>6.9444444444444441E-3</v>
      </c>
      <c r="F49" s="25"/>
      <c r="G49" s="34">
        <f t="shared" si="1"/>
        <v>482</v>
      </c>
      <c r="H49" s="62">
        <v>23</v>
      </c>
      <c r="I49" s="9"/>
      <c r="N49" s="11"/>
      <c r="O49" s="10"/>
    </row>
    <row r="50" spans="1:15" s="160" customFormat="1" x14ac:dyDescent="0.25">
      <c r="A50" s="42" t="s">
        <v>140</v>
      </c>
      <c r="B50" s="97">
        <v>222</v>
      </c>
      <c r="C50" s="95">
        <v>22</v>
      </c>
      <c r="D50" s="53" t="s">
        <v>24</v>
      </c>
      <c r="E50" s="164">
        <v>0</v>
      </c>
      <c r="F50" s="31"/>
      <c r="G50" s="45">
        <f t="shared" ref="G50:G68" si="2">B50-H50</f>
        <v>222</v>
      </c>
      <c r="H50" s="31"/>
      <c r="I50" s="9"/>
      <c r="O50" s="10"/>
    </row>
    <row r="51" spans="1:15" s="160" customFormat="1" x14ac:dyDescent="0.25">
      <c r="A51" s="42" t="s">
        <v>141</v>
      </c>
      <c r="B51" s="97">
        <v>370</v>
      </c>
      <c r="C51" s="95">
        <v>25</v>
      </c>
      <c r="D51" s="53">
        <v>0.73399999999999999</v>
      </c>
      <c r="E51" s="164">
        <v>2.0833333333333332E-2</v>
      </c>
      <c r="F51" s="1"/>
      <c r="G51" s="45">
        <f t="shared" si="2"/>
        <v>370</v>
      </c>
      <c r="H51" s="58"/>
      <c r="I51" s="9"/>
      <c r="O51" s="10"/>
    </row>
    <row r="52" spans="1:15" s="160" customFormat="1" x14ac:dyDescent="0.25">
      <c r="A52" s="42" t="s">
        <v>146</v>
      </c>
      <c r="B52" s="97">
        <v>323</v>
      </c>
      <c r="C52" s="95">
        <v>24</v>
      </c>
      <c r="D52" s="53">
        <v>0.85</v>
      </c>
      <c r="E52" s="156">
        <v>3.4722222222222224E-2</v>
      </c>
      <c r="F52" s="1"/>
      <c r="G52" s="45">
        <f>B52+H52</f>
        <v>328</v>
      </c>
      <c r="H52" s="62">
        <v>5</v>
      </c>
      <c r="I52" s="9"/>
    </row>
    <row r="53" spans="1:15" s="160" customFormat="1" x14ac:dyDescent="0.25">
      <c r="A53" s="42" t="s">
        <v>142</v>
      </c>
      <c r="B53" s="97">
        <v>349</v>
      </c>
      <c r="C53" s="95">
        <v>8</v>
      </c>
      <c r="D53" s="53" t="s">
        <v>24</v>
      </c>
      <c r="E53" s="164">
        <v>3.4722222222222224E-2</v>
      </c>
      <c r="F53" s="1"/>
      <c r="G53" s="45">
        <f t="shared" si="2"/>
        <v>349</v>
      </c>
      <c r="H53" s="62"/>
      <c r="I53" s="9"/>
    </row>
    <row r="54" spans="1:15" s="160" customFormat="1" x14ac:dyDescent="0.25">
      <c r="A54" s="42" t="s">
        <v>143</v>
      </c>
      <c r="B54" s="97">
        <v>488</v>
      </c>
      <c r="C54" s="95">
        <v>12</v>
      </c>
      <c r="D54" s="53" t="s">
        <v>24</v>
      </c>
      <c r="E54" s="164">
        <v>1.3888888888888888E-2</v>
      </c>
      <c r="F54" s="1"/>
      <c r="G54" s="45">
        <f>B54+H54</f>
        <v>495</v>
      </c>
      <c r="H54" s="62">
        <v>7</v>
      </c>
      <c r="I54" s="9"/>
      <c r="O54" s="11"/>
    </row>
    <row r="55" spans="1:15" s="160" customFormat="1" x14ac:dyDescent="0.25">
      <c r="A55" s="42" t="s">
        <v>144</v>
      </c>
      <c r="B55" s="97">
        <v>443</v>
      </c>
      <c r="C55" s="95">
        <v>18</v>
      </c>
      <c r="D55" s="53">
        <v>0.11799999999999999</v>
      </c>
      <c r="E55" s="164">
        <v>0</v>
      </c>
      <c r="F55" s="62"/>
      <c r="G55" s="45">
        <f t="shared" si="2"/>
        <v>443</v>
      </c>
      <c r="H55" s="62"/>
      <c r="I55" s="9"/>
      <c r="O55" s="11"/>
    </row>
    <row r="56" spans="1:15" s="160" customFormat="1" x14ac:dyDescent="0.25">
      <c r="A56" s="42" t="s">
        <v>145</v>
      </c>
      <c r="B56" s="97">
        <v>511</v>
      </c>
      <c r="C56" s="95">
        <v>11</v>
      </c>
      <c r="D56" s="53">
        <v>1.6</v>
      </c>
      <c r="E56" s="164">
        <v>0</v>
      </c>
      <c r="F56" s="58"/>
      <c r="G56" s="45">
        <f t="shared" si="2"/>
        <v>511</v>
      </c>
      <c r="H56" s="62"/>
      <c r="I56" s="9"/>
      <c r="O56" s="11"/>
    </row>
    <row r="57" spans="1:15" s="160" customFormat="1" ht="15.75" thickBot="1" x14ac:dyDescent="0.3">
      <c r="A57" s="147" t="s">
        <v>147</v>
      </c>
      <c r="B57" s="178">
        <v>370</v>
      </c>
      <c r="C57" s="179">
        <v>8</v>
      </c>
      <c r="D57" s="180">
        <v>1</v>
      </c>
      <c r="E57" s="130">
        <v>0</v>
      </c>
      <c r="F57" s="118"/>
      <c r="G57" s="131">
        <f t="shared" si="2"/>
        <v>367</v>
      </c>
      <c r="H57" s="118">
        <v>3</v>
      </c>
      <c r="I57" s="9"/>
      <c r="O57" s="11"/>
    </row>
    <row r="58" spans="1:15" s="160" customFormat="1" ht="15.75" thickTop="1" x14ac:dyDescent="0.25">
      <c r="A58" s="135" t="s">
        <v>148</v>
      </c>
      <c r="B58" s="148">
        <v>115</v>
      </c>
      <c r="C58" s="174">
        <v>5</v>
      </c>
      <c r="D58" s="106">
        <v>0.33600000000000002</v>
      </c>
      <c r="E58" s="107">
        <v>0</v>
      </c>
      <c r="F58" s="124"/>
      <c r="G58" s="116">
        <f t="shared" si="2"/>
        <v>115</v>
      </c>
      <c r="H58" s="110"/>
      <c r="I58" s="181" t="s">
        <v>149</v>
      </c>
      <c r="O58" s="11"/>
    </row>
    <row r="59" spans="1:15" s="160" customFormat="1" x14ac:dyDescent="0.25">
      <c r="A59" s="42"/>
      <c r="B59" s="97"/>
      <c r="C59" s="95"/>
      <c r="D59" s="53"/>
      <c r="E59" s="164"/>
      <c r="F59" s="58"/>
      <c r="G59" s="44">
        <f t="shared" si="2"/>
        <v>0</v>
      </c>
      <c r="H59" s="62"/>
      <c r="I59" s="9"/>
      <c r="O59" s="11"/>
    </row>
    <row r="60" spans="1:15" s="160" customFormat="1" x14ac:dyDescent="0.25">
      <c r="A60" s="42"/>
      <c r="B60" s="97"/>
      <c r="C60" s="95"/>
      <c r="D60" s="53"/>
      <c r="E60" s="164"/>
      <c r="F60" s="58"/>
      <c r="G60" s="44">
        <f t="shared" si="2"/>
        <v>0</v>
      </c>
      <c r="H60" s="62"/>
      <c r="I60" s="9"/>
      <c r="O60" s="11"/>
    </row>
    <row r="61" spans="1:15" s="160" customFormat="1" x14ac:dyDescent="0.25">
      <c r="A61" s="42"/>
      <c r="B61" s="97"/>
      <c r="C61" s="95"/>
      <c r="D61" s="53"/>
      <c r="E61" s="164"/>
      <c r="F61" s="58"/>
      <c r="G61" s="44">
        <f t="shared" si="2"/>
        <v>0</v>
      </c>
      <c r="H61" s="62"/>
      <c r="I61" s="9"/>
      <c r="O61" s="11"/>
    </row>
    <row r="62" spans="1:15" s="160" customFormat="1" x14ac:dyDescent="0.25">
      <c r="A62" s="42"/>
      <c r="B62" s="97"/>
      <c r="C62" s="95"/>
      <c r="D62" s="53"/>
      <c r="E62" s="164"/>
      <c r="F62" s="58"/>
      <c r="G62" s="44">
        <f t="shared" si="2"/>
        <v>0</v>
      </c>
      <c r="H62" s="62"/>
      <c r="I62" s="9"/>
      <c r="O62" s="11"/>
    </row>
    <row r="63" spans="1:15" s="160" customFormat="1" x14ac:dyDescent="0.25">
      <c r="A63" s="42"/>
      <c r="B63" s="97"/>
      <c r="C63" s="95"/>
      <c r="D63" s="53"/>
      <c r="E63" s="164"/>
      <c r="F63" s="58"/>
      <c r="G63" s="44">
        <f t="shared" si="2"/>
        <v>0</v>
      </c>
      <c r="H63" s="62"/>
      <c r="I63" s="9"/>
      <c r="O63" s="11"/>
    </row>
    <row r="64" spans="1:15" s="160" customFormat="1" x14ac:dyDescent="0.25">
      <c r="A64" s="42"/>
      <c r="B64" s="97"/>
      <c r="C64" s="95"/>
      <c r="D64" s="53"/>
      <c r="E64" s="164"/>
      <c r="F64" s="58"/>
      <c r="G64" s="44">
        <f t="shared" si="2"/>
        <v>0</v>
      </c>
      <c r="H64" s="62"/>
      <c r="I64" s="9"/>
      <c r="O64" s="11"/>
    </row>
    <row r="65" spans="1:15" s="160" customFormat="1" x14ac:dyDescent="0.25">
      <c r="A65" s="42"/>
      <c r="B65" s="97"/>
      <c r="C65" s="95"/>
      <c r="D65" s="53"/>
      <c r="E65" s="164"/>
      <c r="F65" s="58"/>
      <c r="G65" s="44">
        <f t="shared" si="2"/>
        <v>0</v>
      </c>
      <c r="H65" s="62"/>
      <c r="I65" s="9"/>
      <c r="O65" s="11"/>
    </row>
    <row r="66" spans="1:15" s="160" customFormat="1" x14ac:dyDescent="0.25">
      <c r="A66" s="69"/>
      <c r="B66" s="162"/>
      <c r="C66" s="69"/>
      <c r="D66" s="73"/>
      <c r="E66" s="74"/>
      <c r="F66" s="58"/>
      <c r="G66" s="44">
        <f t="shared" si="2"/>
        <v>0</v>
      </c>
      <c r="H66" s="62"/>
      <c r="I66" s="9"/>
      <c r="O66" s="11"/>
    </row>
    <row r="67" spans="1:15" s="160" customFormat="1" x14ac:dyDescent="0.25">
      <c r="A67" s="69"/>
      <c r="B67" s="162"/>
      <c r="C67" s="69"/>
      <c r="D67" s="73"/>
      <c r="E67" s="74"/>
      <c r="F67" s="58"/>
      <c r="G67" s="44">
        <f t="shared" si="2"/>
        <v>0</v>
      </c>
      <c r="H67" s="62"/>
      <c r="I67" s="9"/>
      <c r="O67" s="11"/>
    </row>
    <row r="68" spans="1:15" s="160" customFormat="1" x14ac:dyDescent="0.25">
      <c r="A68" s="69"/>
      <c r="B68" s="162"/>
      <c r="C68" s="69"/>
      <c r="D68" s="73"/>
      <c r="E68" s="74"/>
      <c r="F68" s="58"/>
      <c r="G68" s="44">
        <f t="shared" si="2"/>
        <v>0</v>
      </c>
      <c r="H68" s="62"/>
      <c r="I68" s="9"/>
      <c r="O68" s="11"/>
    </row>
    <row r="69" spans="1:15" s="160" customFormat="1" ht="4.5" customHeight="1" x14ac:dyDescent="0.25">
      <c r="A69" s="17"/>
      <c r="B69" s="17"/>
      <c r="C69" s="17"/>
      <c r="D69" s="17"/>
      <c r="E69" s="17"/>
      <c r="F69" s="17"/>
      <c r="G69" s="17"/>
      <c r="H69" s="17"/>
    </row>
    <row r="70" spans="1:15" s="160" customFormat="1" x14ac:dyDescent="0.25">
      <c r="A70" s="5" t="s">
        <v>16</v>
      </c>
      <c r="B70" s="18">
        <f>SUM(B45:B68)</f>
        <v>4506</v>
      </c>
      <c r="C70" s="5">
        <f>SUM(C45:C68)</f>
        <v>198</v>
      </c>
      <c r="D70" s="26">
        <f>SUM(D45:D68)</f>
        <v>8.59</v>
      </c>
      <c r="E70" s="5"/>
      <c r="F70" s="5"/>
      <c r="G70" s="83">
        <f>SUM(G45:G68)</f>
        <v>4468</v>
      </c>
      <c r="H70" s="23">
        <f>SUM(H45:H68)</f>
        <v>62</v>
      </c>
    </row>
    <row r="71" spans="1:15" s="160" customFormat="1" x14ac:dyDescent="0.25">
      <c r="A71" s="121"/>
      <c r="B71" s="122">
        <f>J39-B70</f>
        <v>-4506</v>
      </c>
      <c r="C71" s="121"/>
      <c r="D71" s="123"/>
      <c r="E71" s="121"/>
      <c r="F71" s="121"/>
      <c r="G71" s="122"/>
      <c r="H71" s="121"/>
    </row>
    <row r="72" spans="1:15" ht="28.5" customHeight="1" x14ac:dyDescent="0.25"/>
    <row r="73" spans="1:15" ht="28.5" customHeight="1" x14ac:dyDescent="0.25">
      <c r="A73" s="6"/>
      <c r="B73" s="542" t="s">
        <v>6</v>
      </c>
      <c r="C73" s="542"/>
      <c r="D73" s="542"/>
      <c r="E73" s="542"/>
      <c r="F73" s="542"/>
      <c r="G73" s="542"/>
      <c r="H73" s="542"/>
      <c r="J73" s="21">
        <v>86000</v>
      </c>
    </row>
    <row r="74" spans="1:15" ht="15" customHeight="1" x14ac:dyDescent="0.25">
      <c r="A74" s="7"/>
      <c r="B74" s="543" t="s">
        <v>7</v>
      </c>
      <c r="C74" s="543"/>
      <c r="D74" s="12" t="s">
        <v>14</v>
      </c>
      <c r="E74" s="3"/>
      <c r="F74" s="134" t="s">
        <v>9</v>
      </c>
      <c r="G74" s="12" t="s">
        <v>98</v>
      </c>
      <c r="H74" s="3"/>
    </row>
    <row r="75" spans="1:15" x14ac:dyDescent="0.25">
      <c r="A75" s="8"/>
      <c r="B75" s="541" t="s">
        <v>8</v>
      </c>
      <c r="C75" s="541"/>
      <c r="D75" s="12" t="s">
        <v>33</v>
      </c>
      <c r="E75" s="4"/>
      <c r="F75" s="5" t="s">
        <v>10</v>
      </c>
      <c r="G75" s="13" t="s">
        <v>23</v>
      </c>
      <c r="H75" s="4"/>
    </row>
    <row r="77" spans="1:15" ht="30" x14ac:dyDescent="0.25">
      <c r="A77" s="1" t="s">
        <v>0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1</v>
      </c>
      <c r="H77" s="1" t="s">
        <v>2</v>
      </c>
    </row>
    <row r="78" spans="1:15" x14ac:dyDescent="0.25">
      <c r="A78" s="42" t="s">
        <v>110</v>
      </c>
      <c r="B78" s="14">
        <v>672</v>
      </c>
      <c r="C78" s="14">
        <v>6</v>
      </c>
      <c r="D78" s="14" t="s">
        <v>24</v>
      </c>
      <c r="E78" s="16">
        <v>0</v>
      </c>
      <c r="F78" s="25"/>
      <c r="G78" s="45">
        <f t="shared" ref="G78:G86" si="3">B78-H78</f>
        <v>672</v>
      </c>
      <c r="H78" s="1"/>
    </row>
    <row r="79" spans="1:15" x14ac:dyDescent="0.25">
      <c r="A79" s="42" t="s">
        <v>111</v>
      </c>
      <c r="B79" s="46">
        <v>1389</v>
      </c>
      <c r="C79" s="14">
        <v>2</v>
      </c>
      <c r="D79" s="14" t="s">
        <v>24</v>
      </c>
      <c r="E79" s="16">
        <v>0</v>
      </c>
      <c r="F79" s="25"/>
      <c r="G79" s="45">
        <f t="shared" si="3"/>
        <v>1389</v>
      </c>
      <c r="H79" s="58"/>
      <c r="I79" s="9"/>
      <c r="O79" s="10"/>
    </row>
    <row r="80" spans="1:15" x14ac:dyDescent="0.25">
      <c r="A80" s="42" t="s">
        <v>112</v>
      </c>
      <c r="B80" s="46">
        <v>2208</v>
      </c>
      <c r="C80" s="14">
        <v>2</v>
      </c>
      <c r="D80" s="14" t="s">
        <v>24</v>
      </c>
      <c r="E80" s="16">
        <v>0</v>
      </c>
      <c r="F80" s="25"/>
      <c r="G80" s="45">
        <f t="shared" si="3"/>
        <v>2208</v>
      </c>
      <c r="H80" s="62"/>
      <c r="I80" s="9"/>
      <c r="O80" s="10"/>
    </row>
    <row r="81" spans="1:15" x14ac:dyDescent="0.25">
      <c r="A81" s="42" t="s">
        <v>113</v>
      </c>
      <c r="B81" s="46">
        <v>1997</v>
      </c>
      <c r="C81" s="14">
        <v>3</v>
      </c>
      <c r="D81" s="53" t="s">
        <v>24</v>
      </c>
      <c r="E81" s="16">
        <v>0</v>
      </c>
      <c r="F81" s="32"/>
      <c r="G81" s="45">
        <f t="shared" si="3"/>
        <v>1997</v>
      </c>
      <c r="H81" s="58"/>
      <c r="I81" s="9"/>
      <c r="O81" s="10"/>
    </row>
    <row r="82" spans="1:15" x14ac:dyDescent="0.25">
      <c r="A82" s="42" t="s">
        <v>114</v>
      </c>
      <c r="B82" s="46">
        <v>1700</v>
      </c>
      <c r="C82" s="14">
        <v>4</v>
      </c>
      <c r="D82" s="53" t="s">
        <v>24</v>
      </c>
      <c r="E82" s="16">
        <v>0</v>
      </c>
      <c r="F82" s="25"/>
      <c r="G82" s="45">
        <f t="shared" si="3"/>
        <v>1700</v>
      </c>
      <c r="H82" s="71"/>
      <c r="I82" s="9"/>
      <c r="N82" s="11"/>
      <c r="O82" s="10"/>
    </row>
    <row r="83" spans="1:15" x14ac:dyDescent="0.25">
      <c r="A83" s="43" t="s">
        <v>115</v>
      </c>
      <c r="B83" s="47">
        <v>1998</v>
      </c>
      <c r="C83" s="22">
        <v>12</v>
      </c>
      <c r="D83" s="29" t="s">
        <v>24</v>
      </c>
      <c r="E83" s="27">
        <v>0</v>
      </c>
      <c r="F83" s="31"/>
      <c r="G83" s="34">
        <f t="shared" si="3"/>
        <v>1890</v>
      </c>
      <c r="H83" s="31">
        <v>108</v>
      </c>
      <c r="I83" s="9"/>
      <c r="O83" s="10"/>
    </row>
    <row r="84" spans="1:15" x14ac:dyDescent="0.25">
      <c r="A84" s="42" t="s">
        <v>116</v>
      </c>
      <c r="B84" s="46">
        <v>720</v>
      </c>
      <c r="C84" s="14">
        <v>0</v>
      </c>
      <c r="D84" s="14" t="s">
        <v>24</v>
      </c>
      <c r="E84" s="16">
        <v>0</v>
      </c>
      <c r="F84" s="1"/>
      <c r="G84" s="45">
        <f t="shared" si="3"/>
        <v>720</v>
      </c>
      <c r="H84" s="58"/>
      <c r="I84" s="9"/>
      <c r="O84" s="10"/>
    </row>
    <row r="85" spans="1:15" x14ac:dyDescent="0.25">
      <c r="A85" s="102" t="s">
        <v>117</v>
      </c>
      <c r="B85" s="47">
        <v>1482</v>
      </c>
      <c r="C85" s="22">
        <v>2</v>
      </c>
      <c r="D85" s="29" t="s">
        <v>24</v>
      </c>
      <c r="E85" s="27">
        <v>0</v>
      </c>
      <c r="F85" s="19"/>
      <c r="G85" s="34">
        <f t="shared" si="3"/>
        <v>1332</v>
      </c>
      <c r="H85" s="62">
        <v>150</v>
      </c>
      <c r="I85" s="9"/>
      <c r="O85" s="10"/>
    </row>
    <row r="86" spans="1:15" x14ac:dyDescent="0.25">
      <c r="A86" s="42" t="s">
        <v>118</v>
      </c>
      <c r="B86" s="46">
        <v>1439</v>
      </c>
      <c r="C86" s="14">
        <v>7</v>
      </c>
      <c r="D86" s="14" t="s">
        <v>24</v>
      </c>
      <c r="E86" s="16">
        <v>0</v>
      </c>
      <c r="F86" s="1"/>
      <c r="G86" s="45">
        <f t="shared" si="3"/>
        <v>1439</v>
      </c>
      <c r="H86" s="58"/>
      <c r="I86" s="9"/>
      <c r="O86" s="10"/>
    </row>
    <row r="87" spans="1:15" ht="15.75" thickBot="1" x14ac:dyDescent="0.3">
      <c r="A87" s="147" t="s">
        <v>119</v>
      </c>
      <c r="B87" s="141">
        <v>669</v>
      </c>
      <c r="C87" s="128">
        <v>22</v>
      </c>
      <c r="D87" s="129" t="s">
        <v>24</v>
      </c>
      <c r="E87" s="130">
        <v>1.3888888888888888E-2</v>
      </c>
      <c r="F87" s="146"/>
      <c r="G87" s="131">
        <f>B87+H87</f>
        <v>695</v>
      </c>
      <c r="H87" s="118">
        <v>26</v>
      </c>
      <c r="I87" s="9"/>
      <c r="O87" s="10"/>
    </row>
    <row r="88" spans="1:15" ht="15.75" thickTop="1" x14ac:dyDescent="0.25">
      <c r="A88" s="135"/>
      <c r="B88" s="103"/>
      <c r="C88" s="103"/>
      <c r="D88" s="106"/>
      <c r="E88" s="107"/>
      <c r="F88" s="108"/>
      <c r="G88" s="116">
        <v>0</v>
      </c>
      <c r="H88" s="124"/>
      <c r="I88" s="9"/>
      <c r="O88" s="10"/>
    </row>
    <row r="89" spans="1:15" x14ac:dyDescent="0.25">
      <c r="A89" s="1"/>
      <c r="B89" s="14"/>
      <c r="C89" s="14"/>
      <c r="D89" s="53"/>
      <c r="E89" s="16"/>
      <c r="F89" s="1"/>
      <c r="G89" s="44">
        <v>0</v>
      </c>
      <c r="H89" s="62"/>
      <c r="I89" s="9"/>
    </row>
    <row r="90" spans="1:15" x14ac:dyDescent="0.25">
      <c r="A90" s="1"/>
      <c r="B90" s="14"/>
      <c r="C90" s="14"/>
      <c r="D90" s="53"/>
      <c r="E90" s="16"/>
      <c r="F90" s="1"/>
      <c r="G90" s="44">
        <v>0</v>
      </c>
      <c r="H90" s="62"/>
      <c r="I90" s="9"/>
    </row>
    <row r="91" spans="1:15" x14ac:dyDescent="0.25">
      <c r="A91" s="1"/>
      <c r="B91" s="14"/>
      <c r="C91" s="14"/>
      <c r="D91" s="53"/>
      <c r="E91" s="16"/>
      <c r="F91" s="1"/>
      <c r="G91" s="44">
        <v>0</v>
      </c>
      <c r="H91" s="62"/>
      <c r="I91" s="9"/>
      <c r="N91" s="11"/>
      <c r="O91" s="10"/>
    </row>
    <row r="92" spans="1:15" x14ac:dyDescent="0.25">
      <c r="A92" s="1"/>
      <c r="B92" s="46"/>
      <c r="C92" s="14"/>
      <c r="D92" s="53"/>
      <c r="E92" s="16"/>
      <c r="F92" s="1"/>
      <c r="G92" s="44">
        <v>0</v>
      </c>
      <c r="H92" s="62"/>
      <c r="I92" s="9"/>
      <c r="N92" s="11"/>
      <c r="O92" s="10"/>
    </row>
    <row r="93" spans="1:15" x14ac:dyDescent="0.25">
      <c r="A93" s="1"/>
      <c r="B93" s="46"/>
      <c r="C93" s="14"/>
      <c r="D93" s="53"/>
      <c r="E93" s="16"/>
      <c r="F93" s="1"/>
      <c r="G93" s="44">
        <v>0</v>
      </c>
      <c r="H93" s="62"/>
      <c r="I93" s="9"/>
      <c r="O93" s="10"/>
    </row>
    <row r="94" spans="1:15" x14ac:dyDescent="0.25">
      <c r="A94" s="1"/>
      <c r="B94" s="46"/>
      <c r="C94" s="14"/>
      <c r="D94" s="53"/>
      <c r="E94" s="16"/>
      <c r="F94" s="1"/>
      <c r="G94" s="44">
        <v>0</v>
      </c>
      <c r="H94" s="62"/>
      <c r="I94" s="9"/>
    </row>
    <row r="95" spans="1:15" x14ac:dyDescent="0.25">
      <c r="A95" s="1"/>
      <c r="B95" s="46"/>
      <c r="C95" s="14"/>
      <c r="D95" s="53"/>
      <c r="E95" s="16"/>
      <c r="F95" s="1"/>
      <c r="G95" s="44">
        <v>0</v>
      </c>
      <c r="H95" s="62"/>
      <c r="I95" s="9"/>
    </row>
    <row r="96" spans="1:15" x14ac:dyDescent="0.25">
      <c r="A96" s="1"/>
      <c r="B96" s="46"/>
      <c r="C96" s="14"/>
      <c r="D96" s="53"/>
      <c r="E96" s="16"/>
      <c r="F96" s="1"/>
      <c r="G96" s="44">
        <v>0</v>
      </c>
      <c r="H96" s="62"/>
      <c r="I96" s="9"/>
    </row>
    <row r="97" spans="1:15" x14ac:dyDescent="0.25">
      <c r="A97" s="1"/>
      <c r="B97" s="46"/>
      <c r="C97" s="14"/>
      <c r="D97" s="53"/>
      <c r="E97" s="16"/>
      <c r="F97" s="1"/>
      <c r="G97" s="44">
        <v>0</v>
      </c>
      <c r="H97" s="62"/>
      <c r="I97" s="9"/>
    </row>
    <row r="98" spans="1:15" x14ac:dyDescent="0.25">
      <c r="A98" s="1"/>
      <c r="B98" s="46"/>
      <c r="C98" s="14"/>
      <c r="D98" s="53"/>
      <c r="E98" s="16"/>
      <c r="F98" s="1"/>
      <c r="G98" s="44">
        <v>0</v>
      </c>
      <c r="H98" s="62"/>
      <c r="I98" s="9"/>
    </row>
    <row r="99" spans="1:15" x14ac:dyDescent="0.25">
      <c r="A99" s="1"/>
      <c r="B99" s="46"/>
      <c r="C99" s="14"/>
      <c r="D99" s="53"/>
      <c r="E99" s="16"/>
      <c r="F99" s="1"/>
      <c r="G99" s="44">
        <v>0</v>
      </c>
      <c r="H99" s="62"/>
      <c r="I99" s="9"/>
    </row>
    <row r="100" spans="1:15" x14ac:dyDescent="0.25">
      <c r="A100" s="1"/>
      <c r="B100" s="46"/>
      <c r="C100" s="14"/>
      <c r="D100" s="53"/>
      <c r="E100" s="16"/>
      <c r="F100" s="1"/>
      <c r="G100" s="44">
        <v>0</v>
      </c>
      <c r="H100" s="62"/>
      <c r="I100" s="9"/>
    </row>
    <row r="101" spans="1:15" x14ac:dyDescent="0.25">
      <c r="A101" s="1"/>
      <c r="B101" s="46"/>
      <c r="C101" s="14"/>
      <c r="D101" s="53"/>
      <c r="E101" s="16"/>
      <c r="F101" s="1"/>
      <c r="G101" s="44">
        <v>0</v>
      </c>
      <c r="H101" s="62"/>
      <c r="I101" s="9"/>
      <c r="O101" s="11"/>
    </row>
    <row r="102" spans="1:15" x14ac:dyDescent="0.25">
      <c r="A102" s="72"/>
      <c r="B102" s="46"/>
      <c r="C102" s="59"/>
      <c r="D102" s="60"/>
      <c r="E102" s="61"/>
      <c r="F102" s="62"/>
      <c r="G102" s="44">
        <v>0</v>
      </c>
      <c r="H102" s="62"/>
      <c r="I102" s="9"/>
      <c r="O102" s="11"/>
    </row>
    <row r="103" spans="1:15" x14ac:dyDescent="0.25">
      <c r="A103" s="69"/>
      <c r="B103" s="46"/>
      <c r="C103" s="69"/>
      <c r="D103" s="73"/>
      <c r="E103" s="74"/>
      <c r="F103" s="58"/>
      <c r="G103" s="44">
        <v>0</v>
      </c>
      <c r="H103" s="62"/>
      <c r="I103" s="9"/>
      <c r="O103" s="11"/>
    </row>
    <row r="104" spans="1:15" x14ac:dyDescent="0.25">
      <c r="A104" s="69"/>
      <c r="B104" s="46"/>
      <c r="C104" s="69"/>
      <c r="D104" s="73"/>
      <c r="E104" s="74"/>
      <c r="F104" s="58"/>
      <c r="G104" s="44">
        <v>0</v>
      </c>
      <c r="H104" s="62"/>
      <c r="I104" s="9"/>
      <c r="O104" s="11"/>
    </row>
    <row r="105" spans="1:15" x14ac:dyDescent="0.25">
      <c r="A105" s="69"/>
      <c r="B105" s="46"/>
      <c r="C105" s="69"/>
      <c r="D105" s="73"/>
      <c r="E105" s="74"/>
      <c r="F105" s="58"/>
      <c r="G105" s="44">
        <v>0</v>
      </c>
      <c r="H105" s="62"/>
      <c r="I105" s="9"/>
      <c r="O105" s="11"/>
    </row>
    <row r="106" spans="1:15" x14ac:dyDescent="0.25">
      <c r="A106" s="69"/>
      <c r="B106" s="46"/>
      <c r="C106" s="69"/>
      <c r="D106" s="73"/>
      <c r="E106" s="74"/>
      <c r="F106" s="58"/>
      <c r="G106" s="44">
        <v>0</v>
      </c>
      <c r="H106" s="62"/>
      <c r="I106" s="9"/>
      <c r="O106" s="11"/>
    </row>
    <row r="107" spans="1:15" ht="4.5" customHeight="1" x14ac:dyDescent="0.25">
      <c r="A107" s="17"/>
      <c r="B107" s="17"/>
      <c r="C107" s="17"/>
      <c r="D107" s="17"/>
      <c r="E107" s="17"/>
      <c r="F107" s="17"/>
      <c r="G107" s="17"/>
      <c r="H107" s="17"/>
    </row>
    <row r="108" spans="1:15" x14ac:dyDescent="0.25">
      <c r="A108" s="5" t="s">
        <v>16</v>
      </c>
      <c r="B108" s="18">
        <f>SUM(B78:B106)</f>
        <v>14274</v>
      </c>
      <c r="C108" s="5">
        <f>SUM(C78:C106)</f>
        <v>60</v>
      </c>
      <c r="D108" s="26">
        <f>SUM(D78:D106)</f>
        <v>0</v>
      </c>
      <c r="E108" s="5"/>
      <c r="F108" s="5"/>
      <c r="G108" s="83">
        <f>SUM(G78:G106)</f>
        <v>14042</v>
      </c>
      <c r="H108" s="23">
        <f>SUM(H78:H106)</f>
        <v>284</v>
      </c>
    </row>
    <row r="109" spans="1:15" x14ac:dyDescent="0.25">
      <c r="A109" s="121"/>
      <c r="B109" s="122">
        <f>J73-B108</f>
        <v>71726</v>
      </c>
      <c r="C109" s="121"/>
      <c r="D109" s="123"/>
      <c r="E109" s="121"/>
      <c r="F109" s="121"/>
      <c r="G109" s="122"/>
      <c r="H109" s="121"/>
    </row>
    <row r="112" spans="1:15" ht="28.5" customHeight="1" x14ac:dyDescent="0.25">
      <c r="A112" s="6"/>
      <c r="B112" s="542" t="s">
        <v>6</v>
      </c>
      <c r="C112" s="542"/>
      <c r="D112" s="542"/>
      <c r="E112" s="542"/>
      <c r="F112" s="542"/>
      <c r="G112" s="542"/>
      <c r="H112" s="542"/>
      <c r="J112" s="21"/>
    </row>
    <row r="113" spans="1:15" ht="15" customHeight="1" x14ac:dyDescent="0.25">
      <c r="A113" s="7"/>
      <c r="B113" s="543" t="s">
        <v>7</v>
      </c>
      <c r="C113" s="543"/>
      <c r="D113" s="12" t="s">
        <v>14</v>
      </c>
      <c r="E113" s="3"/>
      <c r="F113" s="143" t="s">
        <v>9</v>
      </c>
      <c r="G113" s="12" t="s">
        <v>98</v>
      </c>
      <c r="H113" s="3"/>
    </row>
    <row r="114" spans="1:15" x14ac:dyDescent="0.25">
      <c r="A114" s="8"/>
      <c r="B114" s="541" t="s">
        <v>8</v>
      </c>
      <c r="C114" s="541"/>
      <c r="D114" s="12" t="s">
        <v>33</v>
      </c>
      <c r="E114" s="4"/>
      <c r="F114" s="5" t="s">
        <v>10</v>
      </c>
      <c r="G114" s="13" t="s">
        <v>120</v>
      </c>
      <c r="H114" s="4"/>
    </row>
    <row r="116" spans="1:15" ht="30" x14ac:dyDescent="0.25">
      <c r="A116" s="1" t="s">
        <v>0</v>
      </c>
      <c r="B116" s="1" t="s">
        <v>1</v>
      </c>
      <c r="C116" s="1" t="s">
        <v>2</v>
      </c>
      <c r="D116" s="1" t="s">
        <v>3</v>
      </c>
      <c r="E116" s="1" t="s">
        <v>4</v>
      </c>
      <c r="F116" s="1" t="s">
        <v>5</v>
      </c>
      <c r="G116" s="1" t="s">
        <v>1</v>
      </c>
      <c r="H116" s="1" t="s">
        <v>2</v>
      </c>
    </row>
    <row r="117" spans="1:15" x14ac:dyDescent="0.25">
      <c r="A117" s="42" t="s">
        <v>125</v>
      </c>
      <c r="B117" s="14">
        <v>125</v>
      </c>
      <c r="C117" s="14"/>
      <c r="D117" s="14" t="s">
        <v>24</v>
      </c>
      <c r="E117" s="16">
        <v>0</v>
      </c>
      <c r="F117" s="25"/>
      <c r="G117" s="45">
        <f>B117-H117</f>
        <v>125</v>
      </c>
      <c r="H117" s="1"/>
    </row>
    <row r="118" spans="1:15" x14ac:dyDescent="0.25">
      <c r="A118" s="42" t="s">
        <v>124</v>
      </c>
      <c r="B118" s="46">
        <v>932</v>
      </c>
      <c r="C118" s="14">
        <v>11</v>
      </c>
      <c r="D118" s="14" t="s">
        <v>24</v>
      </c>
      <c r="E118" s="16">
        <v>0</v>
      </c>
      <c r="F118" s="25"/>
      <c r="G118" s="44">
        <f t="shared" ref="G118:G123" si="4">B118-H118</f>
        <v>932</v>
      </c>
      <c r="H118" s="58"/>
      <c r="I118" s="9"/>
      <c r="O118" s="10"/>
    </row>
    <row r="119" spans="1:15" x14ac:dyDescent="0.25">
      <c r="A119" s="42" t="s">
        <v>123</v>
      </c>
      <c r="B119" s="46">
        <v>288</v>
      </c>
      <c r="C119" s="33">
        <v>8</v>
      </c>
      <c r="D119" s="33" t="s">
        <v>24</v>
      </c>
      <c r="E119" s="16">
        <v>0</v>
      </c>
      <c r="F119" s="25"/>
      <c r="G119" s="44">
        <f t="shared" si="4"/>
        <v>288</v>
      </c>
      <c r="H119" s="62"/>
      <c r="I119" s="9"/>
      <c r="O119" s="10"/>
    </row>
    <row r="120" spans="1:15" x14ac:dyDescent="0.25">
      <c r="A120" s="42" t="s">
        <v>122</v>
      </c>
      <c r="B120" s="46">
        <v>620</v>
      </c>
      <c r="C120" s="14">
        <v>2</v>
      </c>
      <c r="D120" s="15" t="s">
        <v>24</v>
      </c>
      <c r="E120" s="16">
        <v>0</v>
      </c>
      <c r="F120" s="32"/>
      <c r="G120" s="44">
        <f t="shared" si="4"/>
        <v>620</v>
      </c>
      <c r="H120" s="58"/>
      <c r="I120" s="9"/>
      <c r="O120" s="10"/>
    </row>
    <row r="121" spans="1:15" x14ac:dyDescent="0.25">
      <c r="A121" s="42" t="s">
        <v>126</v>
      </c>
      <c r="B121" s="14">
        <v>370</v>
      </c>
      <c r="C121" s="14">
        <v>70</v>
      </c>
      <c r="D121" s="15" t="s">
        <v>24</v>
      </c>
      <c r="E121" s="16">
        <v>0</v>
      </c>
      <c r="F121" s="25"/>
      <c r="G121" s="45">
        <f t="shared" si="4"/>
        <v>370</v>
      </c>
      <c r="H121" s="71"/>
      <c r="I121" s="9"/>
      <c r="N121" s="11"/>
      <c r="O121" s="10"/>
    </row>
    <row r="122" spans="1:15" x14ac:dyDescent="0.25">
      <c r="A122" s="42" t="s">
        <v>130</v>
      </c>
      <c r="B122" s="46">
        <v>853</v>
      </c>
      <c r="C122" s="14">
        <v>55</v>
      </c>
      <c r="D122" s="53" t="s">
        <v>24</v>
      </c>
      <c r="E122" s="16">
        <v>4.1666666666666664E-2</v>
      </c>
      <c r="F122" s="31"/>
      <c r="G122" s="45">
        <f t="shared" si="4"/>
        <v>853</v>
      </c>
      <c r="H122" s="31"/>
      <c r="I122" s="9"/>
      <c r="O122" s="10"/>
    </row>
    <row r="123" spans="1:15" x14ac:dyDescent="0.25">
      <c r="A123" s="42"/>
      <c r="B123" s="48"/>
      <c r="C123" s="33"/>
      <c r="D123" s="33"/>
      <c r="E123" s="28"/>
      <c r="F123" s="1"/>
      <c r="G123" s="44">
        <f t="shared" si="4"/>
        <v>0</v>
      </c>
      <c r="H123" s="58"/>
      <c r="I123" s="9"/>
      <c r="O123" s="10"/>
    </row>
    <row r="124" spans="1:15" x14ac:dyDescent="0.25">
      <c r="A124" s="1"/>
      <c r="B124" s="46"/>
      <c r="C124" s="14"/>
      <c r="D124" s="53"/>
      <c r="E124" s="16"/>
      <c r="F124" s="1"/>
      <c r="G124" s="44">
        <v>0</v>
      </c>
      <c r="H124" s="62"/>
      <c r="I124" s="9"/>
    </row>
    <row r="125" spans="1:15" x14ac:dyDescent="0.25">
      <c r="A125" s="1"/>
      <c r="B125" s="46"/>
      <c r="C125" s="14"/>
      <c r="D125" s="53"/>
      <c r="E125" s="16"/>
      <c r="F125" s="1"/>
      <c r="G125" s="44">
        <v>0</v>
      </c>
      <c r="H125" s="62"/>
      <c r="I125" s="9"/>
    </row>
    <row r="126" spans="1:15" x14ac:dyDescent="0.25">
      <c r="A126" s="1"/>
      <c r="B126" s="46"/>
      <c r="C126" s="14"/>
      <c r="D126" s="53"/>
      <c r="E126" s="16"/>
      <c r="F126" s="1"/>
      <c r="G126" s="44">
        <v>0</v>
      </c>
      <c r="H126" s="62"/>
      <c r="I126" s="9"/>
      <c r="O126" s="11"/>
    </row>
    <row r="127" spans="1:15" x14ac:dyDescent="0.25">
      <c r="A127" s="72"/>
      <c r="B127" s="46"/>
      <c r="C127" s="59"/>
      <c r="D127" s="60"/>
      <c r="E127" s="61"/>
      <c r="F127" s="62"/>
      <c r="G127" s="44">
        <v>0</v>
      </c>
      <c r="H127" s="62"/>
      <c r="I127" s="9"/>
      <c r="O127" s="11"/>
    </row>
    <row r="128" spans="1:15" x14ac:dyDescent="0.25">
      <c r="A128" s="69"/>
      <c r="B128" s="46"/>
      <c r="C128" s="69"/>
      <c r="D128" s="73"/>
      <c r="E128" s="74"/>
      <c r="F128" s="58"/>
      <c r="G128" s="44">
        <v>0</v>
      </c>
      <c r="H128" s="62"/>
      <c r="I128" s="9"/>
      <c r="O128" s="11"/>
    </row>
    <row r="129" spans="1:15" x14ac:dyDescent="0.25">
      <c r="A129" s="69"/>
      <c r="B129" s="46"/>
      <c r="C129" s="69"/>
      <c r="D129" s="73"/>
      <c r="E129" s="74"/>
      <c r="F129" s="58"/>
      <c r="G129" s="44">
        <v>0</v>
      </c>
      <c r="H129" s="62"/>
      <c r="I129" s="9"/>
      <c r="O129" s="11"/>
    </row>
    <row r="130" spans="1:15" x14ac:dyDescent="0.25">
      <c r="A130" s="69"/>
      <c r="B130" s="46"/>
      <c r="C130" s="69"/>
      <c r="D130" s="73"/>
      <c r="E130" s="74"/>
      <c r="F130" s="58"/>
      <c r="G130" s="44">
        <v>0</v>
      </c>
      <c r="H130" s="62"/>
      <c r="I130" s="9"/>
      <c r="O130" s="11"/>
    </row>
    <row r="131" spans="1:15" x14ac:dyDescent="0.25">
      <c r="A131" s="69"/>
      <c r="B131" s="46"/>
      <c r="C131" s="69"/>
      <c r="D131" s="73"/>
      <c r="E131" s="74"/>
      <c r="F131" s="58"/>
      <c r="G131" s="44">
        <v>0</v>
      </c>
      <c r="H131" s="62"/>
      <c r="I131" s="9"/>
      <c r="O131" s="11"/>
    </row>
    <row r="132" spans="1:15" ht="4.5" customHeight="1" x14ac:dyDescent="0.25">
      <c r="A132" s="17"/>
      <c r="B132" s="17"/>
      <c r="C132" s="17"/>
      <c r="D132" s="17"/>
      <c r="E132" s="17"/>
      <c r="F132" s="17"/>
      <c r="G132" s="17"/>
      <c r="H132" s="17"/>
    </row>
    <row r="133" spans="1:15" x14ac:dyDescent="0.25">
      <c r="A133" s="5" t="s">
        <v>16</v>
      </c>
      <c r="B133" s="18">
        <f>SUM(B117:B131)</f>
        <v>3188</v>
      </c>
      <c r="C133" s="5">
        <f>SUM(C117:C131)</f>
        <v>146</v>
      </c>
      <c r="D133" s="26">
        <f>SUM(D117:D131)</f>
        <v>0</v>
      </c>
      <c r="E133" s="5"/>
      <c r="F133" s="5"/>
      <c r="G133" s="83">
        <f>SUM(G117:G131)</f>
        <v>3188</v>
      </c>
      <c r="H133" s="23">
        <f>SUM(H117:H131)</f>
        <v>0</v>
      </c>
    </row>
    <row r="134" spans="1:15" x14ac:dyDescent="0.25">
      <c r="A134" s="121"/>
      <c r="B134" s="122">
        <f>J112-B133</f>
        <v>-3188</v>
      </c>
      <c r="C134" s="121"/>
      <c r="D134" s="123"/>
      <c r="E134" s="121"/>
      <c r="F134" s="121"/>
      <c r="G134" s="122"/>
      <c r="H134" s="121"/>
    </row>
  </sheetData>
  <mergeCells count="12">
    <mergeCell ref="B112:H112"/>
    <mergeCell ref="B113:C113"/>
    <mergeCell ref="B114:C114"/>
    <mergeCell ref="B75:C75"/>
    <mergeCell ref="B1:H1"/>
    <mergeCell ref="B2:C2"/>
    <mergeCell ref="B3:C3"/>
    <mergeCell ref="B73:H73"/>
    <mergeCell ref="B74:C74"/>
    <mergeCell ref="B39:H39"/>
    <mergeCell ref="B40:C40"/>
    <mergeCell ref="B41:C41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92D050"/>
  </sheetPr>
  <dimension ref="A1:J69"/>
  <sheetViews>
    <sheetView topLeftCell="A4" workbookViewId="0">
      <selection activeCell="H16" sqref="H16:H17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25000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54" t="s">
        <v>9</v>
      </c>
      <c r="G2" s="12" t="s">
        <v>19</v>
      </c>
      <c r="H2" s="192"/>
    </row>
    <row r="3" spans="1:10" x14ac:dyDescent="0.25">
      <c r="A3" s="8"/>
      <c r="B3" s="541" t="s">
        <v>8</v>
      </c>
      <c r="C3" s="541"/>
      <c r="D3" s="12" t="s">
        <v>30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519</v>
      </c>
      <c r="B6" s="204">
        <v>306</v>
      </c>
      <c r="C6" s="174"/>
      <c r="D6" s="106"/>
      <c r="E6" s="187"/>
      <c r="F6" s="108"/>
      <c r="G6" s="109">
        <f>B6-H6</f>
        <v>272</v>
      </c>
      <c r="H6" s="110">
        <v>34</v>
      </c>
      <c r="I6" s="196"/>
    </row>
    <row r="7" spans="1:10" x14ac:dyDescent="0.25">
      <c r="A7" s="202" t="s">
        <v>520</v>
      </c>
      <c r="B7" s="204">
        <v>41</v>
      </c>
      <c r="C7" s="174"/>
      <c r="D7" s="106"/>
      <c r="E7" s="187"/>
      <c r="F7" s="108"/>
      <c r="G7" s="109">
        <f>B7-H7</f>
        <v>36</v>
      </c>
      <c r="H7" s="110">
        <v>5</v>
      </c>
      <c r="I7" s="196"/>
    </row>
    <row r="8" spans="1:10" x14ac:dyDescent="0.25">
      <c r="A8" s="202" t="s">
        <v>521</v>
      </c>
      <c r="B8" s="204">
        <v>350</v>
      </c>
      <c r="C8" s="203"/>
      <c r="D8" s="200"/>
      <c r="E8" s="198"/>
      <c r="F8" s="197"/>
      <c r="G8" s="109">
        <f>B8+H8</f>
        <v>350</v>
      </c>
      <c r="H8" s="201"/>
      <c r="I8" s="196"/>
    </row>
    <row r="9" spans="1:10" x14ac:dyDescent="0.25">
      <c r="A9" s="202" t="s">
        <v>522</v>
      </c>
      <c r="B9" s="204">
        <v>127</v>
      </c>
      <c r="C9" s="203" t="s">
        <v>166</v>
      </c>
      <c r="D9" s="200"/>
      <c r="E9" s="198"/>
      <c r="F9" s="197"/>
      <c r="G9" s="109">
        <f>B9-H9</f>
        <v>126</v>
      </c>
      <c r="H9" s="201">
        <v>1</v>
      </c>
      <c r="I9" s="196"/>
    </row>
    <row r="10" spans="1:10" x14ac:dyDescent="0.25">
      <c r="A10" s="202" t="s">
        <v>523</v>
      </c>
      <c r="B10" s="204">
        <v>570</v>
      </c>
      <c r="C10" s="174"/>
      <c r="D10" s="106"/>
      <c r="E10" s="187"/>
      <c r="F10" s="108"/>
      <c r="G10" s="109">
        <f>B10-H10</f>
        <v>474</v>
      </c>
      <c r="H10" s="110">
        <v>96</v>
      </c>
      <c r="I10" s="196"/>
    </row>
    <row r="11" spans="1:10" x14ac:dyDescent="0.25">
      <c r="A11" s="202" t="s">
        <v>524</v>
      </c>
      <c r="B11" s="148">
        <v>628</v>
      </c>
      <c r="D11" s="200"/>
      <c r="E11" s="198"/>
      <c r="F11" s="197"/>
      <c r="G11" s="109">
        <f t="shared" ref="G11:G34" si="0">B11+H11</f>
        <v>628</v>
      </c>
      <c r="H11" s="201"/>
      <c r="I11" s="196"/>
    </row>
    <row r="12" spans="1:10" x14ac:dyDescent="0.25">
      <c r="A12" s="202" t="s">
        <v>542</v>
      </c>
      <c r="B12" s="204">
        <v>473</v>
      </c>
      <c r="C12" s="203"/>
      <c r="D12" s="200"/>
      <c r="E12" s="198"/>
      <c r="F12" s="197"/>
      <c r="G12" s="109">
        <f t="shared" si="0"/>
        <v>473</v>
      </c>
      <c r="H12" s="201"/>
      <c r="I12" s="196"/>
    </row>
    <row r="13" spans="1:10" x14ac:dyDescent="0.25">
      <c r="A13" s="202" t="s">
        <v>543</v>
      </c>
      <c r="B13" s="204">
        <v>231</v>
      </c>
      <c r="C13" s="203"/>
      <c r="D13" s="200"/>
      <c r="E13" s="198"/>
      <c r="F13" s="197"/>
      <c r="G13" s="109">
        <f t="shared" si="0"/>
        <v>231</v>
      </c>
      <c r="H13" s="201"/>
      <c r="I13" s="196"/>
    </row>
    <row r="14" spans="1:10" x14ac:dyDescent="0.25">
      <c r="A14" s="202" t="s">
        <v>544</v>
      </c>
      <c r="B14" s="204">
        <v>356</v>
      </c>
      <c r="C14" s="203"/>
      <c r="D14" s="200"/>
      <c r="E14" s="198"/>
      <c r="F14" s="197"/>
      <c r="G14" s="109">
        <f>B14-H14</f>
        <v>208</v>
      </c>
      <c r="H14" s="201">
        <v>148</v>
      </c>
      <c r="I14" s="196"/>
    </row>
    <row r="15" spans="1:10" x14ac:dyDescent="0.25">
      <c r="A15" s="202" t="s">
        <v>545</v>
      </c>
      <c r="B15" s="148">
        <v>190</v>
      </c>
      <c r="C15" s="174"/>
      <c r="D15" s="106"/>
      <c r="E15" s="187"/>
      <c r="F15" s="108"/>
      <c r="G15" s="109">
        <f t="shared" si="0"/>
        <v>190</v>
      </c>
      <c r="H15" s="110"/>
      <c r="I15" s="196"/>
    </row>
    <row r="16" spans="1:10" x14ac:dyDescent="0.25">
      <c r="A16" s="202" t="s">
        <v>802</v>
      </c>
      <c r="B16" s="204">
        <v>600</v>
      </c>
      <c r="C16" s="203"/>
      <c r="D16" s="200"/>
      <c r="E16" s="198"/>
      <c r="F16" s="197"/>
      <c r="G16" s="109">
        <f t="shared" si="0"/>
        <v>600</v>
      </c>
      <c r="H16" s="201"/>
      <c r="I16" s="196"/>
    </row>
    <row r="17" spans="1:9" x14ac:dyDescent="0.25">
      <c r="A17" s="202" t="s">
        <v>566</v>
      </c>
      <c r="B17" s="204">
        <v>293</v>
      </c>
      <c r="C17" s="203"/>
      <c r="D17" s="200"/>
      <c r="E17" s="198"/>
      <c r="F17" s="197"/>
      <c r="G17" s="109">
        <f>B17-H17</f>
        <v>252</v>
      </c>
      <c r="H17" s="201">
        <v>41</v>
      </c>
      <c r="I17" s="196"/>
    </row>
    <row r="18" spans="1:9" x14ac:dyDescent="0.25">
      <c r="A18" s="202" t="s">
        <v>567</v>
      </c>
      <c r="B18" s="204">
        <v>278</v>
      </c>
      <c r="C18" s="203"/>
      <c r="D18" s="200"/>
      <c r="E18" s="198"/>
      <c r="F18" s="197"/>
      <c r="G18" s="109">
        <f>B18-H18</f>
        <v>265</v>
      </c>
      <c r="H18" s="201">
        <v>13</v>
      </c>
      <c r="I18" s="196"/>
    </row>
    <row r="19" spans="1:9" x14ac:dyDescent="0.25">
      <c r="A19" s="202" t="s">
        <v>580</v>
      </c>
      <c r="B19" s="148">
        <v>399</v>
      </c>
      <c r="C19" s="174"/>
      <c r="D19" s="106"/>
      <c r="E19" s="187"/>
      <c r="F19" s="108"/>
      <c r="G19" s="109">
        <f>B19+H19</f>
        <v>403</v>
      </c>
      <c r="H19" s="110">
        <v>4</v>
      </c>
      <c r="I19" s="196"/>
    </row>
    <row r="20" spans="1:9" x14ac:dyDescent="0.25">
      <c r="A20" s="202" t="s">
        <v>581</v>
      </c>
      <c r="B20" s="148">
        <v>453</v>
      </c>
      <c r="C20" s="174"/>
      <c r="D20" s="106"/>
      <c r="E20" s="187"/>
      <c r="F20" s="108"/>
      <c r="G20" s="109">
        <f t="shared" si="0"/>
        <v>453</v>
      </c>
      <c r="H20" s="110"/>
      <c r="I20" s="196"/>
    </row>
    <row r="21" spans="1:9" x14ac:dyDescent="0.25">
      <c r="A21" s="202" t="s">
        <v>582</v>
      </c>
      <c r="B21" s="148">
        <v>110</v>
      </c>
      <c r="C21" s="174"/>
      <c r="D21" s="106"/>
      <c r="E21" s="187"/>
      <c r="F21" s="108"/>
      <c r="G21" s="109">
        <f>B21-H21</f>
        <v>104</v>
      </c>
      <c r="H21" s="110">
        <v>6</v>
      </c>
      <c r="I21" s="196"/>
    </row>
    <row r="22" spans="1:9" x14ac:dyDescent="0.25">
      <c r="A22" s="202" t="s">
        <v>583</v>
      </c>
      <c r="B22" s="148">
        <v>320</v>
      </c>
      <c r="C22" s="174"/>
      <c r="D22" s="106"/>
      <c r="E22" s="187"/>
      <c r="F22" s="108"/>
      <c r="G22" s="109">
        <f t="shared" si="0"/>
        <v>320</v>
      </c>
      <c r="H22" s="110"/>
      <c r="I22" s="196"/>
    </row>
    <row r="23" spans="1:9" x14ac:dyDescent="0.25">
      <c r="A23" s="202" t="s">
        <v>584</v>
      </c>
      <c r="B23" s="148">
        <v>501</v>
      </c>
      <c r="C23" s="174"/>
      <c r="D23" s="106"/>
      <c r="E23" s="187"/>
      <c r="F23" s="108"/>
      <c r="G23" s="109">
        <f>B23-H23</f>
        <v>491</v>
      </c>
      <c r="H23" s="110">
        <v>10</v>
      </c>
      <c r="I23" s="196"/>
    </row>
    <row r="24" spans="1:9" x14ac:dyDescent="0.25">
      <c r="A24" s="202" t="s">
        <v>585</v>
      </c>
      <c r="B24" s="148">
        <v>345</v>
      </c>
      <c r="C24" s="174"/>
      <c r="D24" s="106"/>
      <c r="E24" s="187"/>
      <c r="F24" s="108"/>
      <c r="G24" s="109">
        <f>B24-H24</f>
        <v>316</v>
      </c>
      <c r="H24" s="110">
        <v>29</v>
      </c>
      <c r="I24" s="196"/>
    </row>
    <row r="25" spans="1:9" x14ac:dyDescent="0.25">
      <c r="A25" s="202" t="s">
        <v>639</v>
      </c>
      <c r="B25" s="148">
        <v>420</v>
      </c>
      <c r="C25" s="174"/>
      <c r="D25" s="106"/>
      <c r="E25" s="187"/>
      <c r="F25" s="108"/>
      <c r="G25" s="109">
        <f t="shared" si="0"/>
        <v>420</v>
      </c>
      <c r="H25" s="110"/>
      <c r="I25" s="196"/>
    </row>
    <row r="26" spans="1:9" x14ac:dyDescent="0.25">
      <c r="A26" s="202" t="s">
        <v>640</v>
      </c>
      <c r="B26" s="148">
        <v>53</v>
      </c>
      <c r="C26" s="174"/>
      <c r="D26" s="106"/>
      <c r="E26" s="187"/>
      <c r="F26" s="108"/>
      <c r="G26" s="109">
        <f>B26-H26</f>
        <v>43</v>
      </c>
      <c r="H26" s="110">
        <v>10</v>
      </c>
      <c r="I26" s="196"/>
    </row>
    <row r="27" spans="1:9" x14ac:dyDescent="0.25">
      <c r="A27" s="202" t="s">
        <v>643</v>
      </c>
      <c r="B27" s="148">
        <v>350</v>
      </c>
      <c r="C27" s="174"/>
      <c r="D27" s="106"/>
      <c r="E27" s="187"/>
      <c r="F27" s="108"/>
      <c r="G27" s="109">
        <f t="shared" si="0"/>
        <v>350</v>
      </c>
      <c r="H27" s="110"/>
      <c r="I27" s="196"/>
    </row>
    <row r="28" spans="1:9" x14ac:dyDescent="0.25">
      <c r="A28" s="202" t="s">
        <v>642</v>
      </c>
      <c r="B28" s="148">
        <v>671</v>
      </c>
      <c r="C28" s="174"/>
      <c r="D28" s="106"/>
      <c r="E28" s="187"/>
      <c r="F28" s="108"/>
      <c r="G28" s="109">
        <f>B28-H28</f>
        <v>670</v>
      </c>
      <c r="H28" s="110">
        <v>1</v>
      </c>
      <c r="I28" s="196"/>
    </row>
    <row r="29" spans="1:9" x14ac:dyDescent="0.25">
      <c r="A29" s="149" t="s">
        <v>669</v>
      </c>
      <c r="B29" s="148">
        <v>547</v>
      </c>
      <c r="C29" s="174"/>
      <c r="D29" s="106"/>
      <c r="E29" s="187"/>
      <c r="F29" s="108"/>
      <c r="G29" s="109">
        <f t="shared" si="0"/>
        <v>547</v>
      </c>
      <c r="H29" s="110"/>
      <c r="I29" s="196"/>
    </row>
    <row r="30" spans="1:9" x14ac:dyDescent="0.25">
      <c r="A30" s="149" t="s">
        <v>670</v>
      </c>
      <c r="B30" s="148">
        <v>120</v>
      </c>
      <c r="C30" s="174"/>
      <c r="D30" s="106"/>
      <c r="E30" s="187"/>
      <c r="F30" s="108"/>
      <c r="G30" s="109">
        <f>B30-H30</f>
        <v>112</v>
      </c>
      <c r="H30" s="110">
        <v>8</v>
      </c>
      <c r="I30" s="196"/>
    </row>
    <row r="31" spans="1:9" x14ac:dyDescent="0.25">
      <c r="A31" s="149" t="s">
        <v>691</v>
      </c>
      <c r="B31" s="148">
        <v>59</v>
      </c>
      <c r="C31" s="174"/>
      <c r="D31" s="106"/>
      <c r="E31" s="187"/>
      <c r="F31" s="108"/>
      <c r="G31" s="109">
        <f t="shared" si="0"/>
        <v>59</v>
      </c>
      <c r="H31" s="110"/>
      <c r="I31" s="196"/>
    </row>
    <row r="32" spans="1:9" x14ac:dyDescent="0.25">
      <c r="A32" s="149" t="s">
        <v>680</v>
      </c>
      <c r="B32" s="148">
        <v>640</v>
      </c>
      <c r="C32" s="174"/>
      <c r="D32" s="106"/>
      <c r="E32" s="187"/>
      <c r="F32" s="108"/>
      <c r="G32" s="109">
        <f t="shared" si="0"/>
        <v>640</v>
      </c>
      <c r="H32" s="110"/>
      <c r="I32" s="196"/>
    </row>
    <row r="33" spans="1:9" x14ac:dyDescent="0.25">
      <c r="A33" s="149" t="s">
        <v>692</v>
      </c>
      <c r="B33" s="148">
        <v>245</v>
      </c>
      <c r="C33" s="174"/>
      <c r="D33" s="106"/>
      <c r="E33" s="187"/>
      <c r="F33" s="108"/>
      <c r="G33" s="109">
        <f t="shared" si="0"/>
        <v>245</v>
      </c>
      <c r="H33" s="110"/>
      <c r="I33" s="196"/>
    </row>
    <row r="34" spans="1:9" x14ac:dyDescent="0.25">
      <c r="A34" s="149" t="s">
        <v>681</v>
      </c>
      <c r="B34" s="148">
        <v>603</v>
      </c>
      <c r="C34" s="174"/>
      <c r="D34" s="106"/>
      <c r="E34" s="187"/>
      <c r="F34" s="108"/>
      <c r="G34" s="109">
        <f t="shared" si="0"/>
        <v>603</v>
      </c>
      <c r="H34" s="110"/>
      <c r="I34" s="196"/>
    </row>
    <row r="35" spans="1:9" ht="15.75" thickBot="1" x14ac:dyDescent="0.3">
      <c r="A35" s="153" t="s">
        <v>682</v>
      </c>
      <c r="B35" s="171">
        <v>497</v>
      </c>
      <c r="C35" s="170"/>
      <c r="D35" s="120"/>
      <c r="E35" s="188"/>
      <c r="F35" s="113"/>
      <c r="G35" s="114">
        <f>B35-H35</f>
        <v>492</v>
      </c>
      <c r="H35" s="118">
        <v>5</v>
      </c>
      <c r="I35" s="196"/>
    </row>
    <row r="36" spans="1:9" ht="15.75" thickTop="1" x14ac:dyDescent="0.25">
      <c r="A36" s="202" t="s">
        <v>641</v>
      </c>
      <c r="B36" s="148">
        <v>49</v>
      </c>
      <c r="C36" s="174"/>
      <c r="D36" s="106"/>
      <c r="E36" s="187"/>
      <c r="F36" s="108"/>
      <c r="G36" s="116">
        <f>B36+H36</f>
        <v>49</v>
      </c>
      <c r="H36" s="110"/>
      <c r="I36" s="196"/>
    </row>
    <row r="37" spans="1:9" x14ac:dyDescent="0.25">
      <c r="A37" s="149" t="s">
        <v>838</v>
      </c>
      <c r="B37" s="148">
        <v>611</v>
      </c>
      <c r="C37" s="174"/>
      <c r="D37" s="106"/>
      <c r="E37" s="187"/>
      <c r="F37" s="108"/>
      <c r="G37" s="45">
        <f t="shared" ref="G37:G47" si="1">B37+H37</f>
        <v>611</v>
      </c>
      <c r="H37" s="110"/>
      <c r="I37" s="196"/>
    </row>
    <row r="38" spans="1:9" x14ac:dyDescent="0.25">
      <c r="A38" s="149" t="s">
        <v>839</v>
      </c>
      <c r="B38" s="148">
        <v>505</v>
      </c>
      <c r="C38" s="174"/>
      <c r="D38" s="106"/>
      <c r="E38" s="187"/>
      <c r="F38" s="108"/>
      <c r="G38" s="45">
        <f t="shared" si="1"/>
        <v>505</v>
      </c>
      <c r="H38" s="110"/>
      <c r="I38" s="196"/>
    </row>
    <row r="39" spans="1:9" x14ac:dyDescent="0.25">
      <c r="A39" s="149" t="s">
        <v>840</v>
      </c>
      <c r="B39" s="148">
        <v>601</v>
      </c>
      <c r="C39" s="174"/>
      <c r="D39" s="106"/>
      <c r="E39" s="187"/>
      <c r="F39" s="108"/>
      <c r="G39" s="45">
        <f t="shared" si="1"/>
        <v>663</v>
      </c>
      <c r="H39" s="110">
        <v>62</v>
      </c>
      <c r="I39" s="196"/>
    </row>
    <row r="40" spans="1:9" x14ac:dyDescent="0.25">
      <c r="A40" s="149" t="s">
        <v>841</v>
      </c>
      <c r="B40" s="148">
        <v>513</v>
      </c>
      <c r="C40" s="174"/>
      <c r="D40" s="106"/>
      <c r="E40" s="187"/>
      <c r="F40" s="108"/>
      <c r="G40" s="45">
        <f t="shared" si="1"/>
        <v>513</v>
      </c>
      <c r="H40" s="110"/>
      <c r="I40" s="196"/>
    </row>
    <row r="41" spans="1:9" x14ac:dyDescent="0.25">
      <c r="A41" s="149" t="s">
        <v>842</v>
      </c>
      <c r="B41" s="148">
        <v>595</v>
      </c>
      <c r="C41" s="174"/>
      <c r="D41" s="106"/>
      <c r="E41" s="187"/>
      <c r="F41" s="108"/>
      <c r="G41" s="45">
        <f t="shared" si="1"/>
        <v>595</v>
      </c>
      <c r="H41" s="110"/>
      <c r="I41" s="196"/>
    </row>
    <row r="42" spans="1:9" x14ac:dyDescent="0.25">
      <c r="A42" s="149" t="s">
        <v>864</v>
      </c>
      <c r="B42" s="148">
        <v>364</v>
      </c>
      <c r="C42" s="174"/>
      <c r="D42" s="106"/>
      <c r="E42" s="187"/>
      <c r="F42" s="108"/>
      <c r="G42" s="45">
        <f t="shared" si="1"/>
        <v>364</v>
      </c>
      <c r="H42" s="110"/>
      <c r="I42" s="196"/>
    </row>
    <row r="43" spans="1:9" x14ac:dyDescent="0.25">
      <c r="A43" s="149" t="s">
        <v>843</v>
      </c>
      <c r="B43" s="148">
        <v>590</v>
      </c>
      <c r="C43" s="174"/>
      <c r="D43" s="106"/>
      <c r="E43" s="187"/>
      <c r="F43" s="108"/>
      <c r="G43" s="45">
        <f t="shared" si="1"/>
        <v>590</v>
      </c>
      <c r="H43" s="110"/>
      <c r="I43" s="196"/>
    </row>
    <row r="44" spans="1:9" x14ac:dyDescent="0.25">
      <c r="A44" s="149" t="s">
        <v>844</v>
      </c>
      <c r="B44" s="148">
        <v>485</v>
      </c>
      <c r="C44" s="174"/>
      <c r="D44" s="106"/>
      <c r="E44" s="187"/>
      <c r="F44" s="108"/>
      <c r="G44" s="45">
        <f t="shared" si="1"/>
        <v>500</v>
      </c>
      <c r="H44" s="110">
        <v>15</v>
      </c>
      <c r="I44" s="196"/>
    </row>
    <row r="45" spans="1:9" x14ac:dyDescent="0.25">
      <c r="A45" s="149" t="s">
        <v>845</v>
      </c>
      <c r="B45" s="148">
        <v>635</v>
      </c>
      <c r="C45" s="174"/>
      <c r="D45" s="106"/>
      <c r="E45" s="187"/>
      <c r="F45" s="108"/>
      <c r="G45" s="45">
        <f t="shared" si="1"/>
        <v>635</v>
      </c>
      <c r="H45" s="110"/>
      <c r="I45" s="196"/>
    </row>
    <row r="46" spans="1:9" x14ac:dyDescent="0.25">
      <c r="A46" s="149" t="s">
        <v>846</v>
      </c>
      <c r="B46" s="148">
        <v>230</v>
      </c>
      <c r="C46" s="174"/>
      <c r="D46" s="106"/>
      <c r="E46" s="187"/>
      <c r="F46" s="108"/>
      <c r="G46" s="45">
        <f t="shared" si="1"/>
        <v>230</v>
      </c>
      <c r="H46" s="110"/>
      <c r="I46" s="196"/>
    </row>
    <row r="47" spans="1:9" x14ac:dyDescent="0.25">
      <c r="A47" s="149" t="s">
        <v>847</v>
      </c>
      <c r="B47" s="148">
        <v>660</v>
      </c>
      <c r="C47" s="174"/>
      <c r="D47" s="106"/>
      <c r="E47" s="187"/>
      <c r="F47" s="108"/>
      <c r="G47" s="45">
        <f t="shared" si="1"/>
        <v>660</v>
      </c>
      <c r="H47" s="110"/>
      <c r="I47" s="196"/>
    </row>
    <row r="48" spans="1:9" x14ac:dyDescent="0.25">
      <c r="A48" s="149" t="s">
        <v>876</v>
      </c>
      <c r="B48" s="148">
        <v>607</v>
      </c>
      <c r="C48" s="174"/>
      <c r="D48" s="106"/>
      <c r="E48" s="187"/>
      <c r="F48" s="108"/>
      <c r="G48" s="109">
        <f t="shared" ref="G48:G64" si="2">B48+H48</f>
        <v>607</v>
      </c>
      <c r="H48" s="110"/>
      <c r="I48" s="196"/>
    </row>
    <row r="49" spans="1:9" x14ac:dyDescent="0.25">
      <c r="A49" s="149" t="s">
        <v>896</v>
      </c>
      <c r="B49" s="148">
        <v>420</v>
      </c>
      <c r="C49" s="203"/>
      <c r="D49" s="200"/>
      <c r="E49" s="198"/>
      <c r="F49" s="197"/>
      <c r="G49" s="109">
        <f t="shared" si="2"/>
        <v>420</v>
      </c>
      <c r="H49" s="201"/>
      <c r="I49" s="196"/>
    </row>
    <row r="50" spans="1:9" x14ac:dyDescent="0.25">
      <c r="A50" s="149" t="s">
        <v>897</v>
      </c>
      <c r="B50" s="148">
        <v>531</v>
      </c>
      <c r="C50" s="203"/>
      <c r="D50" s="200"/>
      <c r="E50" s="198"/>
      <c r="F50" s="197"/>
      <c r="G50" s="109">
        <f t="shared" si="2"/>
        <v>531</v>
      </c>
      <c r="H50" s="201"/>
      <c r="I50" s="196"/>
    </row>
    <row r="51" spans="1:9" x14ac:dyDescent="0.25">
      <c r="A51" s="149" t="s">
        <v>898</v>
      </c>
      <c r="B51" s="148">
        <v>580</v>
      </c>
      <c r="C51" s="203"/>
      <c r="D51" s="200"/>
      <c r="E51" s="198"/>
      <c r="F51" s="197"/>
      <c r="G51" s="109">
        <f t="shared" si="2"/>
        <v>580</v>
      </c>
      <c r="H51" s="201"/>
      <c r="I51" s="196"/>
    </row>
    <row r="52" spans="1:9" x14ac:dyDescent="0.25">
      <c r="A52" s="149" t="s">
        <v>848</v>
      </c>
      <c r="B52" s="148">
        <v>135</v>
      </c>
      <c r="C52" s="203"/>
      <c r="D52" s="200"/>
      <c r="E52" s="198"/>
      <c r="F52" s="197"/>
      <c r="G52" s="109">
        <f t="shared" si="2"/>
        <v>135</v>
      </c>
      <c r="H52" s="201"/>
      <c r="I52" s="196"/>
    </row>
    <row r="53" spans="1:9" x14ac:dyDescent="0.25">
      <c r="A53" s="149" t="s">
        <v>849</v>
      </c>
      <c r="B53" s="148">
        <v>679</v>
      </c>
      <c r="C53" s="203"/>
      <c r="D53" s="200"/>
      <c r="E53" s="198"/>
      <c r="F53" s="197"/>
      <c r="G53" s="109">
        <f t="shared" si="2"/>
        <v>679</v>
      </c>
      <c r="H53" s="201"/>
      <c r="I53" s="196"/>
    </row>
    <row r="54" spans="1:9" x14ac:dyDescent="0.25">
      <c r="A54" s="149" t="s">
        <v>916</v>
      </c>
      <c r="B54" s="148">
        <v>646</v>
      </c>
      <c r="C54" s="203"/>
      <c r="D54" s="200"/>
      <c r="E54" s="198"/>
      <c r="F54" s="197"/>
      <c r="G54" s="109">
        <f t="shared" si="2"/>
        <v>646</v>
      </c>
      <c r="H54" s="201"/>
      <c r="I54" s="196"/>
    </row>
    <row r="55" spans="1:9" x14ac:dyDescent="0.25">
      <c r="A55" s="149" t="s">
        <v>850</v>
      </c>
      <c r="B55" s="148">
        <v>560</v>
      </c>
      <c r="C55" s="203"/>
      <c r="D55" s="200"/>
      <c r="E55" s="198"/>
      <c r="F55" s="197"/>
      <c r="G55" s="109">
        <f t="shared" si="2"/>
        <v>560</v>
      </c>
      <c r="H55" s="201"/>
      <c r="I55" s="196"/>
    </row>
    <row r="56" spans="1:9" x14ac:dyDescent="0.25">
      <c r="A56" s="149" t="s">
        <v>922</v>
      </c>
      <c r="B56" s="148">
        <v>470</v>
      </c>
      <c r="C56" s="203"/>
      <c r="D56" s="200"/>
      <c r="E56" s="198"/>
      <c r="F56" s="197"/>
      <c r="G56" s="109">
        <f t="shared" si="2"/>
        <v>470</v>
      </c>
      <c r="H56" s="201"/>
      <c r="I56" s="196"/>
    </row>
    <row r="57" spans="1:9" x14ac:dyDescent="0.25">
      <c r="A57" s="149" t="s">
        <v>917</v>
      </c>
      <c r="B57" s="148">
        <v>660</v>
      </c>
      <c r="C57" s="203"/>
      <c r="D57" s="200"/>
      <c r="E57" s="198"/>
      <c r="F57" s="197"/>
      <c r="G57" s="109">
        <f t="shared" si="2"/>
        <v>660</v>
      </c>
      <c r="H57" s="201"/>
      <c r="I57" s="196"/>
    </row>
    <row r="58" spans="1:9" x14ac:dyDescent="0.25">
      <c r="A58" s="149" t="s">
        <v>936</v>
      </c>
      <c r="B58" s="148">
        <v>98</v>
      </c>
      <c r="C58" s="203"/>
      <c r="D58" s="200"/>
      <c r="E58" s="198"/>
      <c r="F58" s="197"/>
      <c r="G58" s="109">
        <f t="shared" si="2"/>
        <v>98</v>
      </c>
      <c r="H58" s="201"/>
      <c r="I58" s="196"/>
    </row>
    <row r="59" spans="1:9" x14ac:dyDescent="0.25">
      <c r="A59" s="149" t="s">
        <v>918</v>
      </c>
      <c r="B59" s="148">
        <v>582</v>
      </c>
      <c r="C59" s="203"/>
      <c r="D59" s="200"/>
      <c r="E59" s="198"/>
      <c r="F59" s="197"/>
      <c r="G59" s="109">
        <f>B59-H59</f>
        <v>580</v>
      </c>
      <c r="H59" s="201">
        <v>2</v>
      </c>
      <c r="I59" s="196"/>
    </row>
    <row r="60" spans="1:9" x14ac:dyDescent="0.25">
      <c r="A60" s="149" t="s">
        <v>919</v>
      </c>
      <c r="B60" s="148">
        <f>440+15</f>
        <v>455</v>
      </c>
      <c r="C60" s="203"/>
      <c r="D60" s="200"/>
      <c r="E60" s="198"/>
      <c r="F60" s="197"/>
      <c r="G60" s="109">
        <f t="shared" si="2"/>
        <v>455</v>
      </c>
      <c r="H60" s="201"/>
      <c r="I60" s="196"/>
    </row>
    <row r="61" spans="1:9" x14ac:dyDescent="0.25">
      <c r="A61" s="149" t="s">
        <v>920</v>
      </c>
      <c r="B61" s="148">
        <v>700</v>
      </c>
      <c r="C61" s="203"/>
      <c r="D61" s="200"/>
      <c r="E61" s="198"/>
      <c r="F61" s="197"/>
      <c r="G61" s="109">
        <f t="shared" si="2"/>
        <v>700</v>
      </c>
      <c r="H61" s="201"/>
      <c r="I61" s="196"/>
    </row>
    <row r="62" spans="1:9" x14ac:dyDescent="0.25">
      <c r="A62" s="149" t="s">
        <v>921</v>
      </c>
      <c r="B62" s="148">
        <v>480</v>
      </c>
      <c r="C62" s="203"/>
      <c r="D62" s="200"/>
      <c r="E62" s="198"/>
      <c r="F62" s="197"/>
      <c r="G62" s="109">
        <f t="shared" si="2"/>
        <v>480</v>
      </c>
      <c r="H62" s="201"/>
      <c r="I62" s="196"/>
    </row>
    <row r="63" spans="1:9" x14ac:dyDescent="0.25">
      <c r="A63" s="149" t="s">
        <v>923</v>
      </c>
      <c r="B63" s="148">
        <v>571</v>
      </c>
      <c r="C63" s="203"/>
      <c r="D63" s="200"/>
      <c r="E63" s="198"/>
      <c r="F63" s="197"/>
      <c r="G63" s="109">
        <f t="shared" si="2"/>
        <v>571</v>
      </c>
      <c r="H63" s="201"/>
      <c r="I63" s="196"/>
    </row>
    <row r="64" spans="1:9" x14ac:dyDescent="0.25">
      <c r="A64" s="149" t="s">
        <v>924</v>
      </c>
      <c r="B64" s="148">
        <v>664</v>
      </c>
      <c r="C64" s="203"/>
      <c r="D64" s="200"/>
      <c r="E64" s="198"/>
      <c r="F64" s="197"/>
      <c r="G64" s="109">
        <f t="shared" si="2"/>
        <v>664</v>
      </c>
      <c r="H64" s="201"/>
      <c r="I64" s="196"/>
    </row>
    <row r="65" spans="1:8" ht="4.5" customHeight="1" x14ac:dyDescent="0.25">
      <c r="A65" s="17"/>
      <c r="B65" s="221"/>
      <c r="C65" s="17"/>
      <c r="D65" s="17"/>
      <c r="E65" s="17"/>
      <c r="F65" s="17"/>
      <c r="G65" s="17">
        <f>B65+H65</f>
        <v>0</v>
      </c>
      <c r="H65" s="17"/>
    </row>
    <row r="66" spans="1:8" x14ac:dyDescent="0.25">
      <c r="A66" s="5" t="s">
        <v>16</v>
      </c>
      <c r="B66" s="18">
        <f>SUM(B6:B64)</f>
        <v>25452</v>
      </c>
      <c r="C66" s="18">
        <f>SUM(B6:B9)</f>
        <v>824</v>
      </c>
      <c r="D66" s="26">
        <f>SUM(D6:D9)</f>
        <v>0</v>
      </c>
      <c r="E66" s="5"/>
      <c r="F66" s="5"/>
      <c r="G66" s="83">
        <f>SUM(G6:G65)</f>
        <v>25124</v>
      </c>
      <c r="H66" s="23">
        <f>SUM(H6:H9)</f>
        <v>40</v>
      </c>
    </row>
    <row r="67" spans="1:8" x14ac:dyDescent="0.25">
      <c r="A67" s="121"/>
      <c r="B67" s="122">
        <f>J1-B66</f>
        <v>-452</v>
      </c>
      <c r="C67" s="121"/>
      <c r="D67" s="123"/>
      <c r="E67" s="121"/>
      <c r="F67" s="121"/>
      <c r="G67" s="122"/>
      <c r="H67" s="121"/>
    </row>
    <row r="68" spans="1:8" ht="28.5" customHeight="1" x14ac:dyDescent="0.25"/>
    <row r="69" spans="1:8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FFFF00"/>
  </sheetPr>
  <dimension ref="A1:J24"/>
  <sheetViews>
    <sheetView topLeftCell="A16" workbookViewId="0">
      <selection activeCell="C29" sqref="C2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53" t="s">
        <v>9</v>
      </c>
      <c r="G2" s="12" t="s">
        <v>11</v>
      </c>
      <c r="H2" s="192"/>
    </row>
    <row r="3" spans="1:10" x14ac:dyDescent="0.25">
      <c r="A3" s="8"/>
      <c r="B3" s="541" t="s">
        <v>8</v>
      </c>
      <c r="C3" s="541"/>
      <c r="D3" s="12" t="s">
        <v>162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484</v>
      </c>
      <c r="B6" s="204">
        <v>1000</v>
      </c>
      <c r="C6" s="203"/>
      <c r="D6" s="200"/>
      <c r="E6" s="198"/>
      <c r="F6" s="108"/>
      <c r="G6" s="109">
        <f t="shared" ref="G6:G19" si="0">B6+H6</f>
        <v>1000</v>
      </c>
      <c r="H6" s="110"/>
      <c r="I6" s="196"/>
    </row>
    <row r="7" spans="1:10" x14ac:dyDescent="0.25">
      <c r="A7" s="202" t="s">
        <v>485</v>
      </c>
      <c r="B7" s="204">
        <v>2200</v>
      </c>
      <c r="C7" s="203"/>
      <c r="D7" s="200"/>
      <c r="E7" s="198"/>
      <c r="F7" s="108"/>
      <c r="G7" s="109">
        <f t="shared" si="0"/>
        <v>2200</v>
      </c>
      <c r="H7" s="110"/>
      <c r="I7" s="196"/>
    </row>
    <row r="8" spans="1:10" x14ac:dyDescent="0.25">
      <c r="A8" s="202" t="s">
        <v>486</v>
      </c>
      <c r="B8" s="204">
        <v>2200</v>
      </c>
      <c r="C8" s="203"/>
      <c r="D8" s="200"/>
      <c r="E8" s="198"/>
      <c r="F8" s="108"/>
      <c r="G8" s="109">
        <f t="shared" si="0"/>
        <v>2200</v>
      </c>
      <c r="H8" s="110"/>
      <c r="I8" s="196"/>
    </row>
    <row r="9" spans="1:10" x14ac:dyDescent="0.25">
      <c r="A9" s="202" t="s">
        <v>487</v>
      </c>
      <c r="B9" s="204">
        <v>150</v>
      </c>
      <c r="C9" s="203"/>
      <c r="D9" s="200"/>
      <c r="E9" s="198"/>
      <c r="F9" s="108"/>
      <c r="G9" s="109">
        <f t="shared" si="0"/>
        <v>150</v>
      </c>
      <c r="H9" s="110"/>
      <c r="I9" s="196"/>
    </row>
    <row r="10" spans="1:10" x14ac:dyDescent="0.25">
      <c r="A10" s="202" t="s">
        <v>488</v>
      </c>
      <c r="B10" s="204">
        <v>2114</v>
      </c>
      <c r="C10" s="203"/>
      <c r="D10" s="200"/>
      <c r="E10" s="198"/>
      <c r="F10" s="108"/>
      <c r="G10" s="109">
        <f t="shared" si="0"/>
        <v>2114</v>
      </c>
      <c r="H10" s="110"/>
      <c r="I10" s="196"/>
    </row>
    <row r="11" spans="1:10" x14ac:dyDescent="0.25">
      <c r="A11" s="202" t="s">
        <v>489</v>
      </c>
      <c r="B11" s="204">
        <v>2212</v>
      </c>
      <c r="C11" s="203"/>
      <c r="D11" s="200"/>
      <c r="E11" s="198"/>
      <c r="F11" s="108"/>
      <c r="G11" s="109">
        <f t="shared" si="0"/>
        <v>2212</v>
      </c>
      <c r="H11" s="110"/>
      <c r="I11" s="196"/>
    </row>
    <row r="12" spans="1:10" ht="15.75" thickBot="1" x14ac:dyDescent="0.3">
      <c r="A12" s="153" t="s">
        <v>496</v>
      </c>
      <c r="B12" s="171">
        <v>2000</v>
      </c>
      <c r="C12" s="170"/>
      <c r="D12" s="120"/>
      <c r="E12" s="188"/>
      <c r="F12" s="113"/>
      <c r="G12" s="114">
        <f t="shared" si="0"/>
        <v>2000</v>
      </c>
      <c r="H12" s="118"/>
      <c r="I12" s="196"/>
    </row>
    <row r="13" spans="1:10" ht="15.75" thickTop="1" x14ac:dyDescent="0.25">
      <c r="A13" s="149" t="s">
        <v>496</v>
      </c>
      <c r="B13" s="148">
        <v>200</v>
      </c>
      <c r="C13" s="174"/>
      <c r="D13" s="106"/>
      <c r="E13" s="187"/>
      <c r="F13" s="108"/>
      <c r="G13" s="116">
        <f t="shared" si="0"/>
        <v>200</v>
      </c>
      <c r="H13" s="110"/>
      <c r="I13" s="196"/>
    </row>
    <row r="14" spans="1:10" x14ac:dyDescent="0.25">
      <c r="A14" s="149" t="s">
        <v>497</v>
      </c>
      <c r="B14" s="148">
        <v>2215</v>
      </c>
      <c r="C14" s="174"/>
      <c r="D14" s="106"/>
      <c r="E14" s="187"/>
      <c r="F14" s="108"/>
      <c r="G14" s="116">
        <f t="shared" si="0"/>
        <v>2215</v>
      </c>
      <c r="H14" s="110"/>
      <c r="I14" s="196"/>
    </row>
    <row r="15" spans="1:10" x14ac:dyDescent="0.25">
      <c r="A15" s="149" t="s">
        <v>498</v>
      </c>
      <c r="B15" s="148">
        <v>2080</v>
      </c>
      <c r="C15" s="174"/>
      <c r="D15" s="106"/>
      <c r="E15" s="187"/>
      <c r="F15" s="108"/>
      <c r="G15" s="116">
        <f t="shared" si="0"/>
        <v>2080</v>
      </c>
      <c r="H15" s="110"/>
      <c r="I15" s="196"/>
    </row>
    <row r="16" spans="1:10" x14ac:dyDescent="0.25">
      <c r="A16" s="149" t="s">
        <v>499</v>
      </c>
      <c r="B16" s="148">
        <v>268</v>
      </c>
      <c r="C16" s="174"/>
      <c r="D16" s="106"/>
      <c r="E16" s="187"/>
      <c r="F16" s="108"/>
      <c r="G16" s="116">
        <f t="shared" si="0"/>
        <v>268</v>
      </c>
      <c r="H16" s="110"/>
      <c r="I16" s="196"/>
    </row>
    <row r="17" spans="1:9" x14ac:dyDescent="0.25">
      <c r="A17" s="149" t="s">
        <v>500</v>
      </c>
      <c r="B17" s="148">
        <v>2210</v>
      </c>
      <c r="C17" s="174"/>
      <c r="D17" s="106"/>
      <c r="E17" s="187"/>
      <c r="F17" s="108"/>
      <c r="G17" s="116">
        <f t="shared" si="0"/>
        <v>2210</v>
      </c>
      <c r="H17" s="110"/>
      <c r="I17" s="196"/>
    </row>
    <row r="18" spans="1:9" x14ac:dyDescent="0.25">
      <c r="A18" s="149" t="s">
        <v>501</v>
      </c>
      <c r="B18" s="204">
        <v>1288</v>
      </c>
      <c r="C18" s="203"/>
      <c r="D18" s="200"/>
      <c r="E18" s="198"/>
      <c r="F18" s="108"/>
      <c r="G18" s="116">
        <f t="shared" si="0"/>
        <v>1288</v>
      </c>
      <c r="H18" s="110"/>
      <c r="I18" s="196"/>
    </row>
    <row r="19" spans="1:9" x14ac:dyDescent="0.25">
      <c r="A19" s="149" t="s">
        <v>502</v>
      </c>
      <c r="B19" s="204">
        <v>1100</v>
      </c>
      <c r="C19" s="203"/>
      <c r="D19" s="200"/>
      <c r="E19" s="198"/>
      <c r="F19" s="108"/>
      <c r="G19" s="116">
        <f t="shared" si="0"/>
        <v>1100</v>
      </c>
      <c r="H19" s="110"/>
      <c r="I19" s="196"/>
    </row>
    <row r="20" spans="1:9" ht="4.5" customHeight="1" x14ac:dyDescent="0.25">
      <c r="A20" s="17"/>
      <c r="B20" s="17"/>
      <c r="C20" s="17"/>
      <c r="D20" s="17"/>
      <c r="E20" s="17"/>
      <c r="F20" s="17"/>
      <c r="G20" s="17"/>
      <c r="H20" s="17"/>
    </row>
    <row r="21" spans="1:9" x14ac:dyDescent="0.25">
      <c r="A21" s="5" t="s">
        <v>16</v>
      </c>
      <c r="B21" s="18">
        <f>SUM(B6:B19)</f>
        <v>21237</v>
      </c>
      <c r="C21" s="5"/>
      <c r="D21" s="26"/>
      <c r="E21" s="5"/>
      <c r="F21" s="5"/>
      <c r="G21" s="83">
        <f>SUM(G6:G19)</f>
        <v>21237</v>
      </c>
      <c r="H21" s="23"/>
    </row>
    <row r="22" spans="1:9" x14ac:dyDescent="0.25">
      <c r="A22" s="121"/>
      <c r="B22" s="122">
        <f>J1-B21</f>
        <v>-1237</v>
      </c>
      <c r="C22" s="121"/>
      <c r="D22" s="123"/>
      <c r="E22" s="121"/>
      <c r="F22" s="121"/>
      <c r="G22" s="122"/>
      <c r="H22" s="121"/>
    </row>
    <row r="23" spans="1:9" ht="28.5" customHeight="1" x14ac:dyDescent="0.25"/>
    <row r="24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92D050"/>
  </sheetPr>
  <dimension ref="A1:J24"/>
  <sheetViews>
    <sheetView topLeftCell="A7" workbookViewId="0">
      <selection activeCell="G13" sqref="G13:G1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55" t="s">
        <v>9</v>
      </c>
      <c r="G2" s="12" t="s">
        <v>11</v>
      </c>
      <c r="H2" s="192"/>
    </row>
    <row r="3" spans="1:10" x14ac:dyDescent="0.25">
      <c r="A3" s="8"/>
      <c r="B3" s="541" t="s">
        <v>8</v>
      </c>
      <c r="C3" s="541"/>
      <c r="D3" s="12" t="s">
        <v>162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54" t="s">
        <v>484</v>
      </c>
      <c r="B6" s="204">
        <v>1000</v>
      </c>
      <c r="C6" s="197"/>
      <c r="D6" s="197"/>
      <c r="E6" s="197"/>
      <c r="F6" s="108"/>
      <c r="G6" s="109">
        <f>B6-H6</f>
        <v>1000</v>
      </c>
      <c r="H6" s="108"/>
    </row>
    <row r="7" spans="1:10" x14ac:dyDescent="0.25">
      <c r="A7" s="54" t="s">
        <v>485</v>
      </c>
      <c r="B7" s="204">
        <v>2200</v>
      </c>
      <c r="C7" s="197"/>
      <c r="D7" s="197"/>
      <c r="E7" s="197"/>
      <c r="F7" s="108"/>
      <c r="G7" s="109">
        <f>B7-H7</f>
        <v>2200</v>
      </c>
      <c r="H7" s="108"/>
    </row>
    <row r="8" spans="1:10" x14ac:dyDescent="0.25">
      <c r="A8" s="54" t="s">
        <v>486</v>
      </c>
      <c r="B8" s="204">
        <v>2200</v>
      </c>
      <c r="C8" s="197"/>
      <c r="D8" s="197"/>
      <c r="E8" s="197"/>
      <c r="F8" s="108"/>
      <c r="G8" s="109">
        <f>B8-H8</f>
        <v>2200</v>
      </c>
      <c r="H8" s="108"/>
    </row>
    <row r="9" spans="1:10" x14ac:dyDescent="0.25">
      <c r="A9" s="54" t="s">
        <v>487</v>
      </c>
      <c r="B9" s="204">
        <v>150</v>
      </c>
      <c r="C9" s="197"/>
      <c r="D9" s="197"/>
      <c r="E9" s="197"/>
      <c r="F9" s="108"/>
      <c r="G9" s="109">
        <f>B9-H9</f>
        <v>150</v>
      </c>
      <c r="H9" s="108"/>
    </row>
    <row r="10" spans="1:10" x14ac:dyDescent="0.25">
      <c r="A10" s="54" t="s">
        <v>488</v>
      </c>
      <c r="B10" s="204">
        <v>2114</v>
      </c>
      <c r="C10" s="197"/>
      <c r="D10" s="197"/>
      <c r="E10" s="197"/>
      <c r="F10" s="108"/>
      <c r="G10" s="109">
        <f>B10-H10</f>
        <v>2114</v>
      </c>
      <c r="H10" s="108"/>
    </row>
    <row r="11" spans="1:10" x14ac:dyDescent="0.25">
      <c r="A11" s="202" t="s">
        <v>489</v>
      </c>
      <c r="B11" s="204">
        <v>2212</v>
      </c>
      <c r="C11" s="203"/>
      <c r="D11" s="200"/>
      <c r="E11" s="198"/>
      <c r="F11" s="108"/>
      <c r="G11" s="109">
        <f>B11+H11</f>
        <v>2212</v>
      </c>
      <c r="H11" s="110"/>
      <c r="I11" s="196"/>
    </row>
    <row r="12" spans="1:10" ht="15.75" thickBot="1" x14ac:dyDescent="0.3">
      <c r="A12" s="153" t="s">
        <v>496</v>
      </c>
      <c r="B12" s="171">
        <v>2000</v>
      </c>
      <c r="C12" s="170"/>
      <c r="D12" s="120"/>
      <c r="E12" s="188"/>
      <c r="F12" s="113"/>
      <c r="G12" s="114">
        <f>B12+H12</f>
        <v>2000</v>
      </c>
      <c r="H12" s="118"/>
      <c r="I12" s="196"/>
    </row>
    <row r="13" spans="1:10" ht="15.75" thickTop="1" x14ac:dyDescent="0.25">
      <c r="A13" s="149" t="s">
        <v>496</v>
      </c>
      <c r="B13" s="148">
        <v>200</v>
      </c>
      <c r="C13" s="174"/>
      <c r="D13" s="106"/>
      <c r="E13" s="187"/>
      <c r="F13" s="108"/>
      <c r="G13" s="109">
        <f>B13+H13</f>
        <v>205</v>
      </c>
      <c r="H13" s="110">
        <v>5</v>
      </c>
      <c r="I13" s="196"/>
    </row>
    <row r="14" spans="1:10" x14ac:dyDescent="0.25">
      <c r="A14" s="149" t="s">
        <v>533</v>
      </c>
      <c r="B14" s="148">
        <v>2215</v>
      </c>
      <c r="C14" s="174"/>
      <c r="D14" s="106"/>
      <c r="E14" s="187"/>
      <c r="F14" s="108"/>
      <c r="G14" s="109">
        <f>B14-H14</f>
        <v>2215</v>
      </c>
      <c r="H14" s="110"/>
      <c r="I14" s="196"/>
    </row>
    <row r="15" spans="1:10" x14ac:dyDescent="0.25">
      <c r="A15" s="149" t="s">
        <v>498</v>
      </c>
      <c r="B15" s="148">
        <v>2080</v>
      </c>
      <c r="C15" s="174"/>
      <c r="D15" s="106"/>
      <c r="E15" s="187"/>
      <c r="F15" s="108"/>
      <c r="G15" s="109">
        <f>B15-H15</f>
        <v>2080</v>
      </c>
      <c r="H15" s="110"/>
      <c r="I15" s="196"/>
    </row>
    <row r="16" spans="1:10" x14ac:dyDescent="0.25">
      <c r="A16" s="149" t="s">
        <v>534</v>
      </c>
      <c r="B16" s="148">
        <v>268</v>
      </c>
      <c r="C16" s="174"/>
      <c r="D16" s="106"/>
      <c r="E16" s="187"/>
      <c r="F16" s="108"/>
      <c r="G16" s="109">
        <f>B16-H16</f>
        <v>268</v>
      </c>
      <c r="H16" s="110"/>
      <c r="I16" s="196"/>
    </row>
    <row r="17" spans="1:9" x14ac:dyDescent="0.25">
      <c r="A17" s="149" t="s">
        <v>500</v>
      </c>
      <c r="B17" s="148">
        <v>2210</v>
      </c>
      <c r="C17" s="174"/>
      <c r="D17" s="106"/>
      <c r="E17" s="187"/>
      <c r="F17" s="108"/>
      <c r="G17" s="109">
        <f>B17-H17</f>
        <v>2210</v>
      </c>
      <c r="H17" s="110"/>
      <c r="I17" s="196"/>
    </row>
    <row r="18" spans="1:9" x14ac:dyDescent="0.25">
      <c r="A18" s="149" t="s">
        <v>535</v>
      </c>
      <c r="B18" s="204">
        <v>1288</v>
      </c>
      <c r="C18" s="203"/>
      <c r="D18" s="200"/>
      <c r="E18" s="198"/>
      <c r="F18" s="197"/>
      <c r="G18" s="109">
        <f>B18+H18</f>
        <v>1288</v>
      </c>
      <c r="H18" s="201"/>
      <c r="I18" s="196"/>
    </row>
    <row r="19" spans="1:9" x14ac:dyDescent="0.25">
      <c r="A19" s="202" t="s">
        <v>502</v>
      </c>
      <c r="B19" s="204">
        <v>1100</v>
      </c>
      <c r="C19" s="203"/>
      <c r="D19" s="200"/>
      <c r="E19" s="198"/>
      <c r="F19" s="197"/>
      <c r="G19" s="45">
        <f>B19+H19</f>
        <v>1100</v>
      </c>
      <c r="H19" s="201"/>
      <c r="I19" s="196"/>
    </row>
    <row r="20" spans="1:9" ht="4.5" customHeight="1" x14ac:dyDescent="0.25">
      <c r="A20" s="17"/>
      <c r="B20" s="17"/>
      <c r="C20" s="17"/>
      <c r="D20" s="17"/>
      <c r="E20" s="17"/>
      <c r="F20" s="17"/>
      <c r="G20" s="17"/>
      <c r="H20" s="17"/>
    </row>
    <row r="21" spans="1:9" x14ac:dyDescent="0.25">
      <c r="A21" s="5" t="s">
        <v>16</v>
      </c>
      <c r="B21" s="18">
        <f>SUM(B6:B19)</f>
        <v>21237</v>
      </c>
      <c r="C21" s="5"/>
      <c r="D21" s="26"/>
      <c r="E21" s="5"/>
      <c r="F21" s="5"/>
      <c r="G21" s="83">
        <f>SUM(G6:G19)</f>
        <v>21242</v>
      </c>
      <c r="H21" s="23"/>
    </row>
    <row r="22" spans="1:9" x14ac:dyDescent="0.25">
      <c r="A22" s="121"/>
      <c r="B22" s="122">
        <f>J1-B21</f>
        <v>-1237</v>
      </c>
      <c r="C22" s="121"/>
      <c r="D22" s="123"/>
      <c r="E22" s="121"/>
      <c r="F22" s="121"/>
      <c r="G22" s="122"/>
      <c r="H22" s="121"/>
    </row>
    <row r="23" spans="1:9" ht="28.5" customHeight="1" x14ac:dyDescent="0.25"/>
    <row r="24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FFC000"/>
  </sheetPr>
  <dimension ref="A1:AT48"/>
  <sheetViews>
    <sheetView topLeftCell="A10" workbookViewId="0">
      <selection activeCell="D44" sqref="D4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1200</v>
      </c>
    </row>
    <row r="2" spans="1:10" ht="15" customHeight="1" x14ac:dyDescent="0.25">
      <c r="A2" s="7"/>
      <c r="B2" s="543" t="s">
        <v>7</v>
      </c>
      <c r="C2" s="543"/>
      <c r="D2" s="12" t="s">
        <v>109</v>
      </c>
      <c r="E2" s="192"/>
      <c r="F2" s="250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164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408</v>
      </c>
      <c r="B6" s="48">
        <v>663</v>
      </c>
      <c r="C6" s="25"/>
      <c r="D6" s="25"/>
      <c r="E6" s="150"/>
      <c r="F6" s="19"/>
      <c r="G6" s="45">
        <f>B6-H6</f>
        <v>663</v>
      </c>
      <c r="H6" s="19"/>
    </row>
    <row r="7" spans="1:10" x14ac:dyDescent="0.25">
      <c r="A7" s="202" t="s">
        <v>409</v>
      </c>
      <c r="B7" s="48">
        <v>550</v>
      </c>
      <c r="C7" s="25"/>
      <c r="D7" s="25"/>
      <c r="E7" s="150"/>
      <c r="F7" s="127"/>
      <c r="G7" s="45">
        <f>B7-H7</f>
        <v>550</v>
      </c>
      <c r="H7" s="19"/>
    </row>
    <row r="8" spans="1:10" ht="4.5" customHeight="1" x14ac:dyDescent="0.25">
      <c r="A8" s="17"/>
      <c r="B8" s="17"/>
      <c r="C8" s="17"/>
      <c r="D8" s="17"/>
      <c r="E8" s="17"/>
      <c r="F8" s="17"/>
      <c r="G8" s="17"/>
      <c r="H8" s="17"/>
    </row>
    <row r="9" spans="1:10" x14ac:dyDescent="0.25">
      <c r="A9" s="5" t="s">
        <v>16</v>
      </c>
      <c r="B9" s="18">
        <f>SUM(B6:B7)</f>
        <v>1213</v>
      </c>
      <c r="C9" s="5"/>
      <c r="D9" s="26"/>
      <c r="E9" s="5"/>
      <c r="F9" s="5"/>
      <c r="G9" s="83">
        <f>SUM(G6:G7)</f>
        <v>1213</v>
      </c>
      <c r="H9" s="23"/>
    </row>
    <row r="10" spans="1:10" x14ac:dyDescent="0.25">
      <c r="A10" s="121"/>
      <c r="B10" s="122">
        <f>J1-B9</f>
        <v>-13</v>
      </c>
      <c r="C10" s="121"/>
      <c r="D10" s="123"/>
      <c r="E10" s="121"/>
      <c r="F10" s="121"/>
      <c r="G10" s="122"/>
      <c r="H10" s="121"/>
    </row>
    <row r="11" spans="1:10" ht="15" customHeight="1" x14ac:dyDescent="0.25"/>
    <row r="12" spans="1:10" ht="28.5" customHeight="1" x14ac:dyDescent="0.25">
      <c r="A12" s="6"/>
      <c r="B12" s="542" t="s">
        <v>6</v>
      </c>
      <c r="C12" s="542"/>
      <c r="D12" s="542"/>
      <c r="E12" s="542"/>
      <c r="F12" s="542"/>
      <c r="G12" s="542"/>
      <c r="H12" s="542"/>
      <c r="J12" s="186"/>
    </row>
    <row r="13" spans="1:10" ht="15" customHeight="1" x14ac:dyDescent="0.25">
      <c r="A13" s="7"/>
      <c r="B13" s="543" t="s">
        <v>7</v>
      </c>
      <c r="C13" s="543"/>
      <c r="D13" s="12" t="s">
        <v>109</v>
      </c>
      <c r="E13" s="192"/>
      <c r="F13" s="250" t="s">
        <v>9</v>
      </c>
      <c r="G13" s="12" t="s">
        <v>159</v>
      </c>
      <c r="H13" s="192"/>
    </row>
    <row r="14" spans="1:10" x14ac:dyDescent="0.25">
      <c r="A14" s="8"/>
      <c r="B14" s="541" t="s">
        <v>8</v>
      </c>
      <c r="C14" s="541"/>
      <c r="D14" s="12" t="s">
        <v>164</v>
      </c>
      <c r="E14" s="4"/>
      <c r="F14" s="5" t="s">
        <v>10</v>
      </c>
      <c r="G14" s="13" t="s">
        <v>132</v>
      </c>
      <c r="H14" s="4"/>
    </row>
    <row r="16" spans="1:10" ht="30" x14ac:dyDescent="0.25">
      <c r="A16" s="197" t="s">
        <v>0</v>
      </c>
      <c r="B16" s="197" t="s">
        <v>1</v>
      </c>
      <c r="C16" s="197" t="s">
        <v>2</v>
      </c>
      <c r="D16" s="197" t="s">
        <v>3</v>
      </c>
      <c r="E16" s="197" t="s">
        <v>4</v>
      </c>
      <c r="F16" s="197" t="s">
        <v>5</v>
      </c>
      <c r="G16" s="197" t="s">
        <v>1</v>
      </c>
      <c r="H16" s="197" t="s">
        <v>2</v>
      </c>
      <c r="J16" s="183">
        <v>1213</v>
      </c>
    </row>
    <row r="17" spans="1:46" x14ac:dyDescent="0.25">
      <c r="A17" s="202" t="s">
        <v>450</v>
      </c>
      <c r="B17" s="162">
        <v>340</v>
      </c>
      <c r="C17" s="163"/>
      <c r="D17" s="161"/>
      <c r="E17" s="164"/>
      <c r="F17" s="19"/>
      <c r="G17" s="45">
        <f>B17-H17</f>
        <v>340</v>
      </c>
      <c r="H17" s="197"/>
    </row>
    <row r="18" spans="1:46" x14ac:dyDescent="0.25">
      <c r="A18" s="202" t="s">
        <v>452</v>
      </c>
      <c r="B18" s="151">
        <v>332</v>
      </c>
      <c r="C18" s="33"/>
      <c r="D18" s="152"/>
      <c r="E18" s="198"/>
      <c r="F18" s="25"/>
      <c r="G18" s="45">
        <f>B18-H18</f>
        <v>332</v>
      </c>
      <c r="H18" s="58"/>
      <c r="I18" s="196"/>
      <c r="O18" s="184"/>
    </row>
    <row r="19" spans="1:46" x14ac:dyDescent="0.25">
      <c r="A19" s="202" t="s">
        <v>451</v>
      </c>
      <c r="B19" s="48">
        <v>234</v>
      </c>
      <c r="C19" s="33"/>
      <c r="D19" s="85"/>
      <c r="E19" s="198"/>
      <c r="F19" s="119"/>
      <c r="G19" s="45">
        <f>B19-H19</f>
        <v>234</v>
      </c>
      <c r="H19" s="110"/>
      <c r="I19" s="196"/>
      <c r="O19" s="184"/>
    </row>
    <row r="20" spans="1:46" x14ac:dyDescent="0.25">
      <c r="A20" s="202" t="s">
        <v>464</v>
      </c>
      <c r="B20" s="162">
        <v>312</v>
      </c>
      <c r="C20" s="163"/>
      <c r="D20" s="163"/>
      <c r="E20" s="164"/>
      <c r="F20" s="25"/>
      <c r="G20" s="45">
        <f>B20-H20</f>
        <v>312</v>
      </c>
      <c r="H20" s="58"/>
      <c r="I20" s="196"/>
      <c r="J20" s="35"/>
      <c r="K20" s="138"/>
      <c r="L20" s="158"/>
      <c r="M20" s="11"/>
      <c r="N20" s="154"/>
      <c r="O20" s="158"/>
      <c r="P20" s="158"/>
      <c r="Q20" s="158"/>
      <c r="R20" s="158"/>
      <c r="S20" s="158"/>
      <c r="T20" s="158"/>
      <c r="U20" s="158"/>
      <c r="V20" s="154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9"/>
    </row>
    <row r="21" spans="1:46" ht="4.5" customHeight="1" x14ac:dyDescent="0.25">
      <c r="A21" s="17"/>
      <c r="B21" s="17"/>
      <c r="C21" s="17"/>
      <c r="D21" s="17"/>
      <c r="E21" s="17"/>
      <c r="F21" s="17"/>
      <c r="G21" s="17"/>
      <c r="H21" s="17"/>
    </row>
    <row r="22" spans="1:46" x14ac:dyDescent="0.25">
      <c r="A22" s="5" t="s">
        <v>16</v>
      </c>
      <c r="B22" s="18">
        <f>SUM(B17:B20)</f>
        <v>1218</v>
      </c>
      <c r="C22" s="5">
        <f>SUM(C17:C20)</f>
        <v>0</v>
      </c>
      <c r="D22" s="26">
        <f>SUM(D17:D20)</f>
        <v>0</v>
      </c>
      <c r="E22" s="5"/>
      <c r="F22" s="5"/>
      <c r="G22" s="83">
        <f>SUM(G17:G20)</f>
        <v>1218</v>
      </c>
      <c r="H22" s="23">
        <f>SUM(H17:H20)</f>
        <v>0</v>
      </c>
    </row>
    <row r="23" spans="1:46" x14ac:dyDescent="0.25">
      <c r="B23" s="186">
        <f>J16-B22</f>
        <v>-5</v>
      </c>
    </row>
    <row r="25" spans="1:46" ht="28.5" customHeight="1" x14ac:dyDescent="0.25">
      <c r="A25" s="6"/>
      <c r="B25" s="542" t="s">
        <v>6</v>
      </c>
      <c r="C25" s="542"/>
      <c r="D25" s="542"/>
      <c r="E25" s="542"/>
      <c r="F25" s="542"/>
      <c r="G25" s="542"/>
      <c r="H25" s="542"/>
      <c r="J25" s="186"/>
    </row>
    <row r="26" spans="1:46" ht="15" customHeight="1" x14ac:dyDescent="0.25">
      <c r="A26" s="7"/>
      <c r="B26" s="543" t="s">
        <v>7</v>
      </c>
      <c r="C26" s="543"/>
      <c r="D26" s="12" t="s">
        <v>109</v>
      </c>
      <c r="E26" s="192"/>
      <c r="F26" s="250" t="s">
        <v>9</v>
      </c>
      <c r="G26" s="12" t="s">
        <v>21</v>
      </c>
      <c r="H26" s="192"/>
    </row>
    <row r="27" spans="1:46" x14ac:dyDescent="0.25">
      <c r="A27" s="8"/>
      <c r="B27" s="541" t="s">
        <v>8</v>
      </c>
      <c r="C27" s="541"/>
      <c r="D27" s="12" t="s">
        <v>164</v>
      </c>
      <c r="E27" s="4"/>
      <c r="F27" s="5" t="s">
        <v>10</v>
      </c>
      <c r="G27" s="13" t="s">
        <v>177</v>
      </c>
      <c r="H27" s="4"/>
    </row>
    <row r="29" spans="1:46" ht="30" x14ac:dyDescent="0.25">
      <c r="A29" s="197" t="s">
        <v>0</v>
      </c>
      <c r="B29" s="197" t="s">
        <v>1</v>
      </c>
      <c r="C29" s="197" t="s">
        <v>2</v>
      </c>
      <c r="D29" s="197" t="s">
        <v>3</v>
      </c>
      <c r="E29" s="197" t="s">
        <v>4</v>
      </c>
      <c r="F29" s="197" t="s">
        <v>5</v>
      </c>
      <c r="G29" s="197" t="s">
        <v>1</v>
      </c>
      <c r="H29" s="197" t="s">
        <v>2</v>
      </c>
      <c r="J29" s="183">
        <v>1218</v>
      </c>
    </row>
    <row r="30" spans="1:46" x14ac:dyDescent="0.25">
      <c r="A30" s="54" t="s">
        <v>466</v>
      </c>
      <c r="B30" s="54">
        <v>725</v>
      </c>
      <c r="C30" s="197"/>
      <c r="D30" s="197"/>
      <c r="E30" s="197"/>
      <c r="F30" s="197"/>
      <c r="G30" s="45">
        <f>B30-H30</f>
        <v>725</v>
      </c>
      <c r="H30" s="197"/>
    </row>
    <row r="31" spans="1:46" x14ac:dyDescent="0.25">
      <c r="A31" s="54" t="s">
        <v>465</v>
      </c>
      <c r="B31" s="54">
        <v>477</v>
      </c>
      <c r="C31" s="54"/>
      <c r="D31" s="54"/>
      <c r="E31" s="54"/>
      <c r="F31" s="54"/>
      <c r="G31" s="45">
        <f>B31-H31</f>
        <v>477</v>
      </c>
      <c r="H31" s="197"/>
    </row>
    <row r="32" spans="1:46" ht="4.5" customHeight="1" x14ac:dyDescent="0.25">
      <c r="A32" s="17"/>
      <c r="B32" s="17"/>
      <c r="C32" s="17"/>
      <c r="D32" s="17"/>
      <c r="E32" s="17"/>
      <c r="F32" s="17"/>
      <c r="G32" s="17"/>
      <c r="H32" s="17"/>
    </row>
    <row r="33" spans="1:10" x14ac:dyDescent="0.25">
      <c r="A33" s="5" t="s">
        <v>16</v>
      </c>
      <c r="B33" s="18">
        <f>SUM(B30:B31)</f>
        <v>1202</v>
      </c>
      <c r="C33" s="5"/>
      <c r="D33" s="26"/>
      <c r="E33" s="5"/>
      <c r="F33" s="5"/>
      <c r="G33" s="83">
        <f>SUM(G30:G31)</f>
        <v>1202</v>
      </c>
      <c r="H33" s="23"/>
    </row>
    <row r="34" spans="1:10" x14ac:dyDescent="0.25">
      <c r="B34" s="186">
        <f>J29-B33</f>
        <v>16</v>
      </c>
    </row>
    <row r="36" spans="1:10" ht="28.5" customHeight="1" x14ac:dyDescent="0.25">
      <c r="A36" s="6"/>
      <c r="B36" s="542" t="s">
        <v>6</v>
      </c>
      <c r="C36" s="542"/>
      <c r="D36" s="542"/>
      <c r="E36" s="542"/>
      <c r="F36" s="542"/>
      <c r="G36" s="542"/>
      <c r="H36" s="542"/>
      <c r="J36" s="186"/>
    </row>
    <row r="37" spans="1:10" ht="15" customHeight="1" x14ac:dyDescent="0.25">
      <c r="A37" s="7"/>
      <c r="B37" s="543" t="s">
        <v>7</v>
      </c>
      <c r="C37" s="543"/>
      <c r="D37" s="12" t="s">
        <v>109</v>
      </c>
      <c r="E37" s="192"/>
      <c r="F37" s="250" t="s">
        <v>9</v>
      </c>
      <c r="G37" s="12" t="s">
        <v>21</v>
      </c>
      <c r="H37" s="192"/>
    </row>
    <row r="38" spans="1:10" x14ac:dyDescent="0.25">
      <c r="A38" s="8"/>
      <c r="B38" s="541" t="s">
        <v>8</v>
      </c>
      <c r="C38" s="541"/>
      <c r="D38" s="12" t="s">
        <v>164</v>
      </c>
      <c r="E38" s="4"/>
      <c r="F38" s="5" t="s">
        <v>10</v>
      </c>
      <c r="G38" s="13" t="s">
        <v>131</v>
      </c>
      <c r="H38" s="4"/>
    </row>
    <row r="40" spans="1:10" ht="30" x14ac:dyDescent="0.25">
      <c r="A40" s="197" t="s">
        <v>0</v>
      </c>
      <c r="B40" s="197" t="s">
        <v>1</v>
      </c>
      <c r="C40" s="197" t="s">
        <v>2</v>
      </c>
      <c r="D40" s="197" t="s">
        <v>3</v>
      </c>
      <c r="E40" s="197" t="s">
        <v>4</v>
      </c>
      <c r="F40" s="197" t="s">
        <v>5</v>
      </c>
      <c r="G40" s="197" t="s">
        <v>1</v>
      </c>
      <c r="H40" s="197" t="s">
        <v>2</v>
      </c>
      <c r="J40" s="183">
        <v>1202</v>
      </c>
    </row>
    <row r="41" spans="1:10" x14ac:dyDescent="0.25">
      <c r="A41" s="54" t="s">
        <v>469</v>
      </c>
      <c r="B41" s="54">
        <v>285</v>
      </c>
      <c r="C41" s="197"/>
      <c r="D41" s="197"/>
      <c r="E41" s="197"/>
      <c r="F41" s="197"/>
      <c r="G41" s="109">
        <f>B41+H41</f>
        <v>285</v>
      </c>
      <c r="H41" s="19"/>
    </row>
    <row r="42" spans="1:10" x14ac:dyDescent="0.25">
      <c r="A42" s="54" t="s">
        <v>470</v>
      </c>
      <c r="B42" s="54">
        <v>253</v>
      </c>
      <c r="C42" s="54"/>
      <c r="D42" s="54"/>
      <c r="E42" s="54"/>
      <c r="F42" s="54"/>
      <c r="G42" s="109">
        <f>B42-H42</f>
        <v>253</v>
      </c>
      <c r="H42" s="19"/>
    </row>
    <row r="43" spans="1:10" x14ac:dyDescent="0.25">
      <c r="A43" s="54" t="s">
        <v>490</v>
      </c>
      <c r="B43" s="244">
        <v>180</v>
      </c>
      <c r="C43" s="54"/>
      <c r="D43" s="54"/>
      <c r="E43" s="54"/>
      <c r="F43" s="54"/>
      <c r="G43" s="109">
        <f>B43-H43</f>
        <v>180</v>
      </c>
      <c r="H43" s="197"/>
    </row>
    <row r="44" spans="1:10" x14ac:dyDescent="0.25">
      <c r="A44" s="104" t="s">
        <v>491</v>
      </c>
      <c r="B44" s="104">
        <v>177</v>
      </c>
      <c r="C44" s="104"/>
      <c r="D44" s="108"/>
      <c r="E44" s="108"/>
      <c r="F44" s="108"/>
      <c r="G44" s="109">
        <f>B44-H44</f>
        <v>177</v>
      </c>
      <c r="H44" s="108"/>
    </row>
    <row r="45" spans="1:10" x14ac:dyDescent="0.25">
      <c r="A45" s="104" t="s">
        <v>492</v>
      </c>
      <c r="B45" s="225">
        <v>300</v>
      </c>
      <c r="C45" s="226"/>
      <c r="D45" s="106"/>
      <c r="E45" s="107"/>
      <c r="F45" s="127"/>
      <c r="G45" s="109">
        <f>B45-H45</f>
        <v>300</v>
      </c>
      <c r="H45" s="108"/>
    </row>
    <row r="46" spans="1:10" ht="4.5" customHeight="1" x14ac:dyDescent="0.25">
      <c r="A46" s="17"/>
      <c r="B46" s="17"/>
      <c r="C46" s="17"/>
      <c r="D46" s="17"/>
      <c r="E46" s="17"/>
      <c r="F46" s="17"/>
      <c r="G46" s="17"/>
      <c r="H46" s="17"/>
    </row>
    <row r="47" spans="1:10" x14ac:dyDescent="0.25">
      <c r="A47" s="5" t="s">
        <v>16</v>
      </c>
      <c r="B47" s="18">
        <f>SUM(B41:B45)</f>
        <v>1195</v>
      </c>
      <c r="C47" s="5">
        <f>SUM(C45:C45)</f>
        <v>0</v>
      </c>
      <c r="D47" s="26">
        <f>SUM(D45:D45)</f>
        <v>0</v>
      </c>
      <c r="E47" s="5"/>
      <c r="F47" s="5"/>
      <c r="G47" s="83">
        <f>SUM(G41:G45)</f>
        <v>1195</v>
      </c>
      <c r="H47" s="23">
        <f>SUM(H45:H45)</f>
        <v>0</v>
      </c>
    </row>
    <row r="48" spans="1:10" x14ac:dyDescent="0.25">
      <c r="A48" s="99"/>
      <c r="B48" s="100">
        <f>J40-B47</f>
        <v>7</v>
      </c>
      <c r="C48" s="99"/>
      <c r="D48" s="101"/>
      <c r="E48" s="99"/>
      <c r="F48" s="99"/>
      <c r="G48" s="227"/>
      <c r="H48" s="228"/>
    </row>
  </sheetData>
  <mergeCells count="12">
    <mergeCell ref="B14:C14"/>
    <mergeCell ref="B1:H1"/>
    <mergeCell ref="B2:C2"/>
    <mergeCell ref="B3:C3"/>
    <mergeCell ref="B12:H12"/>
    <mergeCell ref="B13:C13"/>
    <mergeCell ref="B36:H36"/>
    <mergeCell ref="B37:C37"/>
    <mergeCell ref="B38:C38"/>
    <mergeCell ref="B25:H25"/>
    <mergeCell ref="B26:C26"/>
    <mergeCell ref="B27:C27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C000"/>
  </sheetPr>
  <dimension ref="A1:J15"/>
  <sheetViews>
    <sheetView workbookViewId="0">
      <selection activeCell="G9" sqref="G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58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175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04" t="s">
        <v>504</v>
      </c>
      <c r="B6" s="148">
        <v>1463</v>
      </c>
      <c r="C6" s="108"/>
      <c r="D6" s="108"/>
      <c r="E6" s="108"/>
      <c r="F6" s="108"/>
      <c r="G6" s="215">
        <f t="shared" ref="G6:G11" si="0">B6-H6</f>
        <v>1463</v>
      </c>
      <c r="H6" s="127"/>
    </row>
    <row r="7" spans="1:10" x14ac:dyDescent="0.25">
      <c r="A7" s="54" t="s">
        <v>503</v>
      </c>
      <c r="B7" s="204">
        <v>841</v>
      </c>
      <c r="C7" s="197"/>
      <c r="D7" s="197"/>
      <c r="E7" s="197"/>
      <c r="F7" s="108"/>
      <c r="G7" s="215">
        <f t="shared" si="0"/>
        <v>841</v>
      </c>
      <c r="H7" s="108"/>
    </row>
    <row r="8" spans="1:10" x14ac:dyDescent="0.25">
      <c r="A8" s="54" t="s">
        <v>505</v>
      </c>
      <c r="B8" s="204">
        <v>1490</v>
      </c>
      <c r="C8" s="197"/>
      <c r="D8" s="197"/>
      <c r="E8" s="197"/>
      <c r="F8" s="108"/>
      <c r="G8" s="215">
        <f t="shared" si="0"/>
        <v>1490</v>
      </c>
      <c r="H8" s="127"/>
    </row>
    <row r="9" spans="1:10" x14ac:dyDescent="0.25">
      <c r="A9" s="54" t="s">
        <v>506</v>
      </c>
      <c r="B9" s="206">
        <v>542</v>
      </c>
      <c r="C9" s="220"/>
      <c r="D9" s="220"/>
      <c r="E9" s="220"/>
      <c r="F9" s="220"/>
      <c r="G9" s="215">
        <f t="shared" si="0"/>
        <v>542</v>
      </c>
      <c r="H9" s="230"/>
    </row>
    <row r="10" spans="1:10" x14ac:dyDescent="0.25">
      <c r="A10" s="54" t="s">
        <v>507</v>
      </c>
      <c r="B10" s="204">
        <v>1410</v>
      </c>
      <c r="C10" s="197"/>
      <c r="D10" s="197"/>
      <c r="E10" s="197"/>
      <c r="F10" s="197"/>
      <c r="G10" s="215">
        <f t="shared" si="0"/>
        <v>1410</v>
      </c>
      <c r="H10" s="19"/>
    </row>
    <row r="11" spans="1:10" x14ac:dyDescent="0.25">
      <c r="A11" s="104"/>
      <c r="B11" s="148"/>
      <c r="C11" s="108"/>
      <c r="D11" s="108"/>
      <c r="E11" s="108"/>
      <c r="F11" s="108"/>
      <c r="G11" s="215">
        <f t="shared" si="0"/>
        <v>0</v>
      </c>
      <c r="H11" s="127"/>
    </row>
    <row r="12" spans="1:10" ht="4.5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10" x14ac:dyDescent="0.25">
      <c r="A13" s="5" t="s">
        <v>16</v>
      </c>
      <c r="B13" s="18">
        <f>SUM(B6:B11)</f>
        <v>5746</v>
      </c>
      <c r="C13" s="5">
        <f>SUM(C6:C11)</f>
        <v>0</v>
      </c>
      <c r="D13" s="26">
        <f>SUM(D6:D11)</f>
        <v>0</v>
      </c>
      <c r="E13" s="5"/>
      <c r="F13" s="5"/>
      <c r="G13" s="83">
        <f>SUM(G6:G11)</f>
        <v>5746</v>
      </c>
      <c r="H13" s="23">
        <f>SUM(H6:H11)</f>
        <v>0</v>
      </c>
    </row>
    <row r="14" spans="1:10" x14ac:dyDescent="0.25">
      <c r="A14" s="121"/>
      <c r="B14" s="122">
        <f>J1-B13</f>
        <v>254</v>
      </c>
      <c r="C14" s="121"/>
      <c r="D14" s="123"/>
      <c r="E14" s="121"/>
      <c r="F14" s="121"/>
      <c r="G14" s="122"/>
      <c r="H14" s="121"/>
    </row>
    <row r="15" spans="1:10" ht="28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92D050"/>
  </sheetPr>
  <dimension ref="A1:AT49"/>
  <sheetViews>
    <sheetView workbookViewId="0">
      <selection activeCell="K9" sqref="K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1200</v>
      </c>
    </row>
    <row r="2" spans="1:10" ht="15" customHeight="1" x14ac:dyDescent="0.25">
      <c r="A2" s="7"/>
      <c r="B2" s="543" t="s">
        <v>7</v>
      </c>
      <c r="C2" s="543"/>
      <c r="D2" s="12" t="s">
        <v>109</v>
      </c>
      <c r="E2" s="192"/>
      <c r="F2" s="256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161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553</v>
      </c>
      <c r="B6" s="48">
        <v>720</v>
      </c>
      <c r="C6" s="25"/>
      <c r="D6" s="25"/>
      <c r="E6" s="150"/>
      <c r="F6" s="19"/>
      <c r="G6" s="116">
        <f>B6-H6</f>
        <v>720</v>
      </c>
      <c r="H6" s="19"/>
    </row>
    <row r="7" spans="1:10" x14ac:dyDescent="0.25">
      <c r="A7" s="202" t="s">
        <v>554</v>
      </c>
      <c r="B7" s="162">
        <v>482</v>
      </c>
      <c r="C7" s="163"/>
      <c r="D7" s="200"/>
      <c r="E7" s="164"/>
      <c r="F7" s="19"/>
      <c r="G7" s="199">
        <f>B7-F7</f>
        <v>482</v>
      </c>
      <c r="H7" s="197"/>
    </row>
    <row r="8" spans="1:10" ht="4.5" customHeight="1" x14ac:dyDescent="0.25">
      <c r="A8" s="17"/>
      <c r="B8" s="17"/>
      <c r="C8" s="17"/>
      <c r="D8" s="17"/>
      <c r="E8" s="17"/>
      <c r="F8" s="17"/>
      <c r="G8" s="17"/>
      <c r="H8" s="17"/>
    </row>
    <row r="9" spans="1:10" x14ac:dyDescent="0.25">
      <c r="A9" s="5" t="s">
        <v>16</v>
      </c>
      <c r="B9" s="18">
        <f>SUM(B6:B7)</f>
        <v>1202</v>
      </c>
      <c r="C9" s="5">
        <f>SUM(C7:C7)</f>
        <v>0</v>
      </c>
      <c r="D9" s="26">
        <f>SUM(D7:D7)</f>
        <v>0</v>
      </c>
      <c r="E9" s="5"/>
      <c r="F9" s="5"/>
      <c r="G9" s="83">
        <f>SUM(G6:G7)</f>
        <v>1202</v>
      </c>
      <c r="H9" s="23">
        <f>SUM(H7:H7)</f>
        <v>0</v>
      </c>
    </row>
    <row r="10" spans="1:10" x14ac:dyDescent="0.25">
      <c r="A10" s="121"/>
      <c r="B10" s="122">
        <f>J1-B9</f>
        <v>-2</v>
      </c>
      <c r="C10" s="121"/>
      <c r="D10" s="123"/>
      <c r="E10" s="121"/>
      <c r="F10" s="121"/>
      <c r="G10" s="122"/>
      <c r="H10" s="121"/>
    </row>
    <row r="11" spans="1:10" ht="15" customHeight="1" x14ac:dyDescent="0.25"/>
    <row r="12" spans="1:10" ht="28.5" customHeight="1" x14ac:dyDescent="0.25">
      <c r="A12" s="6"/>
      <c r="B12" s="542" t="s">
        <v>6</v>
      </c>
      <c r="C12" s="542"/>
      <c r="D12" s="542"/>
      <c r="E12" s="542"/>
      <c r="F12" s="542"/>
      <c r="G12" s="542"/>
      <c r="H12" s="542"/>
      <c r="J12" s="186">
        <v>1202</v>
      </c>
    </row>
    <row r="13" spans="1:10" ht="15" customHeight="1" x14ac:dyDescent="0.25">
      <c r="A13" s="7"/>
      <c r="B13" s="543" t="s">
        <v>7</v>
      </c>
      <c r="C13" s="543"/>
      <c r="D13" s="12" t="s">
        <v>109</v>
      </c>
      <c r="E13" s="192"/>
      <c r="F13" s="256" t="s">
        <v>9</v>
      </c>
      <c r="G13" s="12" t="s">
        <v>159</v>
      </c>
      <c r="H13" s="192"/>
    </row>
    <row r="14" spans="1:10" x14ac:dyDescent="0.25">
      <c r="A14" s="8"/>
      <c r="B14" s="541" t="s">
        <v>8</v>
      </c>
      <c r="C14" s="541"/>
      <c r="D14" s="12" t="s">
        <v>161</v>
      </c>
      <c r="E14" s="4"/>
      <c r="F14" s="5" t="s">
        <v>10</v>
      </c>
      <c r="G14" s="13" t="s">
        <v>132</v>
      </c>
      <c r="H14" s="4"/>
    </row>
    <row r="16" spans="1:10" ht="30" x14ac:dyDescent="0.25">
      <c r="A16" s="197" t="s">
        <v>0</v>
      </c>
      <c r="B16" s="197" t="s">
        <v>1</v>
      </c>
      <c r="C16" s="197" t="s">
        <v>2</v>
      </c>
      <c r="D16" s="197" t="s">
        <v>3</v>
      </c>
      <c r="E16" s="197" t="s">
        <v>4</v>
      </c>
      <c r="F16" s="197" t="s">
        <v>5</v>
      </c>
      <c r="G16" s="197" t="s">
        <v>1</v>
      </c>
      <c r="H16" s="197" t="s">
        <v>2</v>
      </c>
    </row>
    <row r="17" spans="1:46" x14ac:dyDescent="0.25">
      <c r="A17" s="202" t="s">
        <v>555</v>
      </c>
      <c r="B17" s="151">
        <v>141</v>
      </c>
      <c r="C17" s="33"/>
      <c r="D17" s="152"/>
      <c r="E17" s="198"/>
      <c r="F17" s="25"/>
      <c r="G17" s="109">
        <f t="shared" ref="G17:G22" si="0">B17-H17</f>
        <v>141</v>
      </c>
      <c r="H17" s="58"/>
      <c r="I17" s="196"/>
      <c r="O17" s="184"/>
    </row>
    <row r="18" spans="1:46" x14ac:dyDescent="0.25">
      <c r="A18" s="202" t="s">
        <v>556</v>
      </c>
      <c r="B18" s="162">
        <v>69</v>
      </c>
      <c r="C18" s="163"/>
      <c r="D18" s="163"/>
      <c r="E18" s="164"/>
      <c r="F18" s="25"/>
      <c r="G18" s="109">
        <f t="shared" si="0"/>
        <v>69</v>
      </c>
      <c r="H18" s="110"/>
      <c r="I18" s="196"/>
      <c r="J18" s="35"/>
      <c r="K18" s="138"/>
      <c r="L18" s="158"/>
      <c r="M18" s="11"/>
      <c r="N18" s="154"/>
      <c r="O18" s="158"/>
      <c r="P18" s="158"/>
      <c r="Q18" s="158"/>
      <c r="R18" s="158"/>
      <c r="S18" s="158"/>
      <c r="T18" s="158"/>
      <c r="U18" s="158"/>
      <c r="V18" s="154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9"/>
    </row>
    <row r="19" spans="1:46" x14ac:dyDescent="0.25">
      <c r="A19" s="202" t="s">
        <v>557</v>
      </c>
      <c r="B19" s="162">
        <v>415</v>
      </c>
      <c r="C19" s="163"/>
      <c r="D19" s="200"/>
      <c r="E19" s="164"/>
      <c r="F19" s="25"/>
      <c r="G19" s="109">
        <f t="shared" si="0"/>
        <v>415</v>
      </c>
      <c r="H19" s="58"/>
      <c r="I19" s="196"/>
      <c r="J19" s="35"/>
      <c r="K19" s="138"/>
      <c r="L19" s="158"/>
      <c r="M19" s="11"/>
      <c r="N19" s="154"/>
      <c r="O19" s="158"/>
      <c r="P19" s="158"/>
      <c r="Q19" s="158"/>
      <c r="R19" s="158"/>
      <c r="S19" s="158"/>
      <c r="T19" s="158"/>
      <c r="U19" s="158"/>
      <c r="V19" s="154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9"/>
    </row>
    <row r="20" spans="1:46" x14ac:dyDescent="0.25">
      <c r="A20" s="202" t="s">
        <v>568</v>
      </c>
      <c r="B20" s="162">
        <v>200</v>
      </c>
      <c r="C20" s="163"/>
      <c r="D20" s="200"/>
      <c r="E20" s="164"/>
      <c r="F20" s="25"/>
      <c r="G20" s="109">
        <f t="shared" si="0"/>
        <v>200</v>
      </c>
      <c r="H20" s="58"/>
      <c r="I20" s="196"/>
      <c r="J20" s="35"/>
      <c r="K20" s="138"/>
      <c r="L20" s="158"/>
      <c r="M20" s="11"/>
      <c r="N20" s="154"/>
      <c r="O20" s="158"/>
      <c r="P20" s="158"/>
      <c r="Q20" s="158"/>
      <c r="R20" s="158"/>
      <c r="S20" s="158"/>
      <c r="T20" s="158"/>
      <c r="U20" s="158"/>
      <c r="V20" s="154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9"/>
    </row>
    <row r="21" spans="1:46" x14ac:dyDescent="0.25">
      <c r="A21" s="202" t="s">
        <v>569</v>
      </c>
      <c r="B21" s="162">
        <v>200</v>
      </c>
      <c r="C21" s="163"/>
      <c r="D21" s="200"/>
      <c r="E21" s="164"/>
      <c r="F21" s="25"/>
      <c r="G21" s="109">
        <f t="shared" si="0"/>
        <v>200</v>
      </c>
      <c r="H21" s="58"/>
      <c r="I21" s="196"/>
      <c r="J21" s="35"/>
      <c r="K21" s="138"/>
      <c r="L21" s="158"/>
      <c r="M21" s="11"/>
      <c r="N21" s="154"/>
      <c r="O21" s="158"/>
      <c r="P21" s="158"/>
      <c r="Q21" s="158"/>
      <c r="R21" s="158"/>
      <c r="S21" s="158"/>
      <c r="T21" s="158"/>
      <c r="U21" s="158"/>
      <c r="V21" s="154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9"/>
    </row>
    <row r="22" spans="1:46" x14ac:dyDescent="0.25">
      <c r="A22" s="202" t="s">
        <v>570</v>
      </c>
      <c r="B22" s="162">
        <v>186</v>
      </c>
      <c r="C22" s="163"/>
      <c r="D22" s="200"/>
      <c r="E22" s="164"/>
      <c r="F22" s="25"/>
      <c r="G22" s="109">
        <f t="shared" si="0"/>
        <v>186</v>
      </c>
      <c r="H22" s="58"/>
      <c r="I22" s="196"/>
      <c r="J22" s="35"/>
      <c r="K22" s="138"/>
      <c r="L22" s="158"/>
      <c r="M22" s="11"/>
      <c r="N22" s="154"/>
      <c r="O22" s="158"/>
      <c r="P22" s="158"/>
      <c r="Q22" s="158"/>
      <c r="R22" s="158"/>
      <c r="S22" s="158"/>
      <c r="T22" s="158"/>
      <c r="U22" s="158"/>
      <c r="V22" s="154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9"/>
    </row>
    <row r="23" spans="1:46" ht="4.5" customHeight="1" x14ac:dyDescent="0.25">
      <c r="A23" s="17"/>
      <c r="B23" s="17"/>
      <c r="C23" s="17"/>
      <c r="D23" s="17"/>
      <c r="E23" s="17"/>
      <c r="F23" s="17"/>
      <c r="G23" s="17"/>
      <c r="H23" s="17"/>
    </row>
    <row r="24" spans="1:46" x14ac:dyDescent="0.25">
      <c r="A24" s="5" t="s">
        <v>16</v>
      </c>
      <c r="B24" s="18">
        <f>SUM(B17:B23)</f>
        <v>1211</v>
      </c>
      <c r="C24" s="5">
        <f>SUM(C17:C19)</f>
        <v>0</v>
      </c>
      <c r="D24" s="26">
        <f>SUM(D17:D19)</f>
        <v>0</v>
      </c>
      <c r="E24" s="5"/>
      <c r="F24" s="5"/>
      <c r="G24" s="83">
        <f>SUM(G17:G22)</f>
        <v>1211</v>
      </c>
      <c r="H24" s="23">
        <f>SUM(H17:H19)</f>
        <v>0</v>
      </c>
    </row>
    <row r="25" spans="1:46" x14ac:dyDescent="0.25">
      <c r="B25" s="186">
        <f>J12-B24</f>
        <v>-9</v>
      </c>
    </row>
    <row r="27" spans="1:46" ht="28.5" customHeight="1" x14ac:dyDescent="0.25">
      <c r="A27" s="6"/>
      <c r="B27" s="542" t="s">
        <v>6</v>
      </c>
      <c r="C27" s="542"/>
      <c r="D27" s="542"/>
      <c r="E27" s="542"/>
      <c r="F27" s="542"/>
      <c r="G27" s="542"/>
      <c r="H27" s="542"/>
      <c r="J27" s="186"/>
    </row>
    <row r="28" spans="1:46" ht="15" customHeight="1" x14ac:dyDescent="0.25">
      <c r="A28" s="7"/>
      <c r="B28" s="543" t="s">
        <v>7</v>
      </c>
      <c r="C28" s="543"/>
      <c r="D28" s="12" t="s">
        <v>109</v>
      </c>
      <c r="E28" s="192"/>
      <c r="F28" s="256" t="s">
        <v>9</v>
      </c>
      <c r="G28" s="12" t="s">
        <v>159</v>
      </c>
      <c r="H28" s="192"/>
    </row>
    <row r="29" spans="1:46" x14ac:dyDescent="0.25">
      <c r="A29" s="8"/>
      <c r="B29" s="541" t="s">
        <v>8</v>
      </c>
      <c r="C29" s="541"/>
      <c r="D29" s="12" t="s">
        <v>161</v>
      </c>
      <c r="E29" s="4"/>
      <c r="F29" s="5" t="s">
        <v>10</v>
      </c>
      <c r="G29" s="13" t="s">
        <v>177</v>
      </c>
      <c r="H29" s="4"/>
    </row>
    <row r="31" spans="1:46" ht="30" x14ac:dyDescent="0.25">
      <c r="A31" s="197" t="s">
        <v>0</v>
      </c>
      <c r="B31" s="197" t="s">
        <v>1</v>
      </c>
      <c r="C31" s="197" t="s">
        <v>2</v>
      </c>
      <c r="D31" s="197" t="s">
        <v>3</v>
      </c>
      <c r="E31" s="197" t="s">
        <v>4</v>
      </c>
      <c r="F31" s="197" t="s">
        <v>5</v>
      </c>
      <c r="G31" s="197" t="s">
        <v>1</v>
      </c>
      <c r="H31" s="197" t="s">
        <v>2</v>
      </c>
      <c r="J31" s="183">
        <v>1211</v>
      </c>
    </row>
    <row r="32" spans="1:46" ht="15.75" customHeight="1" x14ac:dyDescent="0.25">
      <c r="A32" s="54" t="s">
        <v>601</v>
      </c>
      <c r="B32" s="54">
        <v>228</v>
      </c>
      <c r="C32" s="197"/>
      <c r="D32" s="197"/>
      <c r="E32" s="197"/>
      <c r="F32" s="197"/>
      <c r="G32" s="109">
        <f>B32+H32</f>
        <v>228</v>
      </c>
      <c r="H32" s="19"/>
    </row>
    <row r="33" spans="1:10" x14ac:dyDescent="0.25">
      <c r="A33" s="54" t="s">
        <v>599</v>
      </c>
      <c r="B33" s="54">
        <v>983</v>
      </c>
      <c r="C33" s="54"/>
      <c r="D33" s="54"/>
      <c r="E33" s="54"/>
      <c r="F33" s="54"/>
      <c r="G33" s="109">
        <f>B33-H33</f>
        <v>983</v>
      </c>
      <c r="H33" s="197"/>
    </row>
    <row r="34" spans="1:10" ht="4.5" customHeight="1" x14ac:dyDescent="0.25">
      <c r="A34" s="17"/>
      <c r="B34" s="17"/>
      <c r="C34" s="17"/>
      <c r="D34" s="17"/>
      <c r="E34" s="17"/>
      <c r="F34" s="17"/>
      <c r="G34" s="17"/>
      <c r="H34" s="17"/>
    </row>
    <row r="35" spans="1:10" x14ac:dyDescent="0.25">
      <c r="A35" s="5" t="s">
        <v>16</v>
      </c>
      <c r="B35" s="18">
        <f>SUM(B32:B33)</f>
        <v>1211</v>
      </c>
      <c r="C35" s="5"/>
      <c r="D35" s="26"/>
      <c r="E35" s="5"/>
      <c r="F35" s="5"/>
      <c r="G35" s="83">
        <f>SUM(G32:G34)</f>
        <v>1211</v>
      </c>
      <c r="H35" s="23"/>
    </row>
    <row r="36" spans="1:10" x14ac:dyDescent="0.25">
      <c r="B36" s="186">
        <f>J31-B35</f>
        <v>0</v>
      </c>
    </row>
    <row r="38" spans="1:10" ht="28.5" customHeight="1" x14ac:dyDescent="0.25">
      <c r="A38" s="6"/>
      <c r="B38" s="542" t="s">
        <v>6</v>
      </c>
      <c r="C38" s="542"/>
      <c r="D38" s="542"/>
      <c r="E38" s="542"/>
      <c r="F38" s="542"/>
      <c r="G38" s="542"/>
      <c r="H38" s="542"/>
      <c r="J38" s="186"/>
    </row>
    <row r="39" spans="1:10" ht="15" customHeight="1" x14ac:dyDescent="0.25">
      <c r="A39" s="7"/>
      <c r="B39" s="543" t="s">
        <v>7</v>
      </c>
      <c r="C39" s="543"/>
      <c r="D39" s="12" t="s">
        <v>109</v>
      </c>
      <c r="E39" s="192"/>
      <c r="F39" s="256" t="s">
        <v>9</v>
      </c>
      <c r="G39" s="12" t="s">
        <v>21</v>
      </c>
      <c r="H39" s="192"/>
    </row>
    <row r="40" spans="1:10" x14ac:dyDescent="0.25">
      <c r="A40" s="8"/>
      <c r="B40" s="541" t="s">
        <v>8</v>
      </c>
      <c r="C40" s="541"/>
      <c r="D40" s="12" t="s">
        <v>161</v>
      </c>
      <c r="E40" s="4"/>
      <c r="F40" s="5" t="s">
        <v>10</v>
      </c>
      <c r="G40" s="13" t="s">
        <v>131</v>
      </c>
      <c r="H40" s="4"/>
    </row>
    <row r="42" spans="1:10" ht="30" x14ac:dyDescent="0.25">
      <c r="A42" s="197" t="s">
        <v>0</v>
      </c>
      <c r="B42" s="197" t="s">
        <v>1</v>
      </c>
      <c r="C42" s="197" t="s">
        <v>2</v>
      </c>
      <c r="D42" s="197" t="s">
        <v>3</v>
      </c>
      <c r="E42" s="197" t="s">
        <v>4</v>
      </c>
      <c r="F42" s="197" t="s">
        <v>5</v>
      </c>
      <c r="G42" s="197" t="s">
        <v>1</v>
      </c>
      <c r="H42" s="197" t="s">
        <v>2</v>
      </c>
      <c r="J42" s="183">
        <v>1211</v>
      </c>
    </row>
    <row r="43" spans="1:10" x14ac:dyDescent="0.25">
      <c r="A43" s="54" t="s">
        <v>612</v>
      </c>
      <c r="B43" s="54">
        <v>290</v>
      </c>
      <c r="C43" s="54"/>
      <c r="D43" s="54"/>
      <c r="E43" s="54"/>
      <c r="F43" s="54"/>
      <c r="G43" s="45">
        <f>B43-H43</f>
        <v>290</v>
      </c>
      <c r="H43" s="197"/>
    </row>
    <row r="44" spans="1:10" x14ac:dyDescent="0.25">
      <c r="A44" s="54" t="s">
        <v>649</v>
      </c>
      <c r="B44" s="244">
        <v>305</v>
      </c>
      <c r="C44" s="54"/>
      <c r="D44" s="54"/>
      <c r="E44" s="54"/>
      <c r="F44" s="54"/>
      <c r="G44" s="45">
        <f>B44-H44</f>
        <v>305</v>
      </c>
      <c r="H44" s="197"/>
    </row>
    <row r="45" spans="1:10" x14ac:dyDescent="0.25">
      <c r="A45" s="54" t="s">
        <v>650</v>
      </c>
      <c r="B45" s="104">
        <v>310</v>
      </c>
      <c r="C45" s="104"/>
      <c r="D45" s="108"/>
      <c r="E45" s="108"/>
      <c r="F45" s="108"/>
      <c r="G45" s="109">
        <f>B45-H45</f>
        <v>310</v>
      </c>
      <c r="H45" s="108"/>
    </row>
    <row r="46" spans="1:10" x14ac:dyDescent="0.25">
      <c r="A46" s="54" t="s">
        <v>651</v>
      </c>
      <c r="B46" s="225">
        <v>306</v>
      </c>
      <c r="C46" s="226"/>
      <c r="D46" s="106"/>
      <c r="E46" s="107"/>
      <c r="F46" s="127"/>
      <c r="G46" s="109">
        <f>B46-H46</f>
        <v>303</v>
      </c>
      <c r="H46" s="127">
        <v>3</v>
      </c>
    </row>
    <row r="47" spans="1:10" ht="4.5" customHeight="1" x14ac:dyDescent="0.25">
      <c r="A47" s="17"/>
      <c r="B47" s="17"/>
      <c r="C47" s="17"/>
      <c r="D47" s="17"/>
      <c r="E47" s="17"/>
      <c r="F47" s="17"/>
      <c r="G47" s="17"/>
      <c r="H47" s="17"/>
    </row>
    <row r="48" spans="1:10" x14ac:dyDescent="0.25">
      <c r="A48" s="5" t="s">
        <v>16</v>
      </c>
      <c r="B48" s="18">
        <f>SUM(B43:B46)</f>
        <v>1211</v>
      </c>
      <c r="C48" s="5">
        <f>SUM(C46:C46)</f>
        <v>0</v>
      </c>
      <c r="D48" s="26">
        <f>SUM(D46:D46)</f>
        <v>0</v>
      </c>
      <c r="E48" s="5"/>
      <c r="F48" s="5"/>
      <c r="G48" s="83">
        <f>SUM(G43:G46)</f>
        <v>1208</v>
      </c>
      <c r="H48" s="23">
        <f>SUM(H46:H46)</f>
        <v>3</v>
      </c>
    </row>
    <row r="49" spans="1:8" x14ac:dyDescent="0.25">
      <c r="A49" s="99"/>
      <c r="B49" s="100">
        <f>J42-B48</f>
        <v>0</v>
      </c>
      <c r="C49" s="99"/>
      <c r="D49" s="101"/>
      <c r="E49" s="99"/>
      <c r="F49" s="99"/>
      <c r="G49" s="227"/>
      <c r="H49" s="228"/>
    </row>
  </sheetData>
  <mergeCells count="12">
    <mergeCell ref="B40:C40"/>
    <mergeCell ref="B1:H1"/>
    <mergeCell ref="B2:C2"/>
    <mergeCell ref="B3:C3"/>
    <mergeCell ref="B12:H12"/>
    <mergeCell ref="B13:C13"/>
    <mergeCell ref="B14:C14"/>
    <mergeCell ref="B27:H27"/>
    <mergeCell ref="B28:C28"/>
    <mergeCell ref="B29:C29"/>
    <mergeCell ref="B38:H38"/>
    <mergeCell ref="B39:C39"/>
  </mergeCells>
  <dataValidations count="1">
    <dataValidation type="list" allowBlank="1" showInputMessage="1" showErrorMessage="1" sqref="J19:J22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C000"/>
  </sheetPr>
  <dimension ref="A1:J82"/>
  <sheetViews>
    <sheetView topLeftCell="A51" workbookViewId="0">
      <selection activeCell="E104" sqref="E10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64" t="s">
        <v>9</v>
      </c>
      <c r="G2" s="12" t="s">
        <v>18</v>
      </c>
      <c r="H2" s="192"/>
    </row>
    <row r="3" spans="1:10" x14ac:dyDescent="0.25">
      <c r="A3" s="8"/>
      <c r="B3" s="541" t="s">
        <v>8</v>
      </c>
      <c r="C3" s="541"/>
      <c r="D3" s="12" t="s">
        <v>25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742</v>
      </c>
      <c r="B6" s="204">
        <v>748</v>
      </c>
      <c r="C6" s="174"/>
      <c r="D6" s="106"/>
      <c r="E6" s="187"/>
      <c r="F6" s="127"/>
      <c r="G6" s="109">
        <f t="shared" ref="G6:G11" si="0">B6-H6</f>
        <v>740</v>
      </c>
      <c r="H6" s="110">
        <v>8</v>
      </c>
      <c r="I6" s="196"/>
    </row>
    <row r="7" spans="1:10" x14ac:dyDescent="0.25">
      <c r="A7" s="149" t="s">
        <v>749</v>
      </c>
      <c r="B7" s="204">
        <v>605</v>
      </c>
      <c r="C7" s="203"/>
      <c r="D7" s="200"/>
      <c r="E7" s="198"/>
      <c r="F7" s="197"/>
      <c r="G7" s="45">
        <f t="shared" si="0"/>
        <v>590</v>
      </c>
      <c r="H7" s="201">
        <v>15</v>
      </c>
      <c r="I7" s="196"/>
    </row>
    <row r="8" spans="1:10" x14ac:dyDescent="0.25">
      <c r="A8" s="149" t="s">
        <v>750</v>
      </c>
      <c r="B8" s="204">
        <v>700</v>
      </c>
      <c r="C8" s="203"/>
      <c r="D8" s="200"/>
      <c r="E8" s="198"/>
      <c r="F8" s="19"/>
      <c r="G8" s="45">
        <f t="shared" si="0"/>
        <v>670</v>
      </c>
      <c r="H8" s="201">
        <v>30</v>
      </c>
      <c r="I8" s="196"/>
    </row>
    <row r="9" spans="1:10" x14ac:dyDescent="0.25">
      <c r="A9" s="149" t="s">
        <v>797</v>
      </c>
      <c r="B9" s="204">
        <v>610</v>
      </c>
      <c r="C9" s="203"/>
      <c r="D9" s="200"/>
      <c r="E9" s="198"/>
      <c r="F9" s="197"/>
      <c r="G9" s="45">
        <f t="shared" si="0"/>
        <v>592</v>
      </c>
      <c r="H9" s="201">
        <v>18</v>
      </c>
      <c r="I9" s="196"/>
    </row>
    <row r="10" spans="1:10" x14ac:dyDescent="0.25">
      <c r="A10" s="202" t="s">
        <v>811</v>
      </c>
      <c r="B10" s="204">
        <v>426</v>
      </c>
      <c r="C10" s="203"/>
      <c r="D10" s="200"/>
      <c r="E10" s="198"/>
      <c r="F10" s="197"/>
      <c r="G10" s="45">
        <f t="shared" si="0"/>
        <v>410</v>
      </c>
      <c r="H10" s="201">
        <v>16</v>
      </c>
      <c r="I10" s="196"/>
    </row>
    <row r="11" spans="1:10" x14ac:dyDescent="0.25">
      <c r="A11" s="202" t="s">
        <v>812</v>
      </c>
      <c r="B11" s="189">
        <v>685</v>
      </c>
      <c r="C11" s="203"/>
      <c r="D11" s="200"/>
      <c r="E11" s="198"/>
      <c r="F11" s="108"/>
      <c r="G11" s="45">
        <f t="shared" si="0"/>
        <v>680</v>
      </c>
      <c r="H11" s="110">
        <v>5</v>
      </c>
      <c r="I11" s="196"/>
    </row>
    <row r="12" spans="1:10" x14ac:dyDescent="0.25">
      <c r="A12" s="149" t="s">
        <v>813</v>
      </c>
      <c r="B12" s="148">
        <v>650</v>
      </c>
      <c r="C12" s="174"/>
      <c r="D12" s="106"/>
      <c r="E12" s="187"/>
      <c r="F12" s="127"/>
      <c r="G12" s="45">
        <f t="shared" ref="G12:G30" si="1">B12+H12</f>
        <v>650</v>
      </c>
      <c r="H12" s="110"/>
      <c r="I12" s="196"/>
    </row>
    <row r="13" spans="1:10" x14ac:dyDescent="0.25">
      <c r="A13" s="202" t="s">
        <v>814</v>
      </c>
      <c r="B13" s="148">
        <v>822</v>
      </c>
      <c r="C13" s="174"/>
      <c r="D13" s="106"/>
      <c r="E13" s="187"/>
      <c r="F13" s="127"/>
      <c r="G13" s="45">
        <f>B13-H13</f>
        <v>775</v>
      </c>
      <c r="H13" s="110">
        <v>47</v>
      </c>
      <c r="I13" s="196"/>
    </row>
    <row r="14" spans="1:10" x14ac:dyDescent="0.25">
      <c r="A14" s="202" t="s">
        <v>832</v>
      </c>
      <c r="B14" s="204">
        <v>631</v>
      </c>
      <c r="C14" s="203"/>
      <c r="D14" s="200"/>
      <c r="E14" s="198"/>
      <c r="F14" s="127"/>
      <c r="G14" s="45">
        <f t="shared" si="1"/>
        <v>631</v>
      </c>
      <c r="H14" s="110"/>
      <c r="I14" s="196"/>
    </row>
    <row r="15" spans="1:10" x14ac:dyDescent="0.25">
      <c r="A15" s="202" t="s">
        <v>833</v>
      </c>
      <c r="B15" s="204">
        <v>779</v>
      </c>
      <c r="C15" s="203"/>
      <c r="D15" s="200"/>
      <c r="E15" s="198"/>
      <c r="F15" s="197"/>
      <c r="G15" s="45">
        <f>B15-H15</f>
        <v>768</v>
      </c>
      <c r="H15" s="201">
        <v>11</v>
      </c>
      <c r="I15" s="196"/>
    </row>
    <row r="16" spans="1:10" x14ac:dyDescent="0.25">
      <c r="A16" s="202" t="s">
        <v>834</v>
      </c>
      <c r="B16" s="204">
        <v>575</v>
      </c>
      <c r="C16" s="203"/>
      <c r="D16" s="200"/>
      <c r="E16" s="198"/>
      <c r="F16" s="197"/>
      <c r="G16" s="45">
        <f t="shared" si="1"/>
        <v>575</v>
      </c>
      <c r="H16" s="201"/>
      <c r="I16" s="196"/>
    </row>
    <row r="17" spans="1:9" x14ac:dyDescent="0.25">
      <c r="A17" s="202" t="s">
        <v>853</v>
      </c>
      <c r="B17" s="204">
        <v>791</v>
      </c>
      <c r="C17" s="203"/>
      <c r="D17" s="200"/>
      <c r="E17" s="198"/>
      <c r="F17" s="197"/>
      <c r="G17" s="45">
        <f>B17-H17</f>
        <v>770</v>
      </c>
      <c r="H17" s="201">
        <v>21</v>
      </c>
      <c r="I17" s="196"/>
    </row>
    <row r="18" spans="1:9" x14ac:dyDescent="0.25">
      <c r="A18" s="149" t="s">
        <v>854</v>
      </c>
      <c r="B18" s="204">
        <v>432</v>
      </c>
      <c r="C18" s="203"/>
      <c r="D18" s="200"/>
      <c r="E18" s="198"/>
      <c r="F18" s="108"/>
      <c r="G18" s="45">
        <f t="shared" si="1"/>
        <v>432</v>
      </c>
      <c r="H18" s="110"/>
      <c r="I18" s="196"/>
    </row>
    <row r="19" spans="1:9" x14ac:dyDescent="0.25">
      <c r="A19" s="202" t="s">
        <v>855</v>
      </c>
      <c r="B19" s="204">
        <v>728</v>
      </c>
      <c r="C19" s="203"/>
      <c r="D19" s="200"/>
      <c r="E19" s="198"/>
      <c r="F19" s="108"/>
      <c r="G19" s="45">
        <f>B19-H19</f>
        <v>720</v>
      </c>
      <c r="H19" s="110">
        <v>8</v>
      </c>
      <c r="I19" s="196"/>
    </row>
    <row r="20" spans="1:9" x14ac:dyDescent="0.25">
      <c r="A20" s="202" t="s">
        <v>856</v>
      </c>
      <c r="B20" s="204">
        <v>780</v>
      </c>
      <c r="C20" s="203"/>
      <c r="D20" s="200"/>
      <c r="E20" s="198"/>
      <c r="F20" s="108"/>
      <c r="G20" s="45">
        <f t="shared" si="1"/>
        <v>780</v>
      </c>
      <c r="H20" s="110"/>
      <c r="I20" s="196"/>
    </row>
    <row r="21" spans="1:9" x14ac:dyDescent="0.25">
      <c r="A21" s="149" t="s">
        <v>857</v>
      </c>
      <c r="B21" s="204">
        <v>54</v>
      </c>
      <c r="C21" s="203"/>
      <c r="D21" s="200"/>
      <c r="E21" s="198"/>
      <c r="F21" s="108"/>
      <c r="G21" s="45">
        <f t="shared" si="1"/>
        <v>54</v>
      </c>
      <c r="H21" s="110"/>
      <c r="I21" s="196"/>
    </row>
    <row r="22" spans="1:9" x14ac:dyDescent="0.25">
      <c r="A22" s="202" t="s">
        <v>865</v>
      </c>
      <c r="B22" s="204">
        <v>785</v>
      </c>
      <c r="C22" s="203"/>
      <c r="D22" s="200"/>
      <c r="E22" s="198"/>
      <c r="F22" s="108"/>
      <c r="G22" s="45">
        <f t="shared" si="1"/>
        <v>785</v>
      </c>
      <c r="H22" s="110"/>
      <c r="I22" s="196"/>
    </row>
    <row r="23" spans="1:9" x14ac:dyDescent="0.25">
      <c r="A23" s="202" t="s">
        <v>874</v>
      </c>
      <c r="B23" s="204">
        <v>310</v>
      </c>
      <c r="C23" s="203"/>
      <c r="D23" s="200"/>
      <c r="E23" s="198"/>
      <c r="F23" s="108"/>
      <c r="G23" s="45">
        <f t="shared" si="1"/>
        <v>310</v>
      </c>
      <c r="H23" s="110"/>
      <c r="I23" s="196"/>
    </row>
    <row r="24" spans="1:9" ht="15.75" thickBot="1" x14ac:dyDescent="0.3">
      <c r="A24" s="153" t="s">
        <v>875</v>
      </c>
      <c r="B24" s="171">
        <v>265</v>
      </c>
      <c r="C24" s="170"/>
      <c r="D24" s="120"/>
      <c r="E24" s="188"/>
      <c r="F24" s="113"/>
      <c r="G24" s="114">
        <f t="shared" si="1"/>
        <v>265</v>
      </c>
      <c r="H24" s="118"/>
      <c r="I24" s="196"/>
    </row>
    <row r="25" spans="1:9" ht="15.75" thickTop="1" x14ac:dyDescent="0.25">
      <c r="A25" s="149" t="s">
        <v>1047</v>
      </c>
      <c r="B25" s="148">
        <v>822</v>
      </c>
      <c r="C25" s="174">
        <v>0</v>
      </c>
      <c r="D25" s="106">
        <v>2.4E-2</v>
      </c>
      <c r="E25" s="187"/>
      <c r="F25" s="108"/>
      <c r="G25" s="109">
        <f t="shared" si="1"/>
        <v>822</v>
      </c>
      <c r="H25" s="110"/>
      <c r="I25" s="196"/>
    </row>
    <row r="26" spans="1:9" x14ac:dyDescent="0.25">
      <c r="A26" s="202" t="s">
        <v>1048</v>
      </c>
      <c r="B26" s="204">
        <v>640</v>
      </c>
      <c r="C26" s="203">
        <v>0</v>
      </c>
      <c r="D26" s="200">
        <v>0.04</v>
      </c>
      <c r="E26" s="198"/>
      <c r="F26" s="108"/>
      <c r="G26" s="45">
        <f t="shared" si="1"/>
        <v>640</v>
      </c>
      <c r="H26" s="110"/>
      <c r="I26" s="196"/>
    </row>
    <row r="27" spans="1:9" x14ac:dyDescent="0.25">
      <c r="A27" s="202" t="s">
        <v>1057</v>
      </c>
      <c r="B27" s="204">
        <v>797</v>
      </c>
      <c r="C27" s="203">
        <v>0</v>
      </c>
      <c r="D27" s="200">
        <v>3.4000000000000002E-2</v>
      </c>
      <c r="E27" s="198"/>
      <c r="F27" s="108"/>
      <c r="G27" s="45">
        <f t="shared" si="1"/>
        <v>797</v>
      </c>
      <c r="H27" s="110"/>
      <c r="I27" s="196"/>
    </row>
    <row r="28" spans="1:9" x14ac:dyDescent="0.25">
      <c r="A28" s="202" t="s">
        <v>1071</v>
      </c>
      <c r="B28" s="204">
        <v>671</v>
      </c>
      <c r="C28" s="203"/>
      <c r="D28" s="200"/>
      <c r="E28" s="198"/>
      <c r="F28" s="108"/>
      <c r="G28" s="45">
        <f t="shared" si="1"/>
        <v>671</v>
      </c>
      <c r="H28" s="110"/>
      <c r="I28" s="196"/>
    </row>
    <row r="29" spans="1:9" x14ac:dyDescent="0.25">
      <c r="A29" s="202" t="s">
        <v>1069</v>
      </c>
      <c r="B29" s="204">
        <v>660</v>
      </c>
      <c r="C29" s="203">
        <v>20</v>
      </c>
      <c r="D29" s="200">
        <v>3.5999999999999997E-2</v>
      </c>
      <c r="E29" s="198"/>
      <c r="F29" s="108"/>
      <c r="G29" s="45">
        <f t="shared" si="1"/>
        <v>660</v>
      </c>
      <c r="H29" s="110"/>
      <c r="I29" s="196"/>
    </row>
    <row r="30" spans="1:9" x14ac:dyDescent="0.25">
      <c r="A30" s="202" t="s">
        <v>1070</v>
      </c>
      <c r="B30" s="204">
        <v>789</v>
      </c>
      <c r="C30" s="203">
        <v>0</v>
      </c>
      <c r="D30" s="200">
        <v>2.5999999999999999E-2</v>
      </c>
      <c r="E30" s="198"/>
      <c r="F30" s="108"/>
      <c r="G30" s="45">
        <f t="shared" si="1"/>
        <v>789</v>
      </c>
      <c r="H30" s="110"/>
      <c r="I30" s="196"/>
    </row>
    <row r="31" spans="1:9" ht="4.5" customHeight="1" x14ac:dyDescent="0.25">
      <c r="A31" s="17"/>
      <c r="B31" s="17"/>
      <c r="C31" s="17"/>
      <c r="D31" s="17"/>
      <c r="E31" s="17"/>
      <c r="F31" s="17"/>
      <c r="G31" s="17"/>
      <c r="H31" s="17"/>
    </row>
    <row r="32" spans="1:9" x14ac:dyDescent="0.25">
      <c r="A32" s="5" t="s">
        <v>16</v>
      </c>
      <c r="B32" s="18">
        <f>SUM(B6:B30)</f>
        <v>15755</v>
      </c>
      <c r="C32" s="5">
        <f>SUM(C6:C17)</f>
        <v>0</v>
      </c>
      <c r="D32" s="26">
        <f>SUM(D6:D16)</f>
        <v>0</v>
      </c>
      <c r="E32" s="5"/>
      <c r="F32" s="5"/>
      <c r="G32" s="83">
        <f>SUM(G6:G30)</f>
        <v>15576</v>
      </c>
      <c r="H32" s="23">
        <f>SUM(H6:H16)</f>
        <v>150</v>
      </c>
    </row>
    <row r="33" spans="1:10" x14ac:dyDescent="0.25">
      <c r="A33" s="121"/>
      <c r="B33" s="122">
        <f>J1-B32</f>
        <v>-755</v>
      </c>
      <c r="C33" s="121"/>
      <c r="D33" s="123"/>
      <c r="E33" s="121"/>
      <c r="F33" s="121"/>
      <c r="G33" s="122"/>
      <c r="H33" s="121"/>
    </row>
    <row r="34" spans="1:10" ht="28.5" customHeight="1" x14ac:dyDescent="0.25"/>
    <row r="35" spans="1:10" ht="28.5" customHeight="1" x14ac:dyDescent="0.25">
      <c r="A35" s="6"/>
      <c r="B35" s="542" t="s">
        <v>6</v>
      </c>
      <c r="C35" s="542"/>
      <c r="D35" s="542"/>
      <c r="E35" s="542"/>
      <c r="F35" s="542"/>
      <c r="G35" s="542"/>
      <c r="H35" s="542"/>
      <c r="J35" s="186"/>
    </row>
    <row r="36" spans="1:10" ht="15" customHeight="1" x14ac:dyDescent="0.25">
      <c r="A36" s="7"/>
      <c r="B36" s="543" t="s">
        <v>7</v>
      </c>
      <c r="C36" s="543"/>
      <c r="D36" s="12" t="s">
        <v>13</v>
      </c>
      <c r="E36" s="192"/>
      <c r="F36" s="264" t="s">
        <v>9</v>
      </c>
      <c r="G36" s="12" t="s">
        <v>159</v>
      </c>
      <c r="H36" s="192"/>
    </row>
    <row r="37" spans="1:10" x14ac:dyDescent="0.25">
      <c r="A37" s="8"/>
      <c r="B37" s="541" t="s">
        <v>8</v>
      </c>
      <c r="C37" s="541"/>
      <c r="D37" s="12" t="s">
        <v>25</v>
      </c>
      <c r="E37" s="4"/>
      <c r="F37" s="5" t="s">
        <v>10</v>
      </c>
      <c r="G37" s="13" t="s">
        <v>23</v>
      </c>
      <c r="H37" s="4"/>
    </row>
    <row r="39" spans="1:10" ht="30" x14ac:dyDescent="0.25">
      <c r="A39" s="197" t="s">
        <v>0</v>
      </c>
      <c r="B39" s="197" t="s">
        <v>1</v>
      </c>
      <c r="C39" s="197" t="s">
        <v>2</v>
      </c>
      <c r="D39" s="197" t="s">
        <v>3</v>
      </c>
      <c r="E39" s="197" t="s">
        <v>4</v>
      </c>
      <c r="F39" s="197" t="s">
        <v>5</v>
      </c>
      <c r="G39" s="197" t="s">
        <v>1</v>
      </c>
      <c r="H39" s="197" t="s">
        <v>2</v>
      </c>
      <c r="J39" s="183">
        <v>15576</v>
      </c>
    </row>
    <row r="40" spans="1:10" x14ac:dyDescent="0.25">
      <c r="A40" s="149" t="s">
        <v>730</v>
      </c>
      <c r="B40" s="204">
        <v>1320</v>
      </c>
      <c r="C40" s="203"/>
      <c r="D40" s="200"/>
      <c r="E40" s="198"/>
      <c r="F40" s="108"/>
      <c r="G40" s="109">
        <f>B40+H40</f>
        <v>1320</v>
      </c>
      <c r="H40" s="110"/>
      <c r="I40" s="196"/>
    </row>
    <row r="41" spans="1:10" x14ac:dyDescent="0.25">
      <c r="A41" s="202" t="s">
        <v>773</v>
      </c>
      <c r="B41" s="148">
        <v>1036</v>
      </c>
      <c r="C41" s="174"/>
      <c r="D41" s="106"/>
      <c r="E41" s="187"/>
      <c r="F41" s="108"/>
      <c r="G41" s="109">
        <f>B41-H41</f>
        <v>985</v>
      </c>
      <c r="H41" s="110">
        <v>51</v>
      </c>
      <c r="I41" s="196"/>
    </row>
    <row r="42" spans="1:10" x14ac:dyDescent="0.25">
      <c r="A42" s="149" t="s">
        <v>800</v>
      </c>
      <c r="B42" s="204">
        <v>1160</v>
      </c>
      <c r="C42" s="203"/>
      <c r="D42" s="200"/>
      <c r="E42" s="198"/>
      <c r="F42" s="108"/>
      <c r="G42" s="109">
        <f t="shared" ref="G42:G58" si="2">B42+H42</f>
        <v>1160</v>
      </c>
      <c r="H42" s="110"/>
      <c r="I42" s="196"/>
    </row>
    <row r="43" spans="1:10" x14ac:dyDescent="0.25">
      <c r="A43" s="149" t="s">
        <v>815</v>
      </c>
      <c r="B43" s="204">
        <v>644</v>
      </c>
      <c r="C43" s="203"/>
      <c r="D43" s="200"/>
      <c r="E43" s="198"/>
      <c r="F43" s="108"/>
      <c r="G43" s="109">
        <f t="shared" si="2"/>
        <v>644</v>
      </c>
      <c r="H43" s="110"/>
      <c r="I43" s="196"/>
    </row>
    <row r="44" spans="1:10" x14ac:dyDescent="0.25">
      <c r="A44" s="202" t="s">
        <v>816</v>
      </c>
      <c r="B44" s="204">
        <v>1250</v>
      </c>
      <c r="C44" s="203"/>
      <c r="D44" s="200"/>
      <c r="E44" s="198"/>
      <c r="F44" s="108"/>
      <c r="G44" s="109">
        <f t="shared" si="2"/>
        <v>1250</v>
      </c>
      <c r="H44" s="110"/>
      <c r="I44" s="196"/>
    </row>
    <row r="45" spans="1:10" x14ac:dyDescent="0.25">
      <c r="A45" s="202" t="s">
        <v>885</v>
      </c>
      <c r="B45" s="204">
        <v>1076</v>
      </c>
      <c r="C45" s="203"/>
      <c r="D45" s="200"/>
      <c r="E45" s="198"/>
      <c r="F45" s="197"/>
      <c r="G45" s="109">
        <f t="shared" si="2"/>
        <v>1076</v>
      </c>
      <c r="H45" s="201"/>
      <c r="I45" s="196"/>
    </row>
    <row r="46" spans="1:10" ht="15.75" thickBot="1" x14ac:dyDescent="0.3">
      <c r="A46" s="153" t="s">
        <v>886</v>
      </c>
      <c r="B46" s="171">
        <v>166</v>
      </c>
      <c r="C46" s="170"/>
      <c r="D46" s="120"/>
      <c r="E46" s="188"/>
      <c r="F46" s="113"/>
      <c r="G46" s="114">
        <f t="shared" si="2"/>
        <v>166</v>
      </c>
      <c r="H46" s="118"/>
      <c r="I46" s="196"/>
    </row>
    <row r="47" spans="1:10" ht="15.75" thickTop="1" x14ac:dyDescent="0.25">
      <c r="A47" s="149" t="s">
        <v>1025</v>
      </c>
      <c r="B47" s="148">
        <v>610</v>
      </c>
      <c r="C47" s="174">
        <v>0</v>
      </c>
      <c r="D47" s="106">
        <v>0</v>
      </c>
      <c r="E47" s="187"/>
      <c r="F47" s="108"/>
      <c r="G47" s="109">
        <f t="shared" si="2"/>
        <v>610</v>
      </c>
      <c r="H47" s="110"/>
      <c r="I47" s="196"/>
    </row>
    <row r="48" spans="1:10" x14ac:dyDescent="0.25">
      <c r="A48" s="202" t="s">
        <v>1042</v>
      </c>
      <c r="B48" s="204">
        <v>1085</v>
      </c>
      <c r="C48" s="203">
        <v>0</v>
      </c>
      <c r="D48" s="200">
        <v>0</v>
      </c>
      <c r="E48" s="198"/>
      <c r="F48" s="108"/>
      <c r="G48" s="109">
        <f t="shared" si="2"/>
        <v>1085</v>
      </c>
      <c r="H48" s="110"/>
      <c r="I48" s="196"/>
    </row>
    <row r="49" spans="1:10" x14ac:dyDescent="0.25">
      <c r="A49" s="202" t="s">
        <v>1043</v>
      </c>
      <c r="B49" s="204">
        <v>1130</v>
      </c>
      <c r="C49" s="203">
        <v>0</v>
      </c>
      <c r="D49" s="200">
        <v>0</v>
      </c>
      <c r="E49" s="198"/>
      <c r="F49" s="108"/>
      <c r="G49" s="109">
        <f t="shared" si="2"/>
        <v>1130</v>
      </c>
      <c r="H49" s="110"/>
      <c r="I49" s="196"/>
    </row>
    <row r="50" spans="1:10" x14ac:dyDescent="0.25">
      <c r="A50" s="202" t="s">
        <v>1054</v>
      </c>
      <c r="B50" s="204">
        <v>960</v>
      </c>
      <c r="C50" s="203">
        <v>0</v>
      </c>
      <c r="D50" s="200">
        <v>0</v>
      </c>
      <c r="E50" s="198"/>
      <c r="F50" s="108"/>
      <c r="G50" s="109">
        <f t="shared" si="2"/>
        <v>960</v>
      </c>
      <c r="H50" s="110"/>
      <c r="I50" s="196"/>
    </row>
    <row r="51" spans="1:10" x14ac:dyDescent="0.25">
      <c r="A51" s="202" t="s">
        <v>1064</v>
      </c>
      <c r="B51" s="204">
        <v>1032</v>
      </c>
      <c r="C51" s="203">
        <v>0</v>
      </c>
      <c r="D51" s="200">
        <v>0</v>
      </c>
      <c r="E51" s="198"/>
      <c r="F51" s="108"/>
      <c r="G51" s="109">
        <f t="shared" si="2"/>
        <v>1032</v>
      </c>
      <c r="H51" s="110"/>
      <c r="I51" s="196"/>
    </row>
    <row r="52" spans="1:10" x14ac:dyDescent="0.25">
      <c r="A52" s="202" t="s">
        <v>1068</v>
      </c>
      <c r="B52" s="204">
        <v>150</v>
      </c>
      <c r="C52" s="203">
        <v>0</v>
      </c>
      <c r="D52" s="200">
        <v>0</v>
      </c>
      <c r="E52" s="198"/>
      <c r="F52" s="197"/>
      <c r="G52" s="45">
        <f t="shared" si="2"/>
        <v>150</v>
      </c>
      <c r="H52" s="201"/>
      <c r="I52" s="196"/>
    </row>
    <row r="53" spans="1:10" x14ac:dyDescent="0.25">
      <c r="A53" s="202" t="s">
        <v>1089</v>
      </c>
      <c r="B53" s="204">
        <v>1030</v>
      </c>
      <c r="C53" s="203">
        <v>4</v>
      </c>
      <c r="D53" s="200">
        <v>0</v>
      </c>
      <c r="E53" s="198"/>
      <c r="F53" s="197"/>
      <c r="G53" s="45">
        <f t="shared" si="2"/>
        <v>1030</v>
      </c>
      <c r="H53" s="201"/>
      <c r="I53" s="196"/>
    </row>
    <row r="54" spans="1:10" x14ac:dyDescent="0.25">
      <c r="A54" s="202" t="s">
        <v>1106</v>
      </c>
      <c r="B54" s="148">
        <v>1090</v>
      </c>
      <c r="C54" s="174">
        <v>1</v>
      </c>
      <c r="D54" s="106">
        <v>0</v>
      </c>
      <c r="E54" s="187"/>
      <c r="F54" s="108"/>
      <c r="G54" s="116">
        <f t="shared" si="2"/>
        <v>1090</v>
      </c>
      <c r="H54" s="110"/>
      <c r="I54" s="196"/>
    </row>
    <row r="55" spans="1:10" x14ac:dyDescent="0.25">
      <c r="A55" s="202" t="s">
        <v>1134</v>
      </c>
      <c r="B55" s="148">
        <v>87</v>
      </c>
      <c r="C55" s="174">
        <v>0</v>
      </c>
      <c r="D55" s="106">
        <v>0</v>
      </c>
      <c r="E55" s="187"/>
      <c r="F55" s="108"/>
      <c r="G55" s="116">
        <f t="shared" si="2"/>
        <v>87</v>
      </c>
      <c r="H55" s="110"/>
      <c r="I55" s="196"/>
    </row>
    <row r="56" spans="1:10" x14ac:dyDescent="0.25">
      <c r="A56" s="149" t="s">
        <v>1135</v>
      </c>
      <c r="B56" s="148">
        <v>210</v>
      </c>
      <c r="C56" s="174">
        <v>0</v>
      </c>
      <c r="D56" s="106">
        <v>0</v>
      </c>
      <c r="E56" s="187"/>
      <c r="F56" s="108"/>
      <c r="G56" s="116">
        <f t="shared" si="2"/>
        <v>210</v>
      </c>
      <c r="H56" s="110"/>
      <c r="I56" s="196"/>
    </row>
    <row r="57" spans="1:10" x14ac:dyDescent="0.25">
      <c r="A57" s="149" t="s">
        <v>1147</v>
      </c>
      <c r="B57" s="286">
        <v>1060</v>
      </c>
      <c r="C57" s="174">
        <v>0</v>
      </c>
      <c r="D57" s="106">
        <v>0</v>
      </c>
      <c r="E57" s="187"/>
      <c r="F57" s="108"/>
      <c r="G57" s="116">
        <f t="shared" si="2"/>
        <v>1060</v>
      </c>
      <c r="H57" s="110"/>
      <c r="I57" s="196"/>
    </row>
    <row r="58" spans="1:10" x14ac:dyDescent="0.25">
      <c r="A58" s="149" t="s">
        <v>1148</v>
      </c>
      <c r="B58" s="148">
        <v>1030</v>
      </c>
      <c r="C58" s="174">
        <v>0</v>
      </c>
      <c r="D58" s="106">
        <v>0</v>
      </c>
      <c r="E58" s="187"/>
      <c r="F58" s="108"/>
      <c r="G58" s="116">
        <f t="shared" si="2"/>
        <v>1030</v>
      </c>
      <c r="H58" s="110"/>
      <c r="I58" s="196"/>
    </row>
    <row r="59" spans="1:10" ht="4.5" customHeight="1" x14ac:dyDescent="0.25">
      <c r="A59" s="17"/>
      <c r="B59" s="17"/>
      <c r="C59" s="17"/>
      <c r="D59" s="17"/>
      <c r="E59" s="17"/>
      <c r="F59" s="17"/>
      <c r="G59" s="17"/>
      <c r="H59" s="17"/>
    </row>
    <row r="60" spans="1:10" x14ac:dyDescent="0.25">
      <c r="A60" s="5" t="s">
        <v>16</v>
      </c>
      <c r="B60" s="18">
        <f>SUM(B40:B58)</f>
        <v>16126</v>
      </c>
      <c r="C60" s="5">
        <f>SUM(C40:C58)</f>
        <v>5</v>
      </c>
      <c r="D60" s="26">
        <f>SUM(D40:D58)</f>
        <v>0</v>
      </c>
      <c r="E60" s="5"/>
      <c r="F60" s="5"/>
      <c r="G60" s="83">
        <f>SUM(G40:G58)</f>
        <v>16075</v>
      </c>
      <c r="H60" s="23">
        <f>SUM(H40:H58)</f>
        <v>51</v>
      </c>
    </row>
    <row r="61" spans="1:10" x14ac:dyDescent="0.25">
      <c r="A61" s="121"/>
      <c r="B61" s="122">
        <f>J39-B60</f>
        <v>-550</v>
      </c>
      <c r="C61" s="121"/>
      <c r="D61" s="123"/>
      <c r="E61" s="121"/>
      <c r="F61" s="121"/>
      <c r="G61" s="122"/>
      <c r="H61" s="121"/>
    </row>
    <row r="63" spans="1:10" ht="28.5" customHeight="1" x14ac:dyDescent="0.25"/>
    <row r="64" spans="1:10" ht="28.5" customHeight="1" x14ac:dyDescent="0.25">
      <c r="A64" s="6"/>
      <c r="B64" s="542" t="s">
        <v>6</v>
      </c>
      <c r="C64" s="542"/>
      <c r="D64" s="542"/>
      <c r="E64" s="542"/>
      <c r="F64" s="542"/>
      <c r="G64" s="542"/>
      <c r="H64" s="542"/>
      <c r="J64" s="186">
        <v>16075</v>
      </c>
    </row>
    <row r="65" spans="1:9" ht="15" customHeight="1" x14ac:dyDescent="0.25">
      <c r="A65" s="7"/>
      <c r="B65" s="543" t="s">
        <v>7</v>
      </c>
      <c r="C65" s="543"/>
      <c r="D65" s="12" t="s">
        <v>13</v>
      </c>
      <c r="E65" s="192"/>
      <c r="F65" s="264" t="s">
        <v>9</v>
      </c>
      <c r="G65" s="12" t="s">
        <v>21</v>
      </c>
      <c r="H65" s="192"/>
    </row>
    <row r="66" spans="1:9" x14ac:dyDescent="0.25">
      <c r="A66" s="8"/>
      <c r="B66" s="541" t="s">
        <v>8</v>
      </c>
      <c r="C66" s="541"/>
      <c r="D66" s="12" t="s">
        <v>25</v>
      </c>
      <c r="E66" s="4"/>
      <c r="F66" s="5" t="s">
        <v>10</v>
      </c>
      <c r="G66" s="13" t="s">
        <v>28</v>
      </c>
      <c r="H66" s="4"/>
    </row>
    <row r="68" spans="1:9" ht="30" x14ac:dyDescent="0.25">
      <c r="A68" s="197" t="s">
        <v>0</v>
      </c>
      <c r="B68" s="197" t="s">
        <v>1</v>
      </c>
      <c r="C68" s="197" t="s">
        <v>2</v>
      </c>
      <c r="D68" s="197" t="s">
        <v>3</v>
      </c>
      <c r="E68" s="197" t="s">
        <v>4</v>
      </c>
      <c r="F68" s="197" t="s">
        <v>5</v>
      </c>
      <c r="G68" s="197" t="s">
        <v>1</v>
      </c>
      <c r="H68" s="197" t="s">
        <v>2</v>
      </c>
    </row>
    <row r="69" spans="1:9" x14ac:dyDescent="0.25">
      <c r="A69" s="149" t="s">
        <v>829</v>
      </c>
      <c r="B69" s="148">
        <v>1863</v>
      </c>
      <c r="C69" s="174"/>
      <c r="D69" s="106"/>
      <c r="E69" s="187"/>
      <c r="F69" s="127"/>
      <c r="G69" s="109">
        <f t="shared" ref="G69:G79" si="3">B69+H69</f>
        <v>1863</v>
      </c>
      <c r="H69" s="110"/>
      <c r="I69" s="196"/>
    </row>
    <row r="70" spans="1:9" x14ac:dyDescent="0.25">
      <c r="A70" s="149" t="s">
        <v>830</v>
      </c>
      <c r="B70" s="148">
        <v>1675</v>
      </c>
      <c r="C70" s="174"/>
      <c r="D70" s="106"/>
      <c r="E70" s="187"/>
      <c r="F70" s="127"/>
      <c r="G70" s="109">
        <f t="shared" si="3"/>
        <v>1675</v>
      </c>
      <c r="H70" s="110"/>
      <c r="I70" s="196"/>
    </row>
    <row r="71" spans="1:9" ht="15.75" thickBot="1" x14ac:dyDescent="0.3">
      <c r="A71" s="153" t="s">
        <v>831</v>
      </c>
      <c r="B71" s="171">
        <v>942</v>
      </c>
      <c r="C71" s="170"/>
      <c r="D71" s="120"/>
      <c r="E71" s="188"/>
      <c r="F71" s="146"/>
      <c r="G71" s="114">
        <f t="shared" si="3"/>
        <v>942</v>
      </c>
      <c r="H71" s="118"/>
      <c r="I71" s="196"/>
    </row>
    <row r="72" spans="1:9" ht="15.75" thickTop="1" x14ac:dyDescent="0.25">
      <c r="A72" s="149" t="s">
        <v>872</v>
      </c>
      <c r="B72" s="148">
        <v>85</v>
      </c>
      <c r="C72" s="174"/>
      <c r="D72" s="106">
        <v>0</v>
      </c>
      <c r="E72" s="187"/>
      <c r="F72" s="127"/>
      <c r="G72" s="109">
        <f t="shared" si="3"/>
        <v>85</v>
      </c>
      <c r="H72" s="110"/>
      <c r="I72" s="196"/>
    </row>
    <row r="73" spans="1:9" x14ac:dyDescent="0.25">
      <c r="A73" s="202" t="s">
        <v>873</v>
      </c>
      <c r="B73" s="204">
        <f>967+166</f>
        <v>1133</v>
      </c>
      <c r="C73" s="203"/>
      <c r="D73" s="200">
        <v>0</v>
      </c>
      <c r="E73" s="198"/>
      <c r="F73" s="19"/>
      <c r="G73" s="109">
        <f t="shared" si="3"/>
        <v>1133</v>
      </c>
      <c r="H73" s="201"/>
      <c r="I73" s="196"/>
    </row>
    <row r="74" spans="1:9" x14ac:dyDescent="0.25">
      <c r="A74" s="202" t="s">
        <v>1065</v>
      </c>
      <c r="B74" s="204">
        <v>2637</v>
      </c>
      <c r="C74" s="203"/>
      <c r="D74" s="200">
        <v>0</v>
      </c>
      <c r="E74" s="198"/>
      <c r="F74" s="19"/>
      <c r="G74" s="109">
        <f t="shared" si="3"/>
        <v>2637</v>
      </c>
      <c r="H74" s="201"/>
      <c r="I74" s="196"/>
    </row>
    <row r="75" spans="1:9" ht="15.75" thickBot="1" x14ac:dyDescent="0.3">
      <c r="A75" s="153" t="s">
        <v>1072</v>
      </c>
      <c r="B75" s="171">
        <v>1930</v>
      </c>
      <c r="C75" s="170">
        <v>10</v>
      </c>
      <c r="D75" s="120">
        <v>0</v>
      </c>
      <c r="E75" s="188"/>
      <c r="F75" s="146"/>
      <c r="G75" s="114">
        <f t="shared" si="3"/>
        <v>1930</v>
      </c>
      <c r="H75" s="118"/>
      <c r="I75" s="196"/>
    </row>
    <row r="76" spans="1:9" ht="15.75" thickTop="1" x14ac:dyDescent="0.25">
      <c r="A76" s="202" t="s">
        <v>1136</v>
      </c>
      <c r="B76" s="204">
        <v>2296</v>
      </c>
      <c r="C76" s="203">
        <v>0</v>
      </c>
      <c r="D76" s="200">
        <v>0</v>
      </c>
      <c r="E76" s="198"/>
      <c r="F76" s="127"/>
      <c r="G76" s="45">
        <f t="shared" si="3"/>
        <v>2296</v>
      </c>
      <c r="H76" s="110"/>
      <c r="I76" s="196"/>
    </row>
    <row r="77" spans="1:9" x14ac:dyDescent="0.25">
      <c r="A77" s="202" t="s">
        <v>1149</v>
      </c>
      <c r="B77" s="204">
        <v>646</v>
      </c>
      <c r="C77" s="203">
        <v>0</v>
      </c>
      <c r="D77" s="200">
        <v>0</v>
      </c>
      <c r="E77" s="198"/>
      <c r="F77" s="127"/>
      <c r="G77" s="45">
        <f t="shared" si="3"/>
        <v>646</v>
      </c>
      <c r="H77" s="110"/>
      <c r="I77" s="196"/>
    </row>
    <row r="78" spans="1:9" ht="15.75" thickBot="1" x14ac:dyDescent="0.3">
      <c r="A78" s="153" t="s">
        <v>1150</v>
      </c>
      <c r="B78" s="171">
        <f>1019+397</f>
        <v>1416</v>
      </c>
      <c r="C78" s="170">
        <v>0</v>
      </c>
      <c r="D78" s="120">
        <v>0</v>
      </c>
      <c r="E78" s="188"/>
      <c r="F78" s="146"/>
      <c r="G78" s="114">
        <f t="shared" si="3"/>
        <v>1416</v>
      </c>
      <c r="H78" s="118"/>
      <c r="I78" s="196"/>
    </row>
    <row r="79" spans="1:9" ht="15.75" thickTop="1" x14ac:dyDescent="0.25">
      <c r="A79" s="149" t="s">
        <v>1161</v>
      </c>
      <c r="B79" s="148">
        <v>1766</v>
      </c>
      <c r="C79" s="174">
        <v>8</v>
      </c>
      <c r="D79" s="106">
        <v>0</v>
      </c>
      <c r="E79" s="187"/>
      <c r="F79" s="127"/>
      <c r="G79" s="109">
        <f t="shared" si="3"/>
        <v>1766</v>
      </c>
      <c r="H79" s="110"/>
      <c r="I79" s="196"/>
    </row>
    <row r="80" spans="1:9" ht="4.5" customHeight="1" x14ac:dyDescent="0.25">
      <c r="A80" s="17"/>
      <c r="B80" s="17"/>
      <c r="C80" s="17"/>
      <c r="D80" s="17"/>
      <c r="E80" s="17"/>
      <c r="F80" s="17"/>
      <c r="G80" s="17"/>
      <c r="H80" s="17"/>
    </row>
    <row r="81" spans="1:8" x14ac:dyDescent="0.25">
      <c r="A81" s="5" t="s">
        <v>16</v>
      </c>
      <c r="B81" s="18">
        <f>SUM(B69:B79)</f>
        <v>16389</v>
      </c>
      <c r="C81" s="5">
        <f>SUM(C69:C79)</f>
        <v>18</v>
      </c>
      <c r="D81" s="26">
        <f>SUM(D69:D79)</f>
        <v>0</v>
      </c>
      <c r="E81" s="5"/>
      <c r="F81" s="5"/>
      <c r="G81" s="83">
        <f>SUM(G69:G79)</f>
        <v>16389</v>
      </c>
      <c r="H81" s="23">
        <f>SUM(H69:H79)</f>
        <v>0</v>
      </c>
    </row>
    <row r="82" spans="1:8" x14ac:dyDescent="0.25">
      <c r="B82" s="186">
        <f>J64-B81</f>
        <v>-314</v>
      </c>
    </row>
  </sheetData>
  <mergeCells count="9">
    <mergeCell ref="B64:H64"/>
    <mergeCell ref="B65:C65"/>
    <mergeCell ref="B66:C66"/>
    <mergeCell ref="B1:H1"/>
    <mergeCell ref="B2:C2"/>
    <mergeCell ref="B3:C3"/>
    <mergeCell ref="B35:H35"/>
    <mergeCell ref="B36:C36"/>
    <mergeCell ref="B37:C37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92D050"/>
  </sheetPr>
  <dimension ref="A1:J95"/>
  <sheetViews>
    <sheetView workbookViewId="0">
      <selection activeCell="E82" sqref="E8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150000</v>
      </c>
    </row>
    <row r="2" spans="1:10" ht="15" customHeight="1" x14ac:dyDescent="0.25">
      <c r="A2" s="7"/>
      <c r="B2" s="543" t="s">
        <v>7</v>
      </c>
      <c r="C2" s="543"/>
      <c r="D2" s="12" t="s">
        <v>27</v>
      </c>
      <c r="E2" s="192"/>
      <c r="F2" s="254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108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525</v>
      </c>
      <c r="B6" s="204">
        <v>744</v>
      </c>
      <c r="C6" s="174"/>
      <c r="D6" s="106"/>
      <c r="E6" s="187"/>
      <c r="F6" s="108"/>
      <c r="G6" s="109">
        <f>B6+H6</f>
        <v>744</v>
      </c>
      <c r="H6" s="110"/>
      <c r="I6" s="196"/>
    </row>
    <row r="7" spans="1:10" x14ac:dyDescent="0.25">
      <c r="A7" s="202" t="s">
        <v>526</v>
      </c>
      <c r="B7" s="204">
        <v>1870</v>
      </c>
      <c r="C7" s="174"/>
      <c r="D7" s="106"/>
      <c r="E7" s="187"/>
      <c r="F7" s="108"/>
      <c r="G7" s="109">
        <f>B7+H7</f>
        <v>1870</v>
      </c>
      <c r="H7" s="110"/>
      <c r="I7" s="196"/>
    </row>
    <row r="8" spans="1:10" x14ac:dyDescent="0.25">
      <c r="A8" s="202" t="s">
        <v>527</v>
      </c>
      <c r="B8" s="204">
        <v>1947</v>
      </c>
      <c r="C8" s="203"/>
      <c r="D8" s="200"/>
      <c r="E8" s="198"/>
      <c r="F8" s="197"/>
      <c r="G8" s="109">
        <f>B8+H8</f>
        <v>1947</v>
      </c>
      <c r="H8" s="201"/>
      <c r="I8" s="196"/>
    </row>
    <row r="9" spans="1:10" x14ac:dyDescent="0.25">
      <c r="A9" s="202" t="s">
        <v>528</v>
      </c>
      <c r="B9" s="204">
        <v>2170</v>
      </c>
      <c r="C9" s="174"/>
      <c r="D9" s="106"/>
      <c r="E9" s="187"/>
      <c r="F9" s="108"/>
      <c r="G9" s="109">
        <f>B10+H9</f>
        <v>2128</v>
      </c>
      <c r="H9" s="110"/>
      <c r="I9" s="196"/>
    </row>
    <row r="10" spans="1:10" x14ac:dyDescent="0.25">
      <c r="A10" s="202" t="s">
        <v>529</v>
      </c>
      <c r="B10" s="148">
        <v>2128</v>
      </c>
      <c r="D10" s="200"/>
      <c r="E10" s="198"/>
      <c r="F10" s="197"/>
      <c r="G10" s="109">
        <f>B9+H10</f>
        <v>2170</v>
      </c>
      <c r="H10" s="201"/>
      <c r="I10" s="196"/>
    </row>
    <row r="11" spans="1:10" x14ac:dyDescent="0.25">
      <c r="A11" s="202" t="s">
        <v>531</v>
      </c>
      <c r="B11" s="204">
        <v>1943</v>
      </c>
      <c r="C11" s="203"/>
      <c r="D11" s="200"/>
      <c r="E11" s="198"/>
      <c r="F11" s="197"/>
      <c r="G11" s="109">
        <f>B11-H11</f>
        <v>1943</v>
      </c>
      <c r="H11" s="201"/>
      <c r="I11" s="196"/>
    </row>
    <row r="12" spans="1:10" ht="15.75" thickBot="1" x14ac:dyDescent="0.3">
      <c r="A12" s="153" t="s">
        <v>532</v>
      </c>
      <c r="B12" s="171">
        <v>2000</v>
      </c>
      <c r="C12" s="170"/>
      <c r="D12" s="120"/>
      <c r="E12" s="188"/>
      <c r="F12" s="113"/>
      <c r="G12" s="114">
        <f t="shared" ref="G12:G17" si="0">B12+H12</f>
        <v>2000</v>
      </c>
      <c r="H12" s="118"/>
      <c r="I12" s="196"/>
    </row>
    <row r="13" spans="1:10" ht="15.75" thickTop="1" x14ac:dyDescent="0.25">
      <c r="A13" s="202" t="s">
        <v>536</v>
      </c>
      <c r="B13" s="204">
        <v>2007</v>
      </c>
      <c r="C13" s="203"/>
      <c r="D13" s="200"/>
      <c r="E13" s="198"/>
      <c r="F13" s="197"/>
      <c r="G13" s="109">
        <f t="shared" si="0"/>
        <v>2007</v>
      </c>
      <c r="H13" s="201"/>
      <c r="I13" s="196"/>
    </row>
    <row r="14" spans="1:10" x14ac:dyDescent="0.25">
      <c r="A14" s="202" t="s">
        <v>537</v>
      </c>
      <c r="B14" s="204">
        <v>2150</v>
      </c>
      <c r="C14" s="203"/>
      <c r="D14" s="200"/>
      <c r="E14" s="198"/>
      <c r="F14" s="197"/>
      <c r="G14" s="109">
        <f t="shared" si="0"/>
        <v>2150</v>
      </c>
      <c r="H14" s="201"/>
      <c r="I14" s="196"/>
    </row>
    <row r="15" spans="1:10" x14ac:dyDescent="0.25">
      <c r="A15" s="149" t="s">
        <v>538</v>
      </c>
      <c r="B15" s="204">
        <v>2260</v>
      </c>
      <c r="C15" s="203"/>
      <c r="D15" s="200"/>
      <c r="E15" s="198"/>
      <c r="F15" s="197"/>
      <c r="G15" s="109">
        <f t="shared" si="0"/>
        <v>2260</v>
      </c>
      <c r="H15" s="201"/>
      <c r="I15" s="196"/>
    </row>
    <row r="16" spans="1:10" x14ac:dyDescent="0.25">
      <c r="A16" s="202" t="s">
        <v>539</v>
      </c>
      <c r="B16" s="204">
        <v>2250</v>
      </c>
      <c r="C16" s="203"/>
      <c r="D16" s="200"/>
      <c r="E16" s="198"/>
      <c r="F16" s="197"/>
      <c r="G16" s="109">
        <f t="shared" si="0"/>
        <v>2250</v>
      </c>
      <c r="H16" s="201"/>
      <c r="I16" s="196"/>
    </row>
    <row r="17" spans="1:9" x14ac:dyDescent="0.25">
      <c r="A17" s="149" t="s">
        <v>540</v>
      </c>
      <c r="B17" s="204">
        <v>1019</v>
      </c>
      <c r="C17" s="203"/>
      <c r="D17" s="200"/>
      <c r="E17" s="198"/>
      <c r="F17" s="197"/>
      <c r="G17" s="109">
        <f t="shared" si="0"/>
        <v>1019</v>
      </c>
      <c r="H17" s="201"/>
      <c r="I17" s="196"/>
    </row>
    <row r="18" spans="1:9" x14ac:dyDescent="0.25">
      <c r="A18" s="202" t="s">
        <v>541</v>
      </c>
      <c r="B18" s="148">
        <v>1600</v>
      </c>
      <c r="C18" s="174"/>
      <c r="D18" s="106"/>
      <c r="E18" s="187"/>
      <c r="F18" s="108"/>
      <c r="G18" s="109">
        <f t="shared" ref="G18:G90" si="1">B18+H18</f>
        <v>1600</v>
      </c>
      <c r="H18" s="110"/>
      <c r="I18" s="196"/>
    </row>
    <row r="19" spans="1:9" x14ac:dyDescent="0.25">
      <c r="A19" s="149" t="s">
        <v>563</v>
      </c>
      <c r="B19" s="204">
        <v>1871</v>
      </c>
      <c r="C19" s="203"/>
      <c r="D19" s="200"/>
      <c r="E19" s="198"/>
      <c r="F19" s="197"/>
      <c r="G19" s="109">
        <f t="shared" si="1"/>
        <v>1871</v>
      </c>
      <c r="H19" s="201"/>
      <c r="I19" s="196"/>
    </row>
    <row r="20" spans="1:9" x14ac:dyDescent="0.25">
      <c r="A20" s="202" t="s">
        <v>564</v>
      </c>
      <c r="B20" s="204">
        <v>1712</v>
      </c>
      <c r="C20" s="203"/>
      <c r="D20" s="200"/>
      <c r="E20" s="198"/>
      <c r="F20" s="197"/>
      <c r="G20" s="45">
        <f t="shared" si="1"/>
        <v>1712</v>
      </c>
      <c r="H20" s="201"/>
      <c r="I20" s="196"/>
    </row>
    <row r="21" spans="1:9" x14ac:dyDescent="0.25">
      <c r="A21" s="149" t="s">
        <v>565</v>
      </c>
      <c r="B21" s="148">
        <v>2200</v>
      </c>
      <c r="C21" s="174" t="s">
        <v>166</v>
      </c>
      <c r="D21" s="106"/>
      <c r="E21" s="187"/>
      <c r="F21" s="108"/>
      <c r="G21" s="109">
        <f>B21+H21</f>
        <v>2200</v>
      </c>
      <c r="H21" s="110"/>
      <c r="I21" s="196"/>
    </row>
    <row r="22" spans="1:9" x14ac:dyDescent="0.25">
      <c r="A22" s="149" t="s">
        <v>572</v>
      </c>
      <c r="B22" s="148">
        <v>2120</v>
      </c>
      <c r="C22" s="174"/>
      <c r="D22" s="106"/>
      <c r="E22" s="187"/>
      <c r="F22" s="108"/>
      <c r="G22" s="109">
        <f>B22+H22</f>
        <v>2120</v>
      </c>
      <c r="H22" s="110"/>
      <c r="I22" s="196"/>
    </row>
    <row r="23" spans="1:9" x14ac:dyDescent="0.25">
      <c r="A23" s="149" t="s">
        <v>679</v>
      </c>
      <c r="B23" s="148">
        <v>638</v>
      </c>
      <c r="C23" s="174"/>
      <c r="D23" s="106"/>
      <c r="E23" s="187"/>
      <c r="F23" s="108"/>
      <c r="G23" s="109">
        <f>B23-H23</f>
        <v>635</v>
      </c>
      <c r="H23" s="110">
        <v>3</v>
      </c>
      <c r="I23" s="196"/>
    </row>
    <row r="24" spans="1:9" x14ac:dyDescent="0.25">
      <c r="A24" s="202" t="s">
        <v>571</v>
      </c>
      <c r="B24" s="204">
        <v>530</v>
      </c>
      <c r="C24" s="203"/>
      <c r="D24" s="200"/>
      <c r="E24" s="198"/>
      <c r="F24" s="197"/>
      <c r="G24" s="109">
        <f t="shared" si="1"/>
        <v>530</v>
      </c>
      <c r="H24" s="201"/>
      <c r="I24" s="196"/>
    </row>
    <row r="25" spans="1:9" x14ac:dyDescent="0.25">
      <c r="A25" s="149" t="s">
        <v>573</v>
      </c>
      <c r="B25" s="204">
        <v>1460</v>
      </c>
      <c r="C25" s="203"/>
      <c r="D25" s="200"/>
      <c r="E25" s="198"/>
      <c r="F25" s="197"/>
      <c r="G25" s="109">
        <f t="shared" si="1"/>
        <v>1460</v>
      </c>
      <c r="H25" s="201"/>
      <c r="I25" s="196"/>
    </row>
    <row r="26" spans="1:9" x14ac:dyDescent="0.25">
      <c r="A26" s="202" t="s">
        <v>574</v>
      </c>
      <c r="B26" s="204">
        <v>1745</v>
      </c>
      <c r="C26" s="203"/>
      <c r="D26" s="200"/>
      <c r="E26" s="198"/>
      <c r="F26" s="197"/>
      <c r="G26" s="109">
        <f t="shared" si="1"/>
        <v>1745</v>
      </c>
      <c r="H26" s="201"/>
      <c r="I26" s="196"/>
    </row>
    <row r="27" spans="1:9" x14ac:dyDescent="0.25">
      <c r="A27" s="149" t="s">
        <v>575</v>
      </c>
      <c r="B27" s="204">
        <v>1984</v>
      </c>
      <c r="C27" s="203"/>
      <c r="D27" s="200"/>
      <c r="E27" s="198"/>
      <c r="F27" s="197"/>
      <c r="G27" s="109">
        <f t="shared" si="1"/>
        <v>1984</v>
      </c>
      <c r="H27" s="201"/>
      <c r="I27" s="196"/>
    </row>
    <row r="28" spans="1:9" x14ac:dyDescent="0.25">
      <c r="A28" s="202" t="s">
        <v>613</v>
      </c>
      <c r="B28" s="204">
        <v>2132</v>
      </c>
      <c r="C28" s="203"/>
      <c r="D28" s="200"/>
      <c r="E28" s="198"/>
      <c r="F28" s="197"/>
      <c r="G28" s="109">
        <f t="shared" si="1"/>
        <v>2132</v>
      </c>
      <c r="H28" s="201"/>
      <c r="I28" s="196"/>
    </row>
    <row r="29" spans="1:9" x14ac:dyDescent="0.25">
      <c r="A29" s="149" t="s">
        <v>576</v>
      </c>
      <c r="B29" s="204">
        <v>1340</v>
      </c>
      <c r="C29" s="203"/>
      <c r="D29" s="200"/>
      <c r="E29" s="198"/>
      <c r="F29" s="197"/>
      <c r="G29" s="109">
        <f t="shared" si="1"/>
        <v>1340</v>
      </c>
      <c r="H29" s="201"/>
      <c r="I29" s="196"/>
    </row>
    <row r="30" spans="1:9" x14ac:dyDescent="0.25">
      <c r="A30" s="202" t="s">
        <v>577</v>
      </c>
      <c r="B30" s="204">
        <v>2036</v>
      </c>
      <c r="C30" s="203"/>
      <c r="D30" s="200"/>
      <c r="E30" s="198"/>
      <c r="F30" s="197"/>
      <c r="G30" s="109">
        <f t="shared" si="1"/>
        <v>2036</v>
      </c>
      <c r="H30" s="201"/>
      <c r="I30" s="196"/>
    </row>
    <row r="31" spans="1:9" x14ac:dyDescent="0.25">
      <c r="A31" s="149" t="s">
        <v>578</v>
      </c>
      <c r="B31" s="204">
        <v>1900</v>
      </c>
      <c r="C31" s="203"/>
      <c r="D31" s="200"/>
      <c r="E31" s="198"/>
      <c r="F31" s="197"/>
      <c r="G31" s="109">
        <f t="shared" si="1"/>
        <v>1900</v>
      </c>
      <c r="H31" s="201"/>
      <c r="I31" s="196"/>
    </row>
    <row r="32" spans="1:9" x14ac:dyDescent="0.25">
      <c r="A32" s="202" t="s">
        <v>579</v>
      </c>
      <c r="B32" s="204">
        <v>63</v>
      </c>
      <c r="C32" s="203"/>
      <c r="D32" s="200"/>
      <c r="E32" s="198"/>
      <c r="F32" s="197"/>
      <c r="G32" s="109">
        <f>B32-H32</f>
        <v>54</v>
      </c>
      <c r="H32" s="201">
        <v>9</v>
      </c>
      <c r="I32" s="196"/>
    </row>
    <row r="33" spans="1:9" x14ac:dyDescent="0.25">
      <c r="A33" s="149" t="s">
        <v>614</v>
      </c>
      <c r="B33" s="204">
        <v>2200</v>
      </c>
      <c r="C33" s="203"/>
      <c r="D33" s="200"/>
      <c r="E33" s="198"/>
      <c r="F33" s="197"/>
      <c r="G33" s="109">
        <f>B33-H33</f>
        <v>2130</v>
      </c>
      <c r="H33" s="201">
        <v>70</v>
      </c>
      <c r="I33" s="196"/>
    </row>
    <row r="34" spans="1:9" x14ac:dyDescent="0.25">
      <c r="A34" s="202" t="s">
        <v>618</v>
      </c>
      <c r="B34" s="204">
        <v>2249</v>
      </c>
      <c r="C34" s="203"/>
      <c r="D34" s="200"/>
      <c r="E34" s="198"/>
      <c r="F34" s="197"/>
      <c r="G34" s="109">
        <f t="shared" si="1"/>
        <v>2249</v>
      </c>
      <c r="H34" s="201"/>
      <c r="I34" s="196"/>
    </row>
    <row r="35" spans="1:9" x14ac:dyDescent="0.25">
      <c r="A35" s="149" t="s">
        <v>615</v>
      </c>
      <c r="B35" s="204">
        <v>1910</v>
      </c>
      <c r="C35" s="203"/>
      <c r="D35" s="200"/>
      <c r="E35" s="198"/>
      <c r="F35" s="197"/>
      <c r="G35" s="109">
        <f t="shared" si="1"/>
        <v>1910</v>
      </c>
      <c r="H35" s="201"/>
      <c r="I35" s="196"/>
    </row>
    <row r="36" spans="1:9" x14ac:dyDescent="0.25">
      <c r="A36" s="202" t="s">
        <v>619</v>
      </c>
      <c r="B36" s="204">
        <v>2223</v>
      </c>
      <c r="C36" s="203"/>
      <c r="D36" s="200"/>
      <c r="E36" s="198"/>
      <c r="F36" s="197"/>
      <c r="G36" s="109">
        <f t="shared" si="1"/>
        <v>2223</v>
      </c>
      <c r="H36" s="201"/>
      <c r="I36" s="196"/>
    </row>
    <row r="37" spans="1:9" x14ac:dyDescent="0.25">
      <c r="A37" s="149" t="s">
        <v>616</v>
      </c>
      <c r="B37" s="204">
        <v>1780</v>
      </c>
      <c r="C37" s="203"/>
      <c r="D37" s="200"/>
      <c r="E37" s="198"/>
      <c r="F37" s="197"/>
      <c r="G37" s="109">
        <f t="shared" si="1"/>
        <v>1866</v>
      </c>
      <c r="H37" s="201">
        <v>86</v>
      </c>
      <c r="I37" s="196"/>
    </row>
    <row r="38" spans="1:9" x14ac:dyDescent="0.25">
      <c r="A38" s="202" t="s">
        <v>617</v>
      </c>
      <c r="B38" s="204">
        <v>1954</v>
      </c>
      <c r="C38" s="203"/>
      <c r="D38" s="200"/>
      <c r="E38" s="198"/>
      <c r="F38" s="197"/>
      <c r="G38" s="109">
        <f t="shared" si="1"/>
        <v>1954</v>
      </c>
      <c r="H38" s="201"/>
      <c r="I38" s="196"/>
    </row>
    <row r="39" spans="1:9" x14ac:dyDescent="0.25">
      <c r="A39" s="202" t="s">
        <v>620</v>
      </c>
      <c r="B39" s="204">
        <v>951</v>
      </c>
      <c r="C39" s="203"/>
      <c r="D39" s="200"/>
      <c r="E39" s="198"/>
      <c r="F39" s="197"/>
      <c r="G39" s="109">
        <f t="shared" si="1"/>
        <v>951</v>
      </c>
      <c r="H39" s="201"/>
      <c r="I39" s="196"/>
    </row>
    <row r="40" spans="1:9" x14ac:dyDescent="0.25">
      <c r="A40" s="149" t="s">
        <v>622</v>
      </c>
      <c r="B40" s="204">
        <v>785</v>
      </c>
      <c r="C40" s="203"/>
      <c r="D40" s="200"/>
      <c r="E40" s="198"/>
      <c r="F40" s="197"/>
      <c r="G40" s="109">
        <f t="shared" si="1"/>
        <v>785</v>
      </c>
      <c r="H40" s="201"/>
      <c r="I40" s="196"/>
    </row>
    <row r="41" spans="1:9" x14ac:dyDescent="0.25">
      <c r="A41" s="202" t="s">
        <v>621</v>
      </c>
      <c r="B41" s="204">
        <v>2212</v>
      </c>
      <c r="C41" s="203"/>
      <c r="D41" s="200"/>
      <c r="E41" s="198"/>
      <c r="F41" s="197"/>
      <c r="G41" s="45">
        <f t="shared" si="1"/>
        <v>2212</v>
      </c>
      <c r="H41" s="201"/>
      <c r="I41" s="196"/>
    </row>
    <row r="42" spans="1:9" ht="15.75" thickBot="1" x14ac:dyDescent="0.3">
      <c r="A42" s="190" t="s">
        <v>660</v>
      </c>
      <c r="B42" s="171">
        <v>1782</v>
      </c>
      <c r="C42" s="170"/>
      <c r="D42" s="120"/>
      <c r="E42" s="188"/>
      <c r="F42" s="113"/>
      <c r="G42" s="173">
        <f t="shared" si="1"/>
        <v>1782</v>
      </c>
      <c r="H42" s="118"/>
      <c r="I42" s="196"/>
    </row>
    <row r="43" spans="1:9" ht="15.75" thickTop="1" x14ac:dyDescent="0.25">
      <c r="A43" s="202" t="s">
        <v>365</v>
      </c>
      <c r="B43" s="204">
        <v>986</v>
      </c>
      <c r="C43" s="203" t="s">
        <v>166</v>
      </c>
      <c r="D43" s="200"/>
      <c r="E43" s="198"/>
      <c r="F43" s="197"/>
      <c r="G43" s="109">
        <v>968</v>
      </c>
      <c r="H43" s="201"/>
      <c r="I43" s="196"/>
    </row>
    <row r="44" spans="1:9" x14ac:dyDescent="0.25">
      <c r="A44" s="149" t="s">
        <v>683</v>
      </c>
      <c r="B44" s="204">
        <v>1470</v>
      </c>
      <c r="C44" s="203"/>
      <c r="D44" s="200"/>
      <c r="E44" s="198"/>
      <c r="F44" s="197"/>
      <c r="G44" s="109">
        <f t="shared" si="1"/>
        <v>1470</v>
      </c>
      <c r="H44" s="201"/>
      <c r="I44" s="196"/>
    </row>
    <row r="45" spans="1:9" x14ac:dyDescent="0.25">
      <c r="A45" s="202" t="s">
        <v>740</v>
      </c>
      <c r="B45" s="204">
        <v>1774</v>
      </c>
      <c r="C45" s="203"/>
      <c r="D45" s="200"/>
      <c r="E45" s="198"/>
      <c r="F45" s="197"/>
      <c r="G45" s="109">
        <f t="shared" si="1"/>
        <v>1774</v>
      </c>
      <c r="H45" s="201"/>
      <c r="I45" s="196"/>
    </row>
    <row r="46" spans="1:9" x14ac:dyDescent="0.25">
      <c r="A46" s="202" t="s">
        <v>771</v>
      </c>
      <c r="B46" s="204">
        <v>1978</v>
      </c>
      <c r="C46" s="203"/>
      <c r="D46" s="200"/>
      <c r="E46" s="198"/>
      <c r="F46" s="197"/>
      <c r="G46" s="109">
        <f t="shared" si="1"/>
        <v>1978</v>
      </c>
      <c r="H46" s="201"/>
      <c r="I46" s="196"/>
    </row>
    <row r="47" spans="1:9" x14ac:dyDescent="0.25">
      <c r="A47" s="202" t="s">
        <v>775</v>
      </c>
      <c r="B47" s="204">
        <v>1336</v>
      </c>
      <c r="C47" s="203"/>
      <c r="D47" s="200"/>
      <c r="E47" s="198"/>
      <c r="F47" s="197"/>
      <c r="G47" s="109">
        <f t="shared" si="1"/>
        <v>1336</v>
      </c>
      <c r="H47" s="201"/>
      <c r="I47" s="196"/>
    </row>
    <row r="48" spans="1:9" x14ac:dyDescent="0.25">
      <c r="A48" s="202" t="s">
        <v>804</v>
      </c>
      <c r="B48" s="204">
        <v>1870</v>
      </c>
      <c r="C48" s="203"/>
      <c r="D48" s="200"/>
      <c r="E48" s="198"/>
      <c r="F48" s="197"/>
      <c r="G48" s="109">
        <f t="shared" si="1"/>
        <v>1870</v>
      </c>
      <c r="H48" s="201"/>
      <c r="I48" s="196"/>
    </row>
    <row r="49" spans="1:9" x14ac:dyDescent="0.25">
      <c r="A49" s="202" t="s">
        <v>776</v>
      </c>
      <c r="B49" s="204">
        <v>1364</v>
      </c>
      <c r="C49" s="203"/>
      <c r="D49" s="200"/>
      <c r="E49" s="198"/>
      <c r="F49" s="197"/>
      <c r="G49" s="109">
        <f t="shared" si="1"/>
        <v>1364</v>
      </c>
      <c r="H49" s="201"/>
      <c r="I49" s="196"/>
    </row>
    <row r="50" spans="1:9" ht="15.75" thickBot="1" x14ac:dyDescent="0.3">
      <c r="A50" s="153" t="s">
        <v>803</v>
      </c>
      <c r="B50" s="171">
        <v>1500</v>
      </c>
      <c r="C50" s="170"/>
      <c r="D50" s="120"/>
      <c r="E50" s="188"/>
      <c r="F50" s="113"/>
      <c r="G50" s="114">
        <f t="shared" si="1"/>
        <v>1500</v>
      </c>
      <c r="H50" s="118"/>
      <c r="I50" s="196"/>
    </row>
    <row r="51" spans="1:9" ht="15.75" thickTop="1" x14ac:dyDescent="0.25">
      <c r="A51" s="205" t="s">
        <v>803</v>
      </c>
      <c r="B51" s="214">
        <v>770</v>
      </c>
      <c r="C51" s="168"/>
      <c r="D51" s="169"/>
      <c r="E51" s="193"/>
      <c r="F51" s="155"/>
      <c r="G51" s="109">
        <f t="shared" si="1"/>
        <v>770</v>
      </c>
      <c r="H51" s="195"/>
      <c r="I51" s="196"/>
    </row>
    <row r="52" spans="1:9" x14ac:dyDescent="0.25">
      <c r="A52" s="149" t="s">
        <v>777</v>
      </c>
      <c r="B52" s="148">
        <v>2268</v>
      </c>
      <c r="C52" s="174"/>
      <c r="D52" s="106"/>
      <c r="E52" s="187"/>
      <c r="F52" s="108"/>
      <c r="G52" s="109">
        <f t="shared" si="1"/>
        <v>2268</v>
      </c>
      <c r="H52" s="110"/>
      <c r="I52" s="196"/>
    </row>
    <row r="53" spans="1:9" x14ac:dyDescent="0.25">
      <c r="A53" s="202" t="s">
        <v>823</v>
      </c>
      <c r="B53" s="148">
        <v>1806</v>
      </c>
      <c r="C53" s="174"/>
      <c r="D53" s="106"/>
      <c r="E53" s="187"/>
      <c r="F53" s="108"/>
      <c r="G53" s="109">
        <f>B53-H53</f>
        <v>1800</v>
      </c>
      <c r="H53" s="110">
        <v>6</v>
      </c>
      <c r="I53" s="196"/>
    </row>
    <row r="54" spans="1:9" x14ac:dyDescent="0.25">
      <c r="A54" s="202" t="s">
        <v>824</v>
      </c>
      <c r="B54" s="148">
        <v>2259</v>
      </c>
      <c r="C54" s="174"/>
      <c r="D54" s="106"/>
      <c r="E54" s="187"/>
      <c r="F54" s="108"/>
      <c r="G54" s="109">
        <f>B54-H54</f>
        <v>2247</v>
      </c>
      <c r="H54" s="110">
        <v>12</v>
      </c>
      <c r="I54" s="196"/>
    </row>
    <row r="55" spans="1:9" ht="15.75" thickBot="1" x14ac:dyDescent="0.3">
      <c r="A55" s="153" t="s">
        <v>825</v>
      </c>
      <c r="B55" s="171">
        <v>1300</v>
      </c>
      <c r="C55" s="170"/>
      <c r="D55" s="120"/>
      <c r="E55" s="188"/>
      <c r="F55" s="113"/>
      <c r="G55" s="114">
        <f t="shared" si="1"/>
        <v>1300</v>
      </c>
      <c r="H55" s="118"/>
      <c r="I55" s="196"/>
    </row>
    <row r="56" spans="1:9" ht="15.75" thickTop="1" x14ac:dyDescent="0.25">
      <c r="A56" s="202" t="s">
        <v>825</v>
      </c>
      <c r="B56" s="204">
        <v>750</v>
      </c>
      <c r="C56" s="203"/>
      <c r="D56" s="200"/>
      <c r="E56" s="198"/>
      <c r="F56" s="197"/>
      <c r="G56" s="109">
        <f>B56-H56</f>
        <v>730</v>
      </c>
      <c r="H56" s="201">
        <v>20</v>
      </c>
      <c r="I56" s="196"/>
    </row>
    <row r="57" spans="1:9" x14ac:dyDescent="0.25">
      <c r="A57" s="202" t="s">
        <v>826</v>
      </c>
      <c r="B57" s="204">
        <v>2111</v>
      </c>
      <c r="C57" s="203"/>
      <c r="D57" s="200"/>
      <c r="E57" s="198"/>
      <c r="F57" s="197"/>
      <c r="G57" s="109">
        <f>B57-H57</f>
        <v>2089</v>
      </c>
      <c r="H57" s="201">
        <v>22</v>
      </c>
      <c r="I57" s="196"/>
    </row>
    <row r="58" spans="1:9" x14ac:dyDescent="0.25">
      <c r="A58" s="202" t="s">
        <v>828</v>
      </c>
      <c r="B58" s="204">
        <v>490</v>
      </c>
      <c r="C58" s="203"/>
      <c r="D58" s="200"/>
      <c r="E58" s="198"/>
      <c r="F58" s="197"/>
      <c r="G58" s="109">
        <f t="shared" si="1"/>
        <v>494</v>
      </c>
      <c r="H58" s="201">
        <v>4</v>
      </c>
      <c r="I58" s="196"/>
    </row>
    <row r="59" spans="1:9" x14ac:dyDescent="0.25">
      <c r="A59" s="202" t="s">
        <v>851</v>
      </c>
      <c r="B59" s="204">
        <v>924</v>
      </c>
      <c r="C59" s="203"/>
      <c r="D59" s="200"/>
      <c r="E59" s="198"/>
      <c r="F59" s="197"/>
      <c r="G59" s="109">
        <f t="shared" si="1"/>
        <v>924</v>
      </c>
      <c r="H59" s="201"/>
      <c r="I59" s="196"/>
    </row>
    <row r="60" spans="1:9" x14ac:dyDescent="0.25">
      <c r="A60" s="202" t="s">
        <v>778</v>
      </c>
      <c r="B60" s="204">
        <v>751</v>
      </c>
      <c r="C60" s="203"/>
      <c r="D60" s="200"/>
      <c r="E60" s="198"/>
      <c r="F60" s="197"/>
      <c r="G60" s="109">
        <f t="shared" si="1"/>
        <v>751</v>
      </c>
      <c r="H60" s="201"/>
      <c r="I60" s="196"/>
    </row>
    <row r="61" spans="1:9" x14ac:dyDescent="0.25">
      <c r="A61" s="202" t="s">
        <v>852</v>
      </c>
      <c r="B61" s="204">
        <v>2272</v>
      </c>
      <c r="C61" s="203"/>
      <c r="D61" s="200"/>
      <c r="E61" s="198"/>
      <c r="F61" s="197"/>
      <c r="G61" s="109">
        <f t="shared" si="1"/>
        <v>2272</v>
      </c>
      <c r="H61" s="201"/>
      <c r="I61" s="196"/>
    </row>
    <row r="62" spans="1:9" x14ac:dyDescent="0.25">
      <c r="A62" s="202" t="s">
        <v>779</v>
      </c>
      <c r="B62" s="204">
        <v>2070</v>
      </c>
      <c r="C62" s="203"/>
      <c r="D62" s="200"/>
      <c r="E62" s="198"/>
      <c r="F62" s="197"/>
      <c r="G62" s="109">
        <f t="shared" si="1"/>
        <v>2070</v>
      </c>
      <c r="H62" s="201"/>
      <c r="I62" s="196"/>
    </row>
    <row r="63" spans="1:9" x14ac:dyDescent="0.25">
      <c r="A63" s="202" t="s">
        <v>868</v>
      </c>
      <c r="B63" s="204">
        <v>1434</v>
      </c>
      <c r="C63" s="203"/>
      <c r="D63" s="200"/>
      <c r="E63" s="198"/>
      <c r="F63" s="197"/>
      <c r="G63" s="109">
        <f t="shared" si="1"/>
        <v>1434</v>
      </c>
      <c r="H63" s="201"/>
      <c r="I63" s="196"/>
    </row>
    <row r="64" spans="1:9" x14ac:dyDescent="0.25">
      <c r="A64" s="202" t="s">
        <v>780</v>
      </c>
      <c r="B64" s="204">
        <v>2260</v>
      </c>
      <c r="C64" s="203"/>
      <c r="D64" s="200"/>
      <c r="E64" s="198"/>
      <c r="F64" s="197"/>
      <c r="G64" s="109">
        <f t="shared" si="1"/>
        <v>2260</v>
      </c>
      <c r="H64" s="201"/>
      <c r="I64" s="196"/>
    </row>
    <row r="65" spans="1:9" ht="15.75" thickBot="1" x14ac:dyDescent="0.3">
      <c r="A65" s="153" t="s">
        <v>867</v>
      </c>
      <c r="B65" s="171">
        <v>2273</v>
      </c>
      <c r="C65" s="170"/>
      <c r="D65" s="120"/>
      <c r="E65" s="188"/>
      <c r="F65" s="113"/>
      <c r="G65" s="114">
        <f t="shared" si="1"/>
        <v>2273</v>
      </c>
      <c r="H65" s="118"/>
      <c r="I65" s="196"/>
    </row>
    <row r="66" spans="1:9" ht="15.75" thickTop="1" x14ac:dyDescent="0.25">
      <c r="A66" s="149" t="s">
        <v>781</v>
      </c>
      <c r="B66" s="148">
        <v>2232</v>
      </c>
      <c r="C66" s="174"/>
      <c r="D66" s="106"/>
      <c r="E66" s="187"/>
      <c r="F66" s="108"/>
      <c r="G66" s="109">
        <f t="shared" si="1"/>
        <v>2232</v>
      </c>
      <c r="H66" s="110"/>
      <c r="I66" s="196"/>
    </row>
    <row r="67" spans="1:9" x14ac:dyDescent="0.25">
      <c r="A67" s="202" t="s">
        <v>887</v>
      </c>
      <c r="B67" s="204">
        <v>374</v>
      </c>
      <c r="C67" s="203"/>
      <c r="D67" s="200"/>
      <c r="E67" s="198"/>
      <c r="F67" s="197"/>
      <c r="G67" s="109">
        <f t="shared" si="1"/>
        <v>374</v>
      </c>
      <c r="H67" s="201"/>
      <c r="I67" s="196"/>
    </row>
    <row r="68" spans="1:9" x14ac:dyDescent="0.25">
      <c r="A68" s="202" t="s">
        <v>888</v>
      </c>
      <c r="B68" s="204">
        <v>350</v>
      </c>
      <c r="C68" s="203"/>
      <c r="D68" s="200"/>
      <c r="E68" s="198"/>
      <c r="F68" s="197"/>
      <c r="G68" s="109">
        <f t="shared" si="1"/>
        <v>350</v>
      </c>
      <c r="H68" s="201"/>
      <c r="I68" s="196"/>
    </row>
    <row r="69" spans="1:9" x14ac:dyDescent="0.25">
      <c r="A69" s="202" t="s">
        <v>782</v>
      </c>
      <c r="B69" s="204">
        <v>2255</v>
      </c>
      <c r="C69" s="203"/>
      <c r="D69" s="200"/>
      <c r="E69" s="198"/>
      <c r="F69" s="197"/>
      <c r="G69" s="109">
        <f t="shared" si="1"/>
        <v>2255</v>
      </c>
      <c r="H69" s="201"/>
      <c r="I69" s="196"/>
    </row>
    <row r="70" spans="1:9" x14ac:dyDescent="0.25">
      <c r="A70" s="202" t="s">
        <v>889</v>
      </c>
      <c r="B70" s="204">
        <v>2260</v>
      </c>
      <c r="C70" s="203"/>
      <c r="D70" s="200"/>
      <c r="E70" s="198"/>
      <c r="F70" s="197"/>
      <c r="G70" s="109">
        <f t="shared" si="1"/>
        <v>2260</v>
      </c>
      <c r="H70" s="201"/>
      <c r="I70" s="196"/>
    </row>
    <row r="71" spans="1:9" x14ac:dyDescent="0.25">
      <c r="A71" s="202" t="s">
        <v>890</v>
      </c>
      <c r="B71" s="204">
        <v>2261</v>
      </c>
      <c r="C71" s="203"/>
      <c r="D71" s="200"/>
      <c r="E71" s="198"/>
      <c r="F71" s="197"/>
      <c r="G71" s="109">
        <f t="shared" si="1"/>
        <v>2261</v>
      </c>
      <c r="H71" s="201"/>
      <c r="I71" s="196"/>
    </row>
    <row r="72" spans="1:9" x14ac:dyDescent="0.25">
      <c r="A72" s="202" t="s">
        <v>783</v>
      </c>
      <c r="B72" s="204">
        <v>2258</v>
      </c>
      <c r="C72" s="203"/>
      <c r="D72" s="200"/>
      <c r="E72" s="198"/>
      <c r="F72" s="197"/>
      <c r="G72" s="109">
        <f t="shared" si="1"/>
        <v>2258</v>
      </c>
      <c r="H72" s="201"/>
      <c r="I72" s="196"/>
    </row>
    <row r="73" spans="1:9" x14ac:dyDescent="0.25">
      <c r="A73" s="202" t="s">
        <v>891</v>
      </c>
      <c r="B73" s="204">
        <v>2270</v>
      </c>
      <c r="C73" s="203"/>
      <c r="D73" s="200"/>
      <c r="E73" s="198"/>
      <c r="F73" s="197"/>
      <c r="G73" s="109">
        <f t="shared" si="1"/>
        <v>2270</v>
      </c>
      <c r="H73" s="201"/>
      <c r="I73" s="196"/>
    </row>
    <row r="74" spans="1:9" x14ac:dyDescent="0.25">
      <c r="A74" s="202" t="s">
        <v>892</v>
      </c>
      <c r="B74" s="204">
        <v>2188</v>
      </c>
      <c r="C74" s="203"/>
      <c r="D74" s="200"/>
      <c r="E74" s="198"/>
      <c r="F74" s="197"/>
      <c r="G74" s="109">
        <f t="shared" si="1"/>
        <v>2188</v>
      </c>
      <c r="H74" s="201"/>
      <c r="I74" s="196"/>
    </row>
    <row r="75" spans="1:9" x14ac:dyDescent="0.25">
      <c r="A75" s="202" t="s">
        <v>784</v>
      </c>
      <c r="B75" s="204">
        <v>2252</v>
      </c>
      <c r="C75" s="203"/>
      <c r="D75" s="200"/>
      <c r="E75" s="198"/>
      <c r="F75" s="197"/>
      <c r="G75" s="109">
        <f t="shared" si="1"/>
        <v>2252</v>
      </c>
      <c r="H75" s="201"/>
      <c r="I75" s="196"/>
    </row>
    <row r="76" spans="1:9" x14ac:dyDescent="0.25">
      <c r="A76" s="202" t="s">
        <v>893</v>
      </c>
      <c r="B76" s="204">
        <v>2260</v>
      </c>
      <c r="C76" s="203"/>
      <c r="D76" s="200"/>
      <c r="E76" s="198"/>
      <c r="F76" s="197"/>
      <c r="G76" s="109">
        <f t="shared" si="1"/>
        <v>2260</v>
      </c>
      <c r="H76" s="201"/>
      <c r="I76" s="196"/>
    </row>
    <row r="77" spans="1:9" x14ac:dyDescent="0.25">
      <c r="A77" s="202" t="s">
        <v>895</v>
      </c>
      <c r="B77" s="204">
        <v>1945</v>
      </c>
      <c r="C77" s="203"/>
      <c r="D77" s="200"/>
      <c r="E77" s="198"/>
      <c r="F77" s="197"/>
      <c r="G77" s="109">
        <f t="shared" si="1"/>
        <v>1945</v>
      </c>
      <c r="H77" s="201"/>
      <c r="I77" s="196"/>
    </row>
    <row r="78" spans="1:9" x14ac:dyDescent="0.25">
      <c r="A78" s="202" t="s">
        <v>785</v>
      </c>
      <c r="B78" s="204">
        <v>2215</v>
      </c>
      <c r="C78" s="203"/>
      <c r="D78" s="200"/>
      <c r="E78" s="198"/>
      <c r="F78" s="197"/>
      <c r="G78" s="109">
        <f t="shared" si="1"/>
        <v>2215</v>
      </c>
      <c r="H78" s="201"/>
      <c r="I78" s="196"/>
    </row>
    <row r="79" spans="1:9" x14ac:dyDescent="0.25">
      <c r="A79" s="202" t="s">
        <v>894</v>
      </c>
      <c r="B79" s="204">
        <v>2270</v>
      </c>
      <c r="C79" s="203"/>
      <c r="D79" s="200"/>
      <c r="E79" s="198"/>
      <c r="F79" s="197"/>
      <c r="G79" s="109">
        <f t="shared" si="1"/>
        <v>2270</v>
      </c>
      <c r="H79" s="201"/>
      <c r="I79" s="196"/>
    </row>
    <row r="80" spans="1:9" x14ac:dyDescent="0.25">
      <c r="A80" s="202" t="s">
        <v>912</v>
      </c>
      <c r="B80" s="204">
        <v>2240</v>
      </c>
      <c r="C80" s="203"/>
      <c r="D80" s="200"/>
      <c r="E80" s="198"/>
      <c r="F80" s="197"/>
      <c r="G80" s="109">
        <f t="shared" si="1"/>
        <v>2240</v>
      </c>
      <c r="H80" s="201"/>
      <c r="I80" s="196"/>
    </row>
    <row r="81" spans="1:9" ht="15.75" thickBot="1" x14ac:dyDescent="0.3">
      <c r="A81" s="153" t="s">
        <v>786</v>
      </c>
      <c r="B81" s="171">
        <v>2269</v>
      </c>
      <c r="C81" s="170"/>
      <c r="D81" s="120"/>
      <c r="E81" s="188"/>
      <c r="F81" s="113"/>
      <c r="G81" s="114">
        <f t="shared" si="1"/>
        <v>2269</v>
      </c>
      <c r="H81" s="118"/>
      <c r="I81" s="196"/>
    </row>
    <row r="82" spans="1:9" ht="15.75" thickTop="1" x14ac:dyDescent="0.25">
      <c r="A82" s="149" t="s">
        <v>928</v>
      </c>
      <c r="B82" s="148">
        <v>2275</v>
      </c>
      <c r="C82" s="174"/>
      <c r="D82" s="106"/>
      <c r="E82" s="187"/>
      <c r="F82" s="108"/>
      <c r="G82" s="109">
        <f t="shared" si="1"/>
        <v>2275</v>
      </c>
      <c r="H82" s="110"/>
      <c r="I82" s="196"/>
    </row>
    <row r="83" spans="1:9" x14ac:dyDescent="0.25">
      <c r="A83" s="202" t="s">
        <v>787</v>
      </c>
      <c r="B83" s="148">
        <v>2257</v>
      </c>
      <c r="C83" s="174"/>
      <c r="D83" s="106"/>
      <c r="E83" s="187"/>
      <c r="F83" s="108"/>
      <c r="G83" s="109">
        <f t="shared" si="1"/>
        <v>2257</v>
      </c>
      <c r="H83" s="110"/>
      <c r="I83" s="196"/>
    </row>
    <row r="84" spans="1:9" x14ac:dyDescent="0.25">
      <c r="A84" s="149" t="s">
        <v>929</v>
      </c>
      <c r="B84" s="148">
        <v>2118</v>
      </c>
      <c r="C84" s="174"/>
      <c r="D84" s="106"/>
      <c r="E84" s="187"/>
      <c r="F84" s="108"/>
      <c r="G84" s="109">
        <f t="shared" si="1"/>
        <v>2118</v>
      </c>
      <c r="H84" s="110"/>
      <c r="I84" s="196"/>
    </row>
    <row r="85" spans="1:9" x14ac:dyDescent="0.25">
      <c r="A85" s="149" t="s">
        <v>930</v>
      </c>
      <c r="B85" s="148">
        <v>2141</v>
      </c>
      <c r="C85" s="174"/>
      <c r="D85" s="106"/>
      <c r="E85" s="187"/>
      <c r="F85" s="108"/>
      <c r="G85" s="109">
        <f t="shared" si="1"/>
        <v>2141</v>
      </c>
      <c r="H85" s="110"/>
      <c r="I85" s="196"/>
    </row>
    <row r="86" spans="1:9" x14ac:dyDescent="0.25">
      <c r="A86" s="202" t="s">
        <v>931</v>
      </c>
      <c r="B86" s="148">
        <v>2260</v>
      </c>
      <c r="C86" s="174"/>
      <c r="D86" s="106"/>
      <c r="E86" s="187"/>
      <c r="F86" s="108"/>
      <c r="G86" s="109">
        <f t="shared" si="1"/>
        <v>2260</v>
      </c>
      <c r="H86" s="110"/>
      <c r="I86" s="196"/>
    </row>
    <row r="87" spans="1:9" x14ac:dyDescent="0.25">
      <c r="A87" s="149" t="s">
        <v>932</v>
      </c>
      <c r="B87" s="148">
        <v>2260</v>
      </c>
      <c r="C87" s="174"/>
      <c r="D87" s="106"/>
      <c r="E87" s="187"/>
      <c r="F87" s="108"/>
      <c r="G87" s="109">
        <f t="shared" si="1"/>
        <v>2260</v>
      </c>
      <c r="H87" s="110"/>
      <c r="I87" s="196"/>
    </row>
    <row r="88" spans="1:9" x14ac:dyDescent="0.25">
      <c r="A88" s="149" t="s">
        <v>933</v>
      </c>
      <c r="B88" s="148">
        <v>2045</v>
      </c>
      <c r="C88" s="174"/>
      <c r="D88" s="106"/>
      <c r="E88" s="187"/>
      <c r="F88" s="108"/>
      <c r="G88" s="109">
        <f t="shared" si="1"/>
        <v>2045</v>
      </c>
      <c r="H88" s="110"/>
      <c r="I88" s="196"/>
    </row>
    <row r="89" spans="1:9" x14ac:dyDescent="0.25">
      <c r="A89" s="202" t="s">
        <v>934</v>
      </c>
      <c r="B89" s="148">
        <v>2248</v>
      </c>
      <c r="C89" s="174"/>
      <c r="D89" s="106"/>
      <c r="E89" s="187"/>
      <c r="F89" s="108"/>
      <c r="G89" s="109">
        <f t="shared" si="1"/>
        <v>2248</v>
      </c>
      <c r="H89" s="110"/>
      <c r="I89" s="196"/>
    </row>
    <row r="90" spans="1:9" x14ac:dyDescent="0.25">
      <c r="A90" s="149" t="s">
        <v>935</v>
      </c>
      <c r="B90" s="148">
        <v>2270</v>
      </c>
      <c r="C90" s="174"/>
      <c r="D90" s="106"/>
      <c r="E90" s="187"/>
      <c r="F90" s="108"/>
      <c r="G90" s="109">
        <f t="shared" si="1"/>
        <v>2270</v>
      </c>
      <c r="H90" s="110"/>
      <c r="I90" s="196"/>
    </row>
    <row r="91" spans="1:9" ht="4.5" customHeight="1" x14ac:dyDescent="0.25">
      <c r="A91" s="17"/>
      <c r="B91" s="221"/>
      <c r="C91" s="17"/>
      <c r="D91" s="17"/>
      <c r="E91" s="17"/>
      <c r="F91" s="17"/>
      <c r="G91" s="17">
        <f>B91+H91</f>
        <v>0</v>
      </c>
      <c r="H91" s="17"/>
    </row>
    <row r="92" spans="1:9" x14ac:dyDescent="0.25">
      <c r="A92" s="5" t="s">
        <v>16</v>
      </c>
      <c r="B92" s="18">
        <f>SUM(B6:B90)</f>
        <v>151654</v>
      </c>
      <c r="C92" s="18">
        <f>SUM(B6:B21)</f>
        <v>29871</v>
      </c>
      <c r="D92" s="26">
        <f>SUM(D6:D21)</f>
        <v>0</v>
      </c>
      <c r="E92" s="5"/>
      <c r="F92" s="5"/>
      <c r="G92" s="83">
        <f>SUM(G6:G91)</f>
        <v>151584</v>
      </c>
      <c r="H92" s="23">
        <f>SUM(H6:H21)</f>
        <v>0</v>
      </c>
    </row>
    <row r="93" spans="1:9" x14ac:dyDescent="0.25">
      <c r="A93" s="121"/>
      <c r="B93" s="122">
        <f>J1-B92</f>
        <v>-1654</v>
      </c>
      <c r="C93" s="121"/>
      <c r="D93" s="123"/>
      <c r="E93" s="121"/>
      <c r="F93" s="121"/>
      <c r="G93" s="122"/>
      <c r="H93" s="121"/>
    </row>
    <row r="94" spans="1:9" ht="28.5" customHeight="1" x14ac:dyDescent="0.25"/>
    <row r="95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92D050"/>
  </sheetPr>
  <dimension ref="A1:J34"/>
  <sheetViews>
    <sheetView workbookViewId="0">
      <selection activeCell="E11" sqref="E11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15530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59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221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590</v>
      </c>
      <c r="B6" s="148">
        <v>100</v>
      </c>
      <c r="C6" s="174"/>
      <c r="D6" s="106"/>
      <c r="E6" s="187"/>
      <c r="F6" s="108"/>
      <c r="G6" s="216">
        <f t="shared" ref="G6:G12" si="0">B6-H6</f>
        <v>91</v>
      </c>
      <c r="H6" s="110">
        <v>9</v>
      </c>
      <c r="I6" s="196"/>
    </row>
    <row r="7" spans="1:10" x14ac:dyDescent="0.25">
      <c r="A7" s="202" t="s">
        <v>591</v>
      </c>
      <c r="B7" s="204">
        <v>179</v>
      </c>
      <c r="C7" s="203"/>
      <c r="D7" s="200"/>
      <c r="E7" s="198"/>
      <c r="F7" s="197"/>
      <c r="G7" s="216">
        <f t="shared" si="0"/>
        <v>129</v>
      </c>
      <c r="H7" s="201">
        <v>50</v>
      </c>
      <c r="I7" s="196"/>
    </row>
    <row r="8" spans="1:10" x14ac:dyDescent="0.25">
      <c r="A8" s="202" t="s">
        <v>611</v>
      </c>
      <c r="B8" s="204">
        <v>675</v>
      </c>
      <c r="C8" s="203"/>
      <c r="D8" s="200"/>
      <c r="E8" s="198"/>
      <c r="F8" s="197"/>
      <c r="G8" s="216">
        <f t="shared" si="0"/>
        <v>578</v>
      </c>
      <c r="H8" s="201">
        <v>97</v>
      </c>
      <c r="I8" s="196"/>
    </row>
    <row r="9" spans="1:10" x14ac:dyDescent="0.25">
      <c r="A9" s="202" t="s">
        <v>644</v>
      </c>
      <c r="B9" s="204">
        <v>35</v>
      </c>
      <c r="C9" s="203"/>
      <c r="D9" s="200"/>
      <c r="E9" s="198"/>
      <c r="F9" s="197"/>
      <c r="G9" s="216">
        <f t="shared" si="0"/>
        <v>31</v>
      </c>
      <c r="H9" s="201">
        <v>4</v>
      </c>
      <c r="I9" s="196"/>
    </row>
    <row r="10" spans="1:10" x14ac:dyDescent="0.25">
      <c r="A10" s="202" t="s">
        <v>645</v>
      </c>
      <c r="B10" s="204">
        <v>531</v>
      </c>
      <c r="C10" s="203"/>
      <c r="D10" s="200"/>
      <c r="E10" s="198"/>
      <c r="F10" s="197"/>
      <c r="G10" s="216">
        <f t="shared" si="0"/>
        <v>520</v>
      </c>
      <c r="H10" s="201">
        <v>11</v>
      </c>
      <c r="I10" s="196"/>
    </row>
    <row r="11" spans="1:10" x14ac:dyDescent="0.25">
      <c r="A11" s="202" t="s">
        <v>646</v>
      </c>
      <c r="B11" s="204">
        <v>264</v>
      </c>
      <c r="C11" s="203"/>
      <c r="D11" s="200"/>
      <c r="E11" s="198"/>
      <c r="F11" s="197"/>
      <c r="G11" s="216">
        <f t="shared" si="0"/>
        <v>252</v>
      </c>
      <c r="H11" s="201">
        <v>12</v>
      </c>
      <c r="I11" s="196"/>
    </row>
    <row r="12" spans="1:10" x14ac:dyDescent="0.25">
      <c r="A12" s="202" t="s">
        <v>647</v>
      </c>
      <c r="B12" s="204">
        <v>118</v>
      </c>
      <c r="C12" s="203"/>
      <c r="D12" s="200"/>
      <c r="E12" s="198"/>
      <c r="F12" s="197"/>
      <c r="G12" s="217">
        <f t="shared" si="0"/>
        <v>109</v>
      </c>
      <c r="H12" s="201">
        <v>9</v>
      </c>
      <c r="I12" s="196"/>
    </row>
    <row r="13" spans="1:10" x14ac:dyDescent="0.25">
      <c r="A13" s="202" t="s">
        <v>648</v>
      </c>
      <c r="B13" s="204">
        <v>1050</v>
      </c>
      <c r="C13" s="203"/>
      <c r="D13" s="200"/>
      <c r="E13" s="198"/>
      <c r="F13" s="197"/>
      <c r="G13" s="217">
        <f>B13+H13</f>
        <v>1050</v>
      </c>
      <c r="H13" s="201"/>
      <c r="I13" s="196"/>
    </row>
    <row r="14" spans="1:10" x14ac:dyDescent="0.25">
      <c r="A14" s="202" t="s">
        <v>665</v>
      </c>
      <c r="B14" s="148">
        <v>1023</v>
      </c>
      <c r="C14" s="174"/>
      <c r="D14" s="106"/>
      <c r="E14" s="187"/>
      <c r="F14" s="108"/>
      <c r="G14" s="217">
        <f>B14-H14</f>
        <v>1012</v>
      </c>
      <c r="H14" s="110">
        <v>11</v>
      </c>
      <c r="I14" s="196"/>
    </row>
    <row r="15" spans="1:10" x14ac:dyDescent="0.25">
      <c r="A15" s="202" t="s">
        <v>666</v>
      </c>
      <c r="B15" s="148">
        <v>1076</v>
      </c>
      <c r="C15" s="174"/>
      <c r="D15" s="106"/>
      <c r="E15" s="187"/>
      <c r="F15" s="108"/>
      <c r="G15" s="217">
        <f t="shared" ref="G15:G25" si="1">B15+H15</f>
        <v>1076</v>
      </c>
      <c r="H15" s="110"/>
      <c r="I15" s="196"/>
    </row>
    <row r="16" spans="1:10" x14ac:dyDescent="0.25">
      <c r="A16" s="202" t="s">
        <v>667</v>
      </c>
      <c r="B16" s="148">
        <v>800</v>
      </c>
      <c r="C16" s="174"/>
      <c r="D16" s="106"/>
      <c r="E16" s="187"/>
      <c r="F16" s="108"/>
      <c r="G16" s="217">
        <f>B16+H16</f>
        <v>800</v>
      </c>
      <c r="H16" s="110"/>
      <c r="I16" s="196"/>
    </row>
    <row r="17" spans="1:9" x14ac:dyDescent="0.25">
      <c r="A17" s="202" t="s">
        <v>668</v>
      </c>
      <c r="B17" s="148">
        <v>888</v>
      </c>
      <c r="C17" s="174"/>
      <c r="D17" s="106"/>
      <c r="E17" s="187"/>
      <c r="F17" s="108"/>
      <c r="G17" s="217">
        <f t="shared" si="1"/>
        <v>888</v>
      </c>
      <c r="H17" s="110"/>
      <c r="I17" s="196"/>
    </row>
    <row r="18" spans="1:9" x14ac:dyDescent="0.25">
      <c r="A18" s="202" t="s">
        <v>687</v>
      </c>
      <c r="B18" s="148">
        <v>99</v>
      </c>
      <c r="C18" s="174"/>
      <c r="D18" s="106"/>
      <c r="E18" s="187"/>
      <c r="F18" s="108"/>
      <c r="G18" s="217">
        <f t="shared" si="1"/>
        <v>99</v>
      </c>
      <c r="H18" s="110"/>
      <c r="I18" s="196"/>
    </row>
    <row r="19" spans="1:9" x14ac:dyDescent="0.25">
      <c r="A19" s="202" t="s">
        <v>688</v>
      </c>
      <c r="B19" s="148">
        <v>82</v>
      </c>
      <c r="C19" s="174"/>
      <c r="D19" s="106"/>
      <c r="E19" s="187"/>
      <c r="F19" s="108"/>
      <c r="G19" s="217">
        <f t="shared" si="1"/>
        <v>82</v>
      </c>
      <c r="H19" s="110"/>
      <c r="I19" s="196"/>
    </row>
    <row r="20" spans="1:9" x14ac:dyDescent="0.25">
      <c r="A20" s="202" t="s">
        <v>689</v>
      </c>
      <c r="B20" s="148">
        <v>961</v>
      </c>
      <c r="C20" s="174"/>
      <c r="D20" s="106"/>
      <c r="E20" s="187"/>
      <c r="F20" s="108"/>
      <c r="G20" s="217">
        <f t="shared" si="1"/>
        <v>961</v>
      </c>
      <c r="H20" s="110"/>
      <c r="I20" s="196"/>
    </row>
    <row r="21" spans="1:9" x14ac:dyDescent="0.25">
      <c r="A21" s="202" t="s">
        <v>690</v>
      </c>
      <c r="B21" s="148">
        <v>1100</v>
      </c>
      <c r="C21" s="174"/>
      <c r="D21" s="106"/>
      <c r="E21" s="187"/>
      <c r="F21" s="108"/>
      <c r="G21" s="217">
        <f t="shared" si="1"/>
        <v>1100</v>
      </c>
      <c r="H21" s="110"/>
      <c r="I21" s="196"/>
    </row>
    <row r="22" spans="1:9" x14ac:dyDescent="0.25">
      <c r="A22" s="202" t="s">
        <v>702</v>
      </c>
      <c r="B22" s="148">
        <v>1020</v>
      </c>
      <c r="C22" s="174"/>
      <c r="D22" s="106"/>
      <c r="E22" s="187"/>
      <c r="F22" s="108"/>
      <c r="G22" s="217">
        <f t="shared" si="1"/>
        <v>1020</v>
      </c>
      <c r="H22" s="110"/>
      <c r="I22" s="196"/>
    </row>
    <row r="23" spans="1:9" x14ac:dyDescent="0.25">
      <c r="A23" s="202" t="s">
        <v>703</v>
      </c>
      <c r="B23" s="148">
        <v>965</v>
      </c>
      <c r="C23" s="174"/>
      <c r="D23" s="106"/>
      <c r="E23" s="187"/>
      <c r="F23" s="108"/>
      <c r="G23" s="217">
        <f t="shared" si="1"/>
        <v>965</v>
      </c>
      <c r="H23" s="110"/>
      <c r="I23" s="196"/>
    </row>
    <row r="24" spans="1:9" x14ac:dyDescent="0.25">
      <c r="A24" s="202" t="s">
        <v>704</v>
      </c>
      <c r="B24" s="148">
        <v>975</v>
      </c>
      <c r="C24" s="174"/>
      <c r="D24" s="106"/>
      <c r="E24" s="187"/>
      <c r="F24" s="108"/>
      <c r="G24" s="217">
        <f t="shared" si="1"/>
        <v>975</v>
      </c>
      <c r="H24" s="110"/>
      <c r="I24" s="196"/>
    </row>
    <row r="25" spans="1:9" x14ac:dyDescent="0.25">
      <c r="A25" s="202" t="s">
        <v>714</v>
      </c>
      <c r="B25" s="148">
        <v>960</v>
      </c>
      <c r="C25" s="174"/>
      <c r="D25" s="106"/>
      <c r="E25" s="187"/>
      <c r="F25" s="108"/>
      <c r="G25" s="217">
        <f t="shared" si="1"/>
        <v>960</v>
      </c>
      <c r="H25" s="110"/>
      <c r="I25" s="196"/>
    </row>
    <row r="26" spans="1:9" x14ac:dyDescent="0.25">
      <c r="A26" s="202" t="s">
        <v>715</v>
      </c>
      <c r="B26" s="148">
        <v>1135</v>
      </c>
      <c r="C26" s="174"/>
      <c r="D26" s="106"/>
      <c r="E26" s="187"/>
      <c r="F26" s="108"/>
      <c r="G26" s="216">
        <f>B26-H26</f>
        <v>1135</v>
      </c>
      <c r="H26" s="110"/>
      <c r="I26" s="196"/>
    </row>
    <row r="27" spans="1:9" x14ac:dyDescent="0.25">
      <c r="A27" s="202" t="s">
        <v>721</v>
      </c>
      <c r="B27" s="148">
        <v>500</v>
      </c>
      <c r="C27" s="174"/>
      <c r="D27" s="106"/>
      <c r="E27" s="187"/>
      <c r="F27" s="108"/>
      <c r="G27" s="216">
        <f>B27-H27</f>
        <v>500</v>
      </c>
      <c r="H27" s="110"/>
      <c r="I27" s="196"/>
    </row>
    <row r="28" spans="1:9" x14ac:dyDescent="0.25">
      <c r="A28" s="202" t="s">
        <v>716</v>
      </c>
      <c r="B28" s="148">
        <v>553</v>
      </c>
      <c r="C28" s="203"/>
      <c r="D28" s="200"/>
      <c r="E28" s="198"/>
      <c r="F28" s="197"/>
      <c r="G28" s="216">
        <f>B28-H28</f>
        <v>553</v>
      </c>
      <c r="H28" s="201"/>
      <c r="I28" s="196"/>
    </row>
    <row r="29" spans="1:9" x14ac:dyDescent="0.25">
      <c r="A29" s="202" t="s">
        <v>717</v>
      </c>
      <c r="B29" s="148">
        <v>190</v>
      </c>
      <c r="C29" s="203"/>
      <c r="D29" s="200"/>
      <c r="E29" s="198"/>
      <c r="F29" s="108"/>
      <c r="G29" s="216">
        <f>B29+H29</f>
        <v>190</v>
      </c>
      <c r="H29" s="110"/>
      <c r="I29" s="196"/>
    </row>
    <row r="30" spans="1:9" ht="4.5" customHeight="1" x14ac:dyDescent="0.25">
      <c r="A30" s="17"/>
      <c r="B30" s="221"/>
      <c r="C30" s="17"/>
      <c r="D30" s="17"/>
      <c r="E30" s="17"/>
      <c r="F30" s="17"/>
      <c r="G30" s="17">
        <f>B30+H30</f>
        <v>0</v>
      </c>
      <c r="H30" s="17"/>
    </row>
    <row r="31" spans="1:9" x14ac:dyDescent="0.25">
      <c r="A31" s="5" t="s">
        <v>16</v>
      </c>
      <c r="B31" s="18">
        <f>SUM(B6:B29)</f>
        <v>15279</v>
      </c>
      <c r="C31" s="18">
        <f>SUM(B6:B29)</f>
        <v>15279</v>
      </c>
      <c r="D31" s="26">
        <f>SUM(D6:D29)</f>
        <v>0</v>
      </c>
      <c r="E31" s="5"/>
      <c r="F31" s="5"/>
      <c r="G31" s="83">
        <f>SUM(G6:G30)</f>
        <v>15076</v>
      </c>
      <c r="H31" s="23">
        <f>SUM(H6:H29)</f>
        <v>203</v>
      </c>
    </row>
    <row r="32" spans="1:9" x14ac:dyDescent="0.25">
      <c r="A32" s="121"/>
      <c r="B32" s="122">
        <f>J1-B31</f>
        <v>251</v>
      </c>
      <c r="C32" s="121"/>
      <c r="D32" s="123"/>
      <c r="E32" s="121"/>
      <c r="F32" s="121"/>
      <c r="G32" s="122"/>
      <c r="H32" s="121"/>
    </row>
    <row r="33" ht="28.5" customHeight="1" x14ac:dyDescent="0.25"/>
    <row r="34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92D050"/>
  </sheetPr>
  <dimension ref="A1:J25"/>
  <sheetViews>
    <sheetView workbookViewId="0">
      <selection activeCell="G5" sqref="G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18500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56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225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548</v>
      </c>
      <c r="B6" s="204">
        <v>300</v>
      </c>
      <c r="C6" s="174"/>
      <c r="D6" s="106"/>
      <c r="E6" s="187"/>
      <c r="F6" s="108"/>
      <c r="G6" s="109">
        <f>B6+H6</f>
        <v>300</v>
      </c>
      <c r="H6" s="110"/>
      <c r="I6" s="196"/>
    </row>
    <row r="7" spans="1:10" x14ac:dyDescent="0.25">
      <c r="A7" s="202" t="s">
        <v>549</v>
      </c>
      <c r="B7" s="204">
        <v>1908</v>
      </c>
      <c r="C7" s="174"/>
      <c r="D7" s="106"/>
      <c r="E7" s="187"/>
      <c r="F7" s="108"/>
      <c r="G7" s="109">
        <f t="shared" ref="G7:G21" si="0">B7+H7</f>
        <v>1908</v>
      </c>
      <c r="H7" s="110"/>
      <c r="I7" s="196"/>
    </row>
    <row r="8" spans="1:10" x14ac:dyDescent="0.25">
      <c r="A8" s="202" t="s">
        <v>550</v>
      </c>
      <c r="B8" s="204">
        <v>1500</v>
      </c>
      <c r="C8" s="203"/>
      <c r="D8" s="200"/>
      <c r="E8" s="198"/>
      <c r="F8" s="197"/>
      <c r="G8" s="109">
        <f t="shared" si="0"/>
        <v>1500</v>
      </c>
      <c r="H8" s="201"/>
      <c r="I8" s="196"/>
    </row>
    <row r="9" spans="1:10" x14ac:dyDescent="0.25">
      <c r="A9" s="202" t="s">
        <v>551</v>
      </c>
      <c r="B9" s="204">
        <v>1708</v>
      </c>
      <c r="C9" s="203" t="s">
        <v>166</v>
      </c>
      <c r="D9" s="200"/>
      <c r="E9" s="198"/>
      <c r="F9" s="197"/>
      <c r="G9" s="109">
        <f t="shared" si="0"/>
        <v>1708</v>
      </c>
      <c r="H9" s="201"/>
      <c r="I9" s="196"/>
    </row>
    <row r="10" spans="1:10" x14ac:dyDescent="0.25">
      <c r="A10" s="202" t="s">
        <v>552</v>
      </c>
      <c r="B10" s="204">
        <v>542</v>
      </c>
      <c r="C10" s="174"/>
      <c r="D10" s="106"/>
      <c r="E10" s="187"/>
      <c r="F10" s="108"/>
      <c r="G10" s="109">
        <f t="shared" si="0"/>
        <v>549</v>
      </c>
      <c r="H10" s="110">
        <v>7</v>
      </c>
      <c r="I10" s="196"/>
    </row>
    <row r="11" spans="1:10" x14ac:dyDescent="0.25">
      <c r="A11" s="202" t="s">
        <v>558</v>
      </c>
      <c r="B11" s="204">
        <v>1100</v>
      </c>
      <c r="D11" s="200"/>
      <c r="E11" s="198"/>
      <c r="F11" s="197"/>
      <c r="G11" s="109">
        <f>B11-H11</f>
        <v>985</v>
      </c>
      <c r="H11" s="201">
        <v>115</v>
      </c>
      <c r="I11" s="196"/>
    </row>
    <row r="12" spans="1:10" x14ac:dyDescent="0.25">
      <c r="A12" s="202" t="s">
        <v>559</v>
      </c>
      <c r="B12" s="148">
        <v>1323</v>
      </c>
      <c r="C12" s="203"/>
      <c r="D12" s="200"/>
      <c r="E12" s="198"/>
      <c r="F12" s="197"/>
      <c r="G12" s="109">
        <f t="shared" si="0"/>
        <v>1323</v>
      </c>
      <c r="H12" s="201"/>
      <c r="I12" s="196"/>
    </row>
    <row r="13" spans="1:10" x14ac:dyDescent="0.25">
      <c r="A13" s="202" t="s">
        <v>560</v>
      </c>
      <c r="B13" s="204">
        <v>1332</v>
      </c>
      <c r="C13" s="203"/>
      <c r="D13" s="200"/>
      <c r="E13" s="198"/>
      <c r="F13" s="197"/>
      <c r="G13" s="109">
        <f t="shared" si="0"/>
        <v>1332</v>
      </c>
      <c r="H13" s="201"/>
      <c r="I13" s="196"/>
    </row>
    <row r="14" spans="1:10" ht="15.75" thickBot="1" x14ac:dyDescent="0.3">
      <c r="A14" s="153" t="s">
        <v>561</v>
      </c>
      <c r="B14" s="171">
        <v>820</v>
      </c>
      <c r="C14" s="170"/>
      <c r="D14" s="120"/>
      <c r="E14" s="188"/>
      <c r="F14" s="113"/>
      <c r="G14" s="114">
        <f t="shared" si="0"/>
        <v>820</v>
      </c>
      <c r="H14" s="118"/>
      <c r="I14" s="196"/>
    </row>
    <row r="15" spans="1:10" ht="15.75" thickTop="1" x14ac:dyDescent="0.25">
      <c r="A15" s="149" t="s">
        <v>869</v>
      </c>
      <c r="B15" s="148">
        <v>1823</v>
      </c>
      <c r="C15" s="174"/>
      <c r="D15" s="106"/>
      <c r="E15" s="187"/>
      <c r="F15" s="108"/>
      <c r="G15" s="109">
        <f>B15+H15</f>
        <v>1823</v>
      </c>
      <c r="H15" s="110"/>
      <c r="I15" s="196"/>
    </row>
    <row r="16" spans="1:10" x14ac:dyDescent="0.25">
      <c r="A16" s="202" t="s">
        <v>870</v>
      </c>
      <c r="B16" s="204">
        <v>693</v>
      </c>
      <c r="C16" s="203"/>
      <c r="D16" s="200"/>
      <c r="E16" s="198"/>
      <c r="F16" s="197"/>
      <c r="G16" s="109">
        <f>B16-H16</f>
        <v>693</v>
      </c>
      <c r="H16" s="201"/>
      <c r="I16" s="196"/>
    </row>
    <row r="17" spans="1:9" x14ac:dyDescent="0.25">
      <c r="A17" s="202" t="s">
        <v>871</v>
      </c>
      <c r="B17" s="204">
        <v>1230</v>
      </c>
      <c r="C17" s="203"/>
      <c r="D17" s="200"/>
      <c r="E17" s="198"/>
      <c r="F17" s="197"/>
      <c r="G17" s="45">
        <f>B17+H17</f>
        <v>1230</v>
      </c>
      <c r="H17" s="201"/>
      <c r="I17" s="196"/>
    </row>
    <row r="18" spans="1:9" x14ac:dyDescent="0.25">
      <c r="A18" s="202" t="s">
        <v>877</v>
      </c>
      <c r="B18" s="148">
        <v>2136</v>
      </c>
      <c r="C18" s="174"/>
      <c r="D18" s="106"/>
      <c r="E18" s="187"/>
      <c r="F18" s="108"/>
      <c r="G18" s="109">
        <f>B18+H18</f>
        <v>2136</v>
      </c>
      <c r="H18" s="110"/>
      <c r="I18" s="196"/>
    </row>
    <row r="19" spans="1:9" x14ac:dyDescent="0.25">
      <c r="A19" s="202" t="s">
        <v>878</v>
      </c>
      <c r="B19" s="204">
        <v>1222</v>
      </c>
      <c r="C19" s="203"/>
      <c r="D19" s="200"/>
      <c r="E19" s="198"/>
      <c r="F19" s="197"/>
      <c r="G19" s="45">
        <f>B19+H19</f>
        <v>1222</v>
      </c>
      <c r="H19" s="201"/>
      <c r="I19" s="196"/>
    </row>
    <row r="20" spans="1:9" x14ac:dyDescent="0.25">
      <c r="A20" s="202" t="s">
        <v>879</v>
      </c>
      <c r="B20" s="148">
        <v>1960</v>
      </c>
      <c r="C20" s="174"/>
      <c r="D20" s="106"/>
      <c r="E20" s="187"/>
      <c r="F20" s="108"/>
      <c r="G20" s="109">
        <f>B20+H20</f>
        <v>1960</v>
      </c>
      <c r="H20" s="110"/>
      <c r="I20" s="196"/>
    </row>
    <row r="21" spans="1:9" ht="4.5" customHeight="1" x14ac:dyDescent="0.25">
      <c r="A21" s="17"/>
      <c r="B21" s="221"/>
      <c r="C21" s="17"/>
      <c r="D21" s="17"/>
      <c r="E21" s="17"/>
      <c r="F21" s="17"/>
      <c r="G21" s="17">
        <f t="shared" si="0"/>
        <v>0</v>
      </c>
      <c r="H21" s="17"/>
    </row>
    <row r="22" spans="1:9" x14ac:dyDescent="0.25">
      <c r="A22" s="5"/>
      <c r="B22" s="18">
        <f>SUM(B6:B20)</f>
        <v>19597</v>
      </c>
      <c r="C22" s="18">
        <f>SUM(B6:B9)</f>
        <v>5416</v>
      </c>
      <c r="D22" s="26">
        <f>SUM(D6:D9)</f>
        <v>0</v>
      </c>
      <c r="E22" s="5"/>
      <c r="F22" s="5"/>
      <c r="G22" s="83">
        <f>SUM(G6:G21)</f>
        <v>19489</v>
      </c>
      <c r="H22" s="23">
        <f>SUM(H6:H9)</f>
        <v>0</v>
      </c>
    </row>
    <row r="23" spans="1:9" x14ac:dyDescent="0.25">
      <c r="A23" s="121"/>
      <c r="B23" s="122">
        <f>J1-B22</f>
        <v>-1097</v>
      </c>
      <c r="C23" s="121"/>
      <c r="D23" s="123"/>
      <c r="E23" s="121"/>
      <c r="F23" s="121"/>
      <c r="G23" s="122"/>
      <c r="H23" s="121"/>
    </row>
    <row r="24" spans="1:9" ht="28.5" customHeight="1" x14ac:dyDescent="0.25"/>
    <row r="25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tabColor rgb="FFFFC000"/>
  </sheetPr>
  <dimension ref="A1:O65"/>
  <sheetViews>
    <sheetView topLeftCell="A13" workbookViewId="0">
      <selection activeCell="F26" sqref="F26"/>
    </sheetView>
  </sheetViews>
  <sheetFormatPr baseColWidth="10" defaultRowHeight="15" x14ac:dyDescent="0.25"/>
  <cols>
    <col min="1" max="1" width="22.5703125" style="160" customWidth="1"/>
    <col min="2" max="4" width="11.42578125" style="160"/>
    <col min="5" max="5" width="11.85546875" style="160" customWidth="1"/>
    <col min="6" max="16384" width="11.42578125" style="160"/>
  </cols>
  <sheetData>
    <row r="1" spans="1:15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21">
        <v>1070</v>
      </c>
      <c r="K1" s="21"/>
    </row>
    <row r="2" spans="1:15" ht="15" customHeight="1" x14ac:dyDescent="0.25">
      <c r="A2" s="7"/>
      <c r="B2" s="543" t="s">
        <v>7</v>
      </c>
      <c r="C2" s="543"/>
      <c r="D2" s="12" t="s">
        <v>13</v>
      </c>
      <c r="E2" s="177"/>
      <c r="F2" s="176" t="s">
        <v>9</v>
      </c>
      <c r="G2" s="12" t="s">
        <v>20</v>
      </c>
      <c r="H2" s="177"/>
    </row>
    <row r="3" spans="1:15" x14ac:dyDescent="0.25">
      <c r="A3" s="8"/>
      <c r="B3" s="541" t="s">
        <v>8</v>
      </c>
      <c r="C3" s="541"/>
      <c r="D3" s="12" t="s">
        <v>150</v>
      </c>
      <c r="E3" s="4"/>
      <c r="F3" s="5" t="s">
        <v>10</v>
      </c>
      <c r="G3" s="13" t="s">
        <v>12</v>
      </c>
      <c r="H3" s="4"/>
    </row>
    <row r="5" spans="1:15" ht="30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1</v>
      </c>
      <c r="H5" s="1" t="s">
        <v>2</v>
      </c>
    </row>
    <row r="6" spans="1:15" x14ac:dyDescent="0.25">
      <c r="A6" s="42" t="s">
        <v>121</v>
      </c>
      <c r="B6" s="162">
        <v>50</v>
      </c>
      <c r="C6" s="163"/>
      <c r="D6" s="161"/>
      <c r="E6" s="164"/>
      <c r="F6" s="25"/>
      <c r="G6" s="44">
        <f>B6</f>
        <v>50</v>
      </c>
      <c r="H6" s="1"/>
    </row>
    <row r="7" spans="1:15" x14ac:dyDescent="0.25">
      <c r="A7" s="42" t="s">
        <v>151</v>
      </c>
      <c r="B7" s="48">
        <v>154</v>
      </c>
      <c r="C7" s="33"/>
      <c r="D7" s="85">
        <v>1.0999999999999999E-2</v>
      </c>
      <c r="E7" s="28"/>
      <c r="F7" s="87"/>
      <c r="G7" s="44">
        <f>B7-H7</f>
        <v>154</v>
      </c>
      <c r="H7" s="58"/>
      <c r="I7" s="9"/>
      <c r="O7" s="10"/>
    </row>
    <row r="8" spans="1:15" x14ac:dyDescent="0.25">
      <c r="A8" s="42" t="s">
        <v>155</v>
      </c>
      <c r="B8" s="162">
        <v>90</v>
      </c>
      <c r="C8" s="163"/>
      <c r="D8" s="161">
        <v>1.2E-2</v>
      </c>
      <c r="E8" s="164"/>
      <c r="F8" s="25"/>
      <c r="G8" s="44">
        <f>B8-H8</f>
        <v>90</v>
      </c>
      <c r="H8" s="62"/>
      <c r="I8" s="9"/>
      <c r="O8" s="10"/>
    </row>
    <row r="9" spans="1:15" x14ac:dyDescent="0.25">
      <c r="A9" s="96" t="s">
        <v>152</v>
      </c>
      <c r="B9" s="162">
        <v>751</v>
      </c>
      <c r="C9" s="163">
        <v>4</v>
      </c>
      <c r="D9" s="161">
        <v>6.4000000000000001E-2</v>
      </c>
      <c r="E9" s="164">
        <v>0</v>
      </c>
      <c r="F9" s="32"/>
      <c r="G9" s="44">
        <f>B9-H9</f>
        <v>751</v>
      </c>
      <c r="H9" s="58"/>
      <c r="I9" s="9"/>
      <c r="O9" s="10"/>
    </row>
    <row r="10" spans="1:15" ht="4.5" customHeight="1" x14ac:dyDescent="0.25">
      <c r="A10" s="17"/>
      <c r="B10" s="17"/>
      <c r="C10" s="17"/>
      <c r="D10" s="17"/>
      <c r="E10" s="17"/>
      <c r="F10" s="17"/>
      <c r="G10" s="17"/>
      <c r="H10" s="17"/>
    </row>
    <row r="11" spans="1:15" x14ac:dyDescent="0.25">
      <c r="A11" s="5" t="s">
        <v>16</v>
      </c>
      <c r="B11" s="18">
        <f>SUM(B6:B9)</f>
        <v>1045</v>
      </c>
      <c r="C11" s="5">
        <f>SUM(C6:C9)</f>
        <v>4</v>
      </c>
      <c r="D11" s="26">
        <f>SUM(D6:D9)</f>
        <v>8.6999999999999994E-2</v>
      </c>
      <c r="E11" s="5"/>
      <c r="F11" s="5"/>
      <c r="G11" s="83">
        <f>SUM(G6:G9)</f>
        <v>1045</v>
      </c>
      <c r="H11" s="23">
        <f>SUM(H6:H9)</f>
        <v>0</v>
      </c>
    </row>
    <row r="12" spans="1:15" x14ac:dyDescent="0.25">
      <c r="A12" s="121"/>
      <c r="B12" s="122">
        <f>J1-B11</f>
        <v>25</v>
      </c>
      <c r="C12" s="121"/>
      <c r="D12" s="123"/>
      <c r="E12" s="121"/>
      <c r="F12" s="121"/>
      <c r="G12" s="122"/>
      <c r="H12" s="121"/>
    </row>
    <row r="13" spans="1:15" x14ac:dyDescent="0.25">
      <c r="A13" s="99"/>
      <c r="B13" s="100"/>
      <c r="C13" s="99"/>
      <c r="D13" s="101"/>
      <c r="E13" s="99"/>
      <c r="F13" s="99"/>
      <c r="G13" s="100"/>
      <c r="H13" s="99"/>
    </row>
    <row r="14" spans="1:15" ht="28.5" customHeight="1" x14ac:dyDescent="0.25">
      <c r="A14" s="6"/>
      <c r="B14" s="542" t="s">
        <v>6</v>
      </c>
      <c r="C14" s="542"/>
      <c r="D14" s="542"/>
      <c r="E14" s="542"/>
      <c r="F14" s="542"/>
      <c r="G14" s="542"/>
      <c r="H14" s="542"/>
      <c r="J14" s="21">
        <v>1045</v>
      </c>
    </row>
    <row r="15" spans="1:15" ht="15" customHeight="1" x14ac:dyDescent="0.25">
      <c r="A15" s="7"/>
      <c r="B15" s="543" t="s">
        <v>7</v>
      </c>
      <c r="C15" s="543"/>
      <c r="D15" s="12" t="s">
        <v>13</v>
      </c>
      <c r="E15" s="177"/>
      <c r="F15" s="176" t="s">
        <v>9</v>
      </c>
      <c r="G15" s="12" t="s">
        <v>105</v>
      </c>
      <c r="H15" s="177"/>
    </row>
    <row r="16" spans="1:15" x14ac:dyDescent="0.25">
      <c r="A16" s="8"/>
      <c r="B16" s="541" t="s">
        <v>8</v>
      </c>
      <c r="C16" s="541"/>
      <c r="D16" s="12" t="s">
        <v>150</v>
      </c>
      <c r="E16" s="4"/>
      <c r="F16" s="5" t="s">
        <v>10</v>
      </c>
      <c r="G16" s="13" t="s">
        <v>29</v>
      </c>
      <c r="H16" s="4"/>
    </row>
    <row r="18" spans="1:15" ht="30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1</v>
      </c>
      <c r="H18" s="1" t="s">
        <v>2</v>
      </c>
    </row>
    <row r="19" spans="1:15" x14ac:dyDescent="0.25">
      <c r="A19" s="125" t="s">
        <v>121</v>
      </c>
      <c r="B19" s="1"/>
      <c r="C19" s="1"/>
      <c r="D19" s="1"/>
      <c r="E19" s="1"/>
      <c r="F19" s="1"/>
      <c r="G19" s="142">
        <f t="shared" ref="G19:G24" si="0">B19-H19</f>
        <v>0</v>
      </c>
      <c r="H19" s="1"/>
    </row>
    <row r="20" spans="1:15" x14ac:dyDescent="0.25">
      <c r="A20" s="42" t="s">
        <v>154</v>
      </c>
      <c r="B20" s="163">
        <v>43</v>
      </c>
      <c r="C20" s="163">
        <v>0</v>
      </c>
      <c r="D20" s="163" t="s">
        <v>24</v>
      </c>
      <c r="E20" s="164">
        <v>0</v>
      </c>
      <c r="F20" s="25"/>
      <c r="G20" s="44">
        <f t="shared" si="0"/>
        <v>43</v>
      </c>
      <c r="H20" s="19"/>
    </row>
    <row r="21" spans="1:15" x14ac:dyDescent="0.25">
      <c r="A21" s="42" t="s">
        <v>153</v>
      </c>
      <c r="B21" s="163">
        <v>255</v>
      </c>
      <c r="C21" s="163"/>
      <c r="D21" s="163" t="s">
        <v>24</v>
      </c>
      <c r="E21" s="164"/>
      <c r="F21" s="164"/>
      <c r="G21" s="44">
        <f t="shared" si="0"/>
        <v>255</v>
      </c>
      <c r="H21" s="58"/>
      <c r="I21" s="9"/>
      <c r="O21" s="10"/>
    </row>
    <row r="22" spans="1:15" x14ac:dyDescent="0.25">
      <c r="A22" s="42" t="s">
        <v>156</v>
      </c>
      <c r="B22" s="163">
        <v>238</v>
      </c>
      <c r="C22" s="163"/>
      <c r="D22" s="161" t="s">
        <v>24</v>
      </c>
      <c r="E22" s="164"/>
      <c r="F22" s="25"/>
      <c r="G22" s="44">
        <f t="shared" si="0"/>
        <v>238</v>
      </c>
      <c r="H22" s="62"/>
      <c r="I22" s="9"/>
      <c r="J22" s="182"/>
      <c r="K22" s="182"/>
      <c r="O22" s="10"/>
    </row>
    <row r="23" spans="1:15" x14ac:dyDescent="0.25">
      <c r="A23" s="42" t="s">
        <v>157</v>
      </c>
      <c r="B23" s="48">
        <v>139</v>
      </c>
      <c r="C23" s="33"/>
      <c r="D23" s="41" t="s">
        <v>24</v>
      </c>
      <c r="E23" s="28"/>
      <c r="F23" s="32"/>
      <c r="G23" s="44">
        <f t="shared" si="0"/>
        <v>139</v>
      </c>
      <c r="H23" s="62"/>
      <c r="I23" s="9"/>
      <c r="J23" s="182"/>
      <c r="O23" s="10"/>
    </row>
    <row r="24" spans="1:15" x14ac:dyDescent="0.25">
      <c r="A24" s="42" t="s">
        <v>158</v>
      </c>
      <c r="B24" s="48">
        <v>123</v>
      </c>
      <c r="C24" s="33"/>
      <c r="D24" s="41" t="s">
        <v>24</v>
      </c>
      <c r="E24" s="28"/>
      <c r="F24" s="25"/>
      <c r="G24" s="44">
        <f t="shared" si="0"/>
        <v>123</v>
      </c>
      <c r="H24" s="62"/>
      <c r="I24" s="9"/>
      <c r="N24" s="11"/>
      <c r="O24" s="10"/>
    </row>
    <row r="25" spans="1:15" x14ac:dyDescent="0.25">
      <c r="A25" s="42"/>
      <c r="B25" s="97"/>
      <c r="C25" s="95"/>
      <c r="D25" s="53"/>
      <c r="E25" s="164"/>
      <c r="F25" s="31"/>
      <c r="G25" s="44">
        <f t="shared" ref="G25:G33" si="1">B25-H25</f>
        <v>0</v>
      </c>
      <c r="H25" s="31"/>
      <c r="I25" s="9"/>
      <c r="O25" s="10"/>
    </row>
    <row r="26" spans="1:15" x14ac:dyDescent="0.25">
      <c r="A26" s="42"/>
      <c r="B26" s="97"/>
      <c r="C26" s="95"/>
      <c r="D26" s="53"/>
      <c r="E26" s="164"/>
      <c r="F26" s="1"/>
      <c r="G26" s="44">
        <f t="shared" si="1"/>
        <v>0</v>
      </c>
      <c r="H26" s="58"/>
      <c r="I26" s="9"/>
      <c r="O26" s="10"/>
    </row>
    <row r="27" spans="1:15" x14ac:dyDescent="0.25">
      <c r="A27" s="42"/>
      <c r="B27" s="97"/>
      <c r="C27" s="95"/>
      <c r="D27" s="53"/>
      <c r="E27" s="164"/>
      <c r="F27" s="58"/>
      <c r="G27" s="44">
        <f t="shared" si="1"/>
        <v>0</v>
      </c>
      <c r="H27" s="62"/>
      <c r="I27" s="9"/>
      <c r="O27" s="11"/>
    </row>
    <row r="28" spans="1:15" x14ac:dyDescent="0.25">
      <c r="A28" s="42"/>
      <c r="B28" s="97"/>
      <c r="C28" s="95"/>
      <c r="D28" s="53"/>
      <c r="E28" s="164"/>
      <c r="F28" s="58"/>
      <c r="G28" s="44">
        <f t="shared" si="1"/>
        <v>0</v>
      </c>
      <c r="H28" s="62"/>
      <c r="I28" s="9"/>
      <c r="O28" s="11"/>
    </row>
    <row r="29" spans="1:15" x14ac:dyDescent="0.25">
      <c r="A29" s="42"/>
      <c r="B29" s="97"/>
      <c r="C29" s="95"/>
      <c r="D29" s="53"/>
      <c r="E29" s="164"/>
      <c r="F29" s="58"/>
      <c r="G29" s="44">
        <f t="shared" si="1"/>
        <v>0</v>
      </c>
      <c r="H29" s="62"/>
      <c r="I29" s="9"/>
      <c r="O29" s="11"/>
    </row>
    <row r="30" spans="1:15" x14ac:dyDescent="0.25">
      <c r="A30" s="42"/>
      <c r="B30" s="97"/>
      <c r="C30" s="95"/>
      <c r="D30" s="53"/>
      <c r="E30" s="164"/>
      <c r="F30" s="58"/>
      <c r="G30" s="44">
        <f t="shared" si="1"/>
        <v>0</v>
      </c>
      <c r="H30" s="62"/>
      <c r="I30" s="9"/>
      <c r="O30" s="11"/>
    </row>
    <row r="31" spans="1:15" x14ac:dyDescent="0.25">
      <c r="A31" s="69"/>
      <c r="B31" s="162"/>
      <c r="C31" s="69"/>
      <c r="D31" s="73"/>
      <c r="E31" s="74"/>
      <c r="F31" s="58"/>
      <c r="G31" s="44">
        <f t="shared" si="1"/>
        <v>0</v>
      </c>
      <c r="H31" s="62"/>
      <c r="I31" s="9"/>
      <c r="O31" s="11"/>
    </row>
    <row r="32" spans="1:15" x14ac:dyDescent="0.25">
      <c r="A32" s="69"/>
      <c r="B32" s="162"/>
      <c r="C32" s="69"/>
      <c r="D32" s="73"/>
      <c r="E32" s="74"/>
      <c r="F32" s="58"/>
      <c r="G32" s="44">
        <f t="shared" si="1"/>
        <v>0</v>
      </c>
      <c r="H32" s="62"/>
      <c r="I32" s="9"/>
      <c r="O32" s="11"/>
    </row>
    <row r="33" spans="1:15" x14ac:dyDescent="0.25">
      <c r="A33" s="69"/>
      <c r="B33" s="162"/>
      <c r="C33" s="69"/>
      <c r="D33" s="73"/>
      <c r="E33" s="74"/>
      <c r="F33" s="58"/>
      <c r="G33" s="44">
        <f t="shared" si="1"/>
        <v>0</v>
      </c>
      <c r="H33" s="62"/>
      <c r="I33" s="9"/>
      <c r="O33" s="11"/>
    </row>
    <row r="34" spans="1:15" ht="4.5" customHeight="1" x14ac:dyDescent="0.25">
      <c r="A34" s="17"/>
      <c r="B34" s="17"/>
      <c r="C34" s="17"/>
      <c r="D34" s="17"/>
      <c r="E34" s="17"/>
      <c r="F34" s="17"/>
      <c r="G34" s="17"/>
      <c r="H34" s="17"/>
    </row>
    <row r="35" spans="1:15" x14ac:dyDescent="0.25">
      <c r="A35" s="5" t="s">
        <v>16</v>
      </c>
      <c r="B35" s="18">
        <f>SUM(B20:B33)</f>
        <v>798</v>
      </c>
      <c r="C35" s="5">
        <f>SUM(C20:C33)</f>
        <v>0</v>
      </c>
      <c r="D35" s="26">
        <f>SUM(D20:D33)</f>
        <v>0</v>
      </c>
      <c r="E35" s="5"/>
      <c r="F35" s="5"/>
      <c r="G35" s="83">
        <f>SUM(G20:G33)</f>
        <v>798</v>
      </c>
      <c r="H35" s="23">
        <f>SUM(H20:H33)</f>
        <v>0</v>
      </c>
    </row>
    <row r="36" spans="1:15" x14ac:dyDescent="0.25">
      <c r="A36" s="121"/>
      <c r="B36" s="122">
        <f>J14-B35</f>
        <v>247</v>
      </c>
      <c r="C36" s="121"/>
      <c r="D36" s="123"/>
      <c r="E36" s="121"/>
      <c r="F36" s="121"/>
      <c r="G36" s="122"/>
      <c r="H36" s="121"/>
    </row>
    <row r="37" spans="1:15" ht="28.5" customHeight="1" x14ac:dyDescent="0.25"/>
    <row r="38" spans="1:15" ht="28.5" customHeight="1" x14ac:dyDescent="0.25">
      <c r="A38" s="6"/>
      <c r="B38" s="542" t="s">
        <v>6</v>
      </c>
      <c r="C38" s="542"/>
      <c r="D38" s="542"/>
      <c r="E38" s="542"/>
      <c r="F38" s="542"/>
      <c r="G38" s="542"/>
      <c r="H38" s="542"/>
      <c r="J38" s="21">
        <v>1000</v>
      </c>
    </row>
    <row r="39" spans="1:15" ht="15" customHeight="1" x14ac:dyDescent="0.25">
      <c r="A39" s="7"/>
      <c r="B39" s="543" t="s">
        <v>7</v>
      </c>
      <c r="C39" s="543"/>
      <c r="D39" s="12" t="s">
        <v>13</v>
      </c>
      <c r="E39" s="177"/>
      <c r="F39" s="176" t="s">
        <v>9</v>
      </c>
      <c r="G39" s="12" t="s">
        <v>133</v>
      </c>
      <c r="H39" s="177"/>
    </row>
    <row r="40" spans="1:15" x14ac:dyDescent="0.25">
      <c r="A40" s="8"/>
      <c r="B40" s="541" t="s">
        <v>8</v>
      </c>
      <c r="C40" s="541"/>
      <c r="D40" s="12" t="s">
        <v>150</v>
      </c>
      <c r="E40" s="4"/>
      <c r="F40" s="5" t="s">
        <v>10</v>
      </c>
      <c r="G40" s="13" t="s">
        <v>132</v>
      </c>
      <c r="H40" s="4"/>
    </row>
    <row r="42" spans="1:15" ht="30" x14ac:dyDescent="0.25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1</v>
      </c>
      <c r="H42" s="1" t="s">
        <v>2</v>
      </c>
    </row>
    <row r="43" spans="1:15" x14ac:dyDescent="0.25">
      <c r="A43" s="42"/>
      <c r="B43" s="163"/>
      <c r="C43" s="163"/>
      <c r="D43" s="163"/>
      <c r="E43" s="164"/>
      <c r="F43" s="25"/>
      <c r="G43" s="44">
        <f t="shared" ref="G43:G48" si="2">B43-H43</f>
        <v>0</v>
      </c>
      <c r="H43" s="1"/>
    </row>
    <row r="44" spans="1:15" x14ac:dyDescent="0.25">
      <c r="A44" s="42"/>
      <c r="B44" s="162"/>
      <c r="C44" s="163"/>
      <c r="D44" s="163"/>
      <c r="E44" s="164"/>
      <c r="F44" s="25"/>
      <c r="G44" s="44">
        <f t="shared" si="2"/>
        <v>0</v>
      </c>
      <c r="H44" s="58"/>
      <c r="I44" s="9"/>
      <c r="O44" s="10"/>
    </row>
    <row r="45" spans="1:15" x14ac:dyDescent="0.25">
      <c r="A45" s="42"/>
      <c r="B45" s="162"/>
      <c r="C45" s="163"/>
      <c r="D45" s="163"/>
      <c r="E45" s="164"/>
      <c r="F45" s="25"/>
      <c r="G45" s="44">
        <f t="shared" si="2"/>
        <v>0</v>
      </c>
      <c r="H45" s="62"/>
      <c r="I45" s="9"/>
      <c r="O45" s="10"/>
    </row>
    <row r="46" spans="1:15" x14ac:dyDescent="0.25">
      <c r="A46" s="42"/>
      <c r="B46" s="162"/>
      <c r="C46" s="163"/>
      <c r="D46" s="53"/>
      <c r="E46" s="164"/>
      <c r="F46" s="32"/>
      <c r="G46" s="44">
        <f t="shared" si="2"/>
        <v>0</v>
      </c>
      <c r="H46" s="58"/>
      <c r="I46" s="9"/>
      <c r="O46" s="10"/>
    </row>
    <row r="47" spans="1:15" x14ac:dyDescent="0.25">
      <c r="A47" s="42"/>
      <c r="B47" s="162"/>
      <c r="C47" s="163"/>
      <c r="D47" s="53"/>
      <c r="E47" s="164"/>
      <c r="F47" s="25"/>
      <c r="G47" s="44">
        <f t="shared" si="2"/>
        <v>0</v>
      </c>
      <c r="H47" s="71"/>
      <c r="I47" s="9"/>
      <c r="N47" s="11"/>
      <c r="O47" s="10"/>
    </row>
    <row r="48" spans="1:15" x14ac:dyDescent="0.25">
      <c r="A48" s="43"/>
      <c r="B48" s="47"/>
      <c r="C48" s="22"/>
      <c r="D48" s="29"/>
      <c r="E48" s="27"/>
      <c r="F48" s="31"/>
      <c r="G48" s="44">
        <f t="shared" si="2"/>
        <v>0</v>
      </c>
      <c r="H48" s="31"/>
      <c r="I48" s="9"/>
      <c r="O48" s="10"/>
    </row>
    <row r="49" spans="1:15" x14ac:dyDescent="0.25">
      <c r="A49" s="1"/>
      <c r="B49" s="162"/>
      <c r="C49" s="163"/>
      <c r="D49" s="53"/>
      <c r="E49" s="164"/>
      <c r="F49" s="1"/>
      <c r="G49" s="44">
        <v>0</v>
      </c>
      <c r="H49" s="62"/>
      <c r="I49" s="9"/>
      <c r="O49" s="10"/>
    </row>
    <row r="50" spans="1:15" x14ac:dyDescent="0.25">
      <c r="A50" s="1"/>
      <c r="B50" s="162"/>
      <c r="C50" s="163"/>
      <c r="D50" s="53"/>
      <c r="E50" s="164"/>
      <c r="F50" s="1"/>
      <c r="G50" s="44">
        <v>0</v>
      </c>
      <c r="H50" s="62"/>
      <c r="I50" s="9"/>
    </row>
    <row r="51" spans="1:15" x14ac:dyDescent="0.25">
      <c r="A51" s="1"/>
      <c r="B51" s="162"/>
      <c r="C51" s="163"/>
      <c r="D51" s="53"/>
      <c r="E51" s="164"/>
      <c r="F51" s="1"/>
      <c r="G51" s="44">
        <v>0</v>
      </c>
      <c r="H51" s="62"/>
      <c r="I51" s="9"/>
    </row>
    <row r="52" spans="1:15" x14ac:dyDescent="0.25">
      <c r="A52" s="1"/>
      <c r="B52" s="162"/>
      <c r="C52" s="163"/>
      <c r="D52" s="53"/>
      <c r="E52" s="164"/>
      <c r="F52" s="1"/>
      <c r="G52" s="44">
        <v>0</v>
      </c>
      <c r="H52" s="62"/>
      <c r="I52" s="9"/>
    </row>
    <row r="53" spans="1:15" x14ac:dyDescent="0.25">
      <c r="A53" s="1"/>
      <c r="B53" s="162"/>
      <c r="C53" s="163"/>
      <c r="D53" s="53"/>
      <c r="E53" s="164"/>
      <c r="F53" s="1"/>
      <c r="G53" s="44">
        <v>0</v>
      </c>
      <c r="H53" s="62"/>
      <c r="I53" s="9"/>
    </row>
    <row r="54" spans="1:15" x14ac:dyDescent="0.25">
      <c r="A54" s="1"/>
      <c r="B54" s="162"/>
      <c r="C54" s="163"/>
      <c r="D54" s="53"/>
      <c r="E54" s="164"/>
      <c r="F54" s="1"/>
      <c r="G54" s="44">
        <v>0</v>
      </c>
      <c r="H54" s="62"/>
      <c r="I54" s="9"/>
    </row>
    <row r="55" spans="1:15" x14ac:dyDescent="0.25">
      <c r="A55" s="1"/>
      <c r="B55" s="162"/>
      <c r="C55" s="163"/>
      <c r="D55" s="53"/>
      <c r="E55" s="164"/>
      <c r="F55" s="1"/>
      <c r="G55" s="44">
        <v>0</v>
      </c>
      <c r="H55" s="62"/>
      <c r="I55" s="9"/>
    </row>
    <row r="56" spans="1:15" x14ac:dyDescent="0.25">
      <c r="A56" s="1"/>
      <c r="B56" s="162"/>
      <c r="C56" s="163"/>
      <c r="D56" s="53"/>
      <c r="E56" s="164"/>
      <c r="F56" s="1"/>
      <c r="G56" s="44">
        <v>0</v>
      </c>
      <c r="H56" s="62"/>
      <c r="I56" s="9"/>
    </row>
    <row r="57" spans="1:15" x14ac:dyDescent="0.25">
      <c r="A57" s="1"/>
      <c r="B57" s="162"/>
      <c r="C57" s="163"/>
      <c r="D57" s="53"/>
      <c r="E57" s="164"/>
      <c r="F57" s="1"/>
      <c r="G57" s="44">
        <v>0</v>
      </c>
      <c r="H57" s="62"/>
      <c r="I57" s="9"/>
      <c r="O57" s="11"/>
    </row>
    <row r="58" spans="1:15" x14ac:dyDescent="0.25">
      <c r="A58" s="72"/>
      <c r="B58" s="162"/>
      <c r="C58" s="59"/>
      <c r="D58" s="60"/>
      <c r="E58" s="61"/>
      <c r="F58" s="62"/>
      <c r="G58" s="44">
        <v>0</v>
      </c>
      <c r="H58" s="62"/>
      <c r="I58" s="9"/>
      <c r="O58" s="11"/>
    </row>
    <row r="59" spans="1:15" x14ac:dyDescent="0.25">
      <c r="A59" s="69"/>
      <c r="B59" s="162"/>
      <c r="C59" s="69"/>
      <c r="D59" s="73"/>
      <c r="E59" s="74"/>
      <c r="F59" s="58"/>
      <c r="G59" s="44">
        <v>0</v>
      </c>
      <c r="H59" s="62"/>
      <c r="I59" s="9"/>
      <c r="O59" s="11"/>
    </row>
    <row r="60" spans="1:15" x14ac:dyDescent="0.25">
      <c r="A60" s="69"/>
      <c r="B60" s="162"/>
      <c r="C60" s="69"/>
      <c r="D60" s="73"/>
      <c r="E60" s="74"/>
      <c r="F60" s="58"/>
      <c r="G60" s="44">
        <v>0</v>
      </c>
      <c r="H60" s="62"/>
      <c r="I60" s="9"/>
      <c r="O60" s="11"/>
    </row>
    <row r="61" spans="1:15" x14ac:dyDescent="0.25">
      <c r="A61" s="69"/>
      <c r="B61" s="162"/>
      <c r="C61" s="69"/>
      <c r="D61" s="73"/>
      <c r="E61" s="74"/>
      <c r="F61" s="58"/>
      <c r="G61" s="44">
        <v>0</v>
      </c>
      <c r="H61" s="62"/>
      <c r="I61" s="9"/>
      <c r="O61" s="11"/>
    </row>
    <row r="62" spans="1:15" x14ac:dyDescent="0.25">
      <c r="A62" s="69"/>
      <c r="B62" s="162"/>
      <c r="C62" s="69"/>
      <c r="D62" s="73"/>
      <c r="E62" s="74"/>
      <c r="F62" s="58"/>
      <c r="G62" s="44">
        <v>0</v>
      </c>
      <c r="H62" s="62"/>
      <c r="I62" s="9"/>
      <c r="O62" s="11"/>
    </row>
    <row r="63" spans="1:15" ht="4.5" customHeight="1" x14ac:dyDescent="0.25">
      <c r="A63" s="17"/>
      <c r="B63" s="17"/>
      <c r="C63" s="17"/>
      <c r="D63" s="17"/>
      <c r="E63" s="17"/>
      <c r="F63" s="17"/>
      <c r="G63" s="17"/>
      <c r="H63" s="17"/>
    </row>
    <row r="64" spans="1:15" x14ac:dyDescent="0.25">
      <c r="A64" s="5" t="s">
        <v>16</v>
      </c>
      <c r="B64" s="18">
        <f>SUM(B43:B62)</f>
        <v>0</v>
      </c>
      <c r="C64" s="5">
        <f>SUM(C43:C62)</f>
        <v>0</v>
      </c>
      <c r="D64" s="26">
        <f>SUM(D43:D62)</f>
        <v>0</v>
      </c>
      <c r="E64" s="5"/>
      <c r="F64" s="5"/>
      <c r="G64" s="83">
        <f>SUM(G43:G62)</f>
        <v>0</v>
      </c>
      <c r="H64" s="23">
        <f>SUM(H43:H62)</f>
        <v>0</v>
      </c>
    </row>
    <row r="65" spans="1:8" x14ac:dyDescent="0.25">
      <c r="A65" s="121"/>
      <c r="B65" s="122">
        <f>J38-B64</f>
        <v>1000</v>
      </c>
      <c r="C65" s="121"/>
      <c r="D65" s="123"/>
      <c r="E65" s="121"/>
      <c r="F65" s="121"/>
      <c r="G65" s="122"/>
      <c r="H65" s="121"/>
    </row>
  </sheetData>
  <mergeCells count="9">
    <mergeCell ref="B38:H38"/>
    <mergeCell ref="B39:C39"/>
    <mergeCell ref="B40:C40"/>
    <mergeCell ref="B1:H1"/>
    <mergeCell ref="B2:C2"/>
    <mergeCell ref="B3:C3"/>
    <mergeCell ref="B14:H14"/>
    <mergeCell ref="B15:C15"/>
    <mergeCell ref="B16:C16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92D050"/>
  </sheetPr>
  <dimension ref="A1:J27"/>
  <sheetViews>
    <sheetView topLeftCell="A10" workbookViewId="0">
      <selection activeCell="E26" sqref="E2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25500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66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820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821</v>
      </c>
      <c r="B6" s="204">
        <v>486</v>
      </c>
      <c r="C6" s="174"/>
      <c r="D6" s="106"/>
      <c r="E6" s="187"/>
      <c r="F6" s="108"/>
      <c r="G6" s="109">
        <f>B6+H6</f>
        <v>486</v>
      </c>
      <c r="H6" s="110"/>
      <c r="I6" s="196"/>
    </row>
    <row r="7" spans="1:10" x14ac:dyDescent="0.25">
      <c r="A7" s="202" t="s">
        <v>822</v>
      </c>
      <c r="B7" s="204">
        <v>1450</v>
      </c>
      <c r="C7" s="174"/>
      <c r="D7" s="106"/>
      <c r="E7" s="187"/>
      <c r="F7" s="108"/>
      <c r="G7" s="109">
        <f>B7+H7</f>
        <v>1450</v>
      </c>
      <c r="H7" s="110"/>
      <c r="I7" s="196"/>
    </row>
    <row r="8" spans="1:10" x14ac:dyDescent="0.25">
      <c r="A8" s="202" t="s">
        <v>827</v>
      </c>
      <c r="B8" s="204">
        <v>949</v>
      </c>
      <c r="C8" s="203"/>
      <c r="D8" s="200"/>
      <c r="E8" s="198"/>
      <c r="F8" s="197"/>
      <c r="G8" s="109">
        <f>B8+H8</f>
        <v>949</v>
      </c>
      <c r="H8" s="201"/>
      <c r="I8" s="196"/>
    </row>
    <row r="9" spans="1:10" x14ac:dyDescent="0.25">
      <c r="A9" s="202" t="s">
        <v>862</v>
      </c>
      <c r="B9" s="204">
        <v>1280</v>
      </c>
      <c r="C9" s="203" t="s">
        <v>166</v>
      </c>
      <c r="D9" s="200"/>
      <c r="E9" s="198"/>
      <c r="F9" s="197"/>
      <c r="G9" s="109">
        <f>B9+H9</f>
        <v>1280</v>
      </c>
      <c r="H9" s="201"/>
      <c r="I9" s="196"/>
    </row>
    <row r="10" spans="1:10" ht="15.75" thickBot="1" x14ac:dyDescent="0.3">
      <c r="A10" s="153" t="s">
        <v>863</v>
      </c>
      <c r="B10" s="171">
        <v>1711</v>
      </c>
      <c r="C10" s="170"/>
      <c r="D10" s="120"/>
      <c r="E10" s="188"/>
      <c r="F10" s="113"/>
      <c r="G10" s="114">
        <f>B10+H10</f>
        <v>1711</v>
      </c>
      <c r="H10" s="118"/>
      <c r="I10" s="196"/>
    </row>
    <row r="11" spans="1:10" ht="15.75" thickTop="1" x14ac:dyDescent="0.25">
      <c r="A11" s="149" t="s">
        <v>1195</v>
      </c>
      <c r="B11" s="148">
        <v>1400</v>
      </c>
      <c r="C11" s="287">
        <v>7</v>
      </c>
      <c r="D11" s="106">
        <v>0.39</v>
      </c>
      <c r="E11" s="198"/>
      <c r="F11" s="197"/>
      <c r="G11" s="109">
        <f>B11-H11</f>
        <v>1400</v>
      </c>
      <c r="H11" s="201"/>
      <c r="I11" s="196"/>
    </row>
    <row r="12" spans="1:10" x14ac:dyDescent="0.25">
      <c r="A12" s="202" t="s">
        <v>1196</v>
      </c>
      <c r="B12" s="148">
        <v>1766</v>
      </c>
      <c r="C12" s="203">
        <v>5</v>
      </c>
      <c r="D12" s="200">
        <v>0.36199999999999999</v>
      </c>
      <c r="E12" s="198"/>
      <c r="F12" s="197"/>
      <c r="G12" s="109">
        <f>B12-H12</f>
        <v>1766</v>
      </c>
      <c r="H12" s="201"/>
      <c r="I12" s="196"/>
    </row>
    <row r="13" spans="1:10" x14ac:dyDescent="0.25">
      <c r="A13" s="149" t="s">
        <v>1174</v>
      </c>
      <c r="B13" s="148">
        <v>1628</v>
      </c>
      <c r="C13" s="174">
        <v>22</v>
      </c>
      <c r="D13" s="106">
        <v>0.39400000000000002</v>
      </c>
      <c r="E13" s="187"/>
      <c r="F13" s="108"/>
      <c r="G13" s="109">
        <f>B13+H13</f>
        <v>1628</v>
      </c>
      <c r="H13" s="110"/>
      <c r="I13" s="196"/>
    </row>
    <row r="14" spans="1:10" x14ac:dyDescent="0.25">
      <c r="A14" s="202" t="s">
        <v>1175</v>
      </c>
      <c r="B14" s="204">
        <v>1790</v>
      </c>
      <c r="C14" s="203">
        <v>6</v>
      </c>
      <c r="D14" s="200">
        <v>0.4</v>
      </c>
      <c r="E14" s="198"/>
      <c r="F14" s="197"/>
      <c r="G14" s="109">
        <f>B14-H14</f>
        <v>1790</v>
      </c>
      <c r="H14" s="201"/>
      <c r="I14" s="196"/>
    </row>
    <row r="15" spans="1:10" x14ac:dyDescent="0.25">
      <c r="A15" s="149" t="s">
        <v>1184</v>
      </c>
      <c r="B15" s="204">
        <v>1600</v>
      </c>
      <c r="C15" s="203">
        <v>11</v>
      </c>
      <c r="D15" s="200">
        <v>0.41599999999999998</v>
      </c>
      <c r="E15" s="198"/>
      <c r="F15" s="197"/>
      <c r="G15" s="45">
        <f>B15+H15</f>
        <v>1600</v>
      </c>
      <c r="H15" s="201"/>
      <c r="I15" s="196"/>
    </row>
    <row r="16" spans="1:10" x14ac:dyDescent="0.25">
      <c r="A16" s="202" t="s">
        <v>1185</v>
      </c>
      <c r="B16" s="148">
        <v>1739</v>
      </c>
      <c r="C16" s="174">
        <v>4</v>
      </c>
      <c r="D16" s="106">
        <v>0.36599999999999999</v>
      </c>
      <c r="E16" s="187"/>
      <c r="F16" s="108"/>
      <c r="G16" s="109">
        <f>B16+H16</f>
        <v>1739</v>
      </c>
      <c r="H16" s="110"/>
      <c r="I16" s="196"/>
    </row>
    <row r="17" spans="1:9" x14ac:dyDescent="0.25">
      <c r="A17" s="202" t="s">
        <v>1187</v>
      </c>
      <c r="B17" s="148">
        <v>1800</v>
      </c>
      <c r="C17" s="174">
        <v>3</v>
      </c>
      <c r="D17" s="106">
        <v>0.44600000000000001</v>
      </c>
      <c r="E17" s="187"/>
      <c r="F17" s="108"/>
      <c r="G17" s="109">
        <f t="shared" ref="G17:G22" si="0">B17+H17</f>
        <v>1800</v>
      </c>
      <c r="H17" s="110"/>
      <c r="I17" s="196"/>
    </row>
    <row r="18" spans="1:9" ht="15.75" thickBot="1" x14ac:dyDescent="0.3">
      <c r="A18" s="153" t="s">
        <v>1214</v>
      </c>
      <c r="B18" s="171">
        <v>1800</v>
      </c>
      <c r="C18" s="170">
        <v>4</v>
      </c>
      <c r="D18" s="120">
        <v>0.39200000000000002</v>
      </c>
      <c r="E18" s="188"/>
      <c r="F18" s="113"/>
      <c r="G18" s="114">
        <f t="shared" si="0"/>
        <v>1800</v>
      </c>
      <c r="H18" s="118"/>
      <c r="I18" s="196"/>
    </row>
    <row r="19" spans="1:9" ht="15.75" thickTop="1" x14ac:dyDescent="0.25">
      <c r="A19" s="149" t="s">
        <v>1186</v>
      </c>
      <c r="B19" s="148">
        <v>1335</v>
      </c>
      <c r="C19" s="174">
        <v>5</v>
      </c>
      <c r="D19" s="106">
        <v>0.33400000000000002</v>
      </c>
      <c r="E19" s="187"/>
      <c r="F19" s="108"/>
      <c r="G19" s="109">
        <f>B19+H19</f>
        <v>1335</v>
      </c>
      <c r="H19" s="110"/>
      <c r="I19" s="196"/>
    </row>
    <row r="20" spans="1:9" x14ac:dyDescent="0.25">
      <c r="A20" s="149" t="s">
        <v>1223</v>
      </c>
      <c r="B20" s="148">
        <v>1601</v>
      </c>
      <c r="C20" s="174">
        <v>23</v>
      </c>
      <c r="D20" s="106">
        <v>0.34200000000000003</v>
      </c>
      <c r="E20" s="187"/>
      <c r="F20" s="108"/>
      <c r="G20" s="109">
        <f>B20-H20</f>
        <v>1600</v>
      </c>
      <c r="H20" s="110">
        <v>1</v>
      </c>
      <c r="I20" s="196"/>
    </row>
    <row r="21" spans="1:9" x14ac:dyDescent="0.25">
      <c r="A21" s="149" t="s">
        <v>1224</v>
      </c>
      <c r="B21" s="148">
        <v>1600</v>
      </c>
      <c r="C21" s="174">
        <v>15</v>
      </c>
      <c r="D21" s="106">
        <v>0.41599999999999998</v>
      </c>
      <c r="E21" s="187"/>
      <c r="F21" s="108"/>
      <c r="G21" s="109">
        <f t="shared" si="0"/>
        <v>1600</v>
      </c>
      <c r="H21" s="110"/>
      <c r="I21" s="196"/>
    </row>
    <row r="22" spans="1:9" x14ac:dyDescent="0.25">
      <c r="A22" s="202" t="s">
        <v>1225</v>
      </c>
      <c r="B22" s="148">
        <v>1696</v>
      </c>
      <c r="C22" s="174">
        <v>4</v>
      </c>
      <c r="D22" s="106">
        <v>0.41199999999999998</v>
      </c>
      <c r="E22" s="187"/>
      <c r="F22" s="108"/>
      <c r="G22" s="109">
        <f t="shared" si="0"/>
        <v>1696</v>
      </c>
      <c r="H22" s="110"/>
      <c r="I22" s="196"/>
    </row>
    <row r="23" spans="1:9" ht="4.5" customHeight="1" x14ac:dyDescent="0.25">
      <c r="A23" s="17"/>
      <c r="B23" s="221"/>
      <c r="C23" s="17"/>
      <c r="D23" s="17"/>
      <c r="E23" s="17"/>
      <c r="F23" s="17"/>
      <c r="G23" s="17">
        <f>B23+H23</f>
        <v>0</v>
      </c>
      <c r="H23" s="17"/>
    </row>
    <row r="24" spans="1:9" x14ac:dyDescent="0.25">
      <c r="A24" s="5"/>
      <c r="B24" s="18">
        <f>SUM(B6:B22)</f>
        <v>25631</v>
      </c>
      <c r="C24" s="18">
        <f>SUM(C6:C23)</f>
        <v>109</v>
      </c>
      <c r="D24" s="26">
        <f>SUM(D6:D9)</f>
        <v>0</v>
      </c>
      <c r="E24" s="5"/>
      <c r="F24" s="5"/>
      <c r="G24" s="83">
        <f>SUM(G6:G23)</f>
        <v>25630</v>
      </c>
      <c r="H24" s="23">
        <f>SUM(H6:H9)</f>
        <v>0</v>
      </c>
    </row>
    <row r="25" spans="1:9" x14ac:dyDescent="0.25">
      <c r="A25" s="121"/>
      <c r="B25" s="122">
        <f>J1-B24</f>
        <v>-131</v>
      </c>
      <c r="C25" s="121"/>
      <c r="D25" s="123"/>
      <c r="E25" s="121"/>
      <c r="F25" s="121"/>
      <c r="G25" s="122"/>
      <c r="H25" s="121"/>
    </row>
    <row r="26" spans="1:9" ht="28.5" customHeight="1" x14ac:dyDescent="0.25"/>
    <row r="27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FF00"/>
  </sheetPr>
  <dimension ref="A1:K203"/>
  <sheetViews>
    <sheetView topLeftCell="A85" workbookViewId="0">
      <selection activeCell="G93" sqref="G93:G10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216000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59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22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592</v>
      </c>
      <c r="B6" s="204">
        <v>514</v>
      </c>
      <c r="C6" s="174"/>
      <c r="D6" s="106"/>
      <c r="E6" s="187"/>
      <c r="F6" s="108"/>
      <c r="G6" s="109">
        <f>B6+H6</f>
        <v>514</v>
      </c>
      <c r="H6" s="110"/>
      <c r="I6" s="196"/>
    </row>
    <row r="7" spans="1:10" x14ac:dyDescent="0.25">
      <c r="A7" s="202" t="s">
        <v>593</v>
      </c>
      <c r="B7" s="204">
        <v>1874</v>
      </c>
      <c r="C7" s="174"/>
      <c r="D7" s="106"/>
      <c r="E7" s="187"/>
      <c r="F7" s="108"/>
      <c r="G7" s="109">
        <f>B7-H7</f>
        <v>1474</v>
      </c>
      <c r="H7" s="110">
        <v>400</v>
      </c>
      <c r="I7" s="196"/>
    </row>
    <row r="8" spans="1:10" x14ac:dyDescent="0.25">
      <c r="A8" s="202" t="s">
        <v>594</v>
      </c>
      <c r="B8" s="204">
        <v>998</v>
      </c>
      <c r="C8" s="203"/>
      <c r="D8" s="200"/>
      <c r="E8" s="198"/>
      <c r="F8" s="197"/>
      <c r="G8" s="109">
        <f t="shared" ref="G8:G13" si="0">B8+H8</f>
        <v>998</v>
      </c>
      <c r="H8" s="201"/>
      <c r="I8" s="196"/>
    </row>
    <row r="9" spans="1:10" x14ac:dyDescent="0.25">
      <c r="A9" s="202" t="s">
        <v>587</v>
      </c>
      <c r="B9" s="204">
        <v>1088</v>
      </c>
      <c r="D9" s="200"/>
      <c r="E9" s="198"/>
      <c r="F9" s="197"/>
      <c r="G9" s="109">
        <f t="shared" si="0"/>
        <v>1088</v>
      </c>
      <c r="H9" s="201"/>
      <c r="I9" s="196"/>
    </row>
    <row r="10" spans="1:10" x14ac:dyDescent="0.25">
      <c r="A10" s="202" t="s">
        <v>586</v>
      </c>
      <c r="B10" s="204">
        <v>1824</v>
      </c>
      <c r="C10" s="203"/>
      <c r="D10" s="200"/>
      <c r="E10" s="198"/>
      <c r="F10" s="197"/>
      <c r="G10" s="109">
        <f t="shared" si="0"/>
        <v>1824</v>
      </c>
      <c r="H10" s="201"/>
      <c r="I10" s="196"/>
    </row>
    <row r="11" spans="1:10" x14ac:dyDescent="0.25">
      <c r="A11" s="202" t="s">
        <v>588</v>
      </c>
      <c r="B11" s="204">
        <v>1714</v>
      </c>
      <c r="C11" s="203"/>
      <c r="D11" s="200"/>
      <c r="E11" s="198"/>
      <c r="F11" s="197"/>
      <c r="G11" s="109">
        <f t="shared" si="0"/>
        <v>1714</v>
      </c>
      <c r="H11" s="201"/>
      <c r="I11" s="196"/>
    </row>
    <row r="12" spans="1:10" x14ac:dyDescent="0.25">
      <c r="A12" s="202" t="s">
        <v>589</v>
      </c>
      <c r="B12" s="204">
        <v>2065</v>
      </c>
      <c r="C12" s="174" t="s">
        <v>166</v>
      </c>
      <c r="D12" s="106"/>
      <c r="E12" s="187"/>
      <c r="F12" s="108"/>
      <c r="G12" s="109">
        <f t="shared" si="0"/>
        <v>2065</v>
      </c>
      <c r="H12" s="110"/>
      <c r="I12" s="196"/>
    </row>
    <row r="13" spans="1:10" x14ac:dyDescent="0.25">
      <c r="A13" s="202" t="s">
        <v>602</v>
      </c>
      <c r="B13" s="204">
        <v>486</v>
      </c>
      <c r="C13" s="203"/>
      <c r="D13" s="200"/>
      <c r="E13" s="198"/>
      <c r="F13" s="197"/>
      <c r="G13" s="109">
        <f t="shared" si="0"/>
        <v>486</v>
      </c>
      <c r="H13" s="201"/>
      <c r="I13" s="196"/>
    </row>
    <row r="14" spans="1:10" x14ac:dyDescent="0.25">
      <c r="A14" s="202" t="s">
        <v>603</v>
      </c>
      <c r="B14" s="204">
        <v>1360</v>
      </c>
      <c r="C14" s="203"/>
      <c r="D14" s="200"/>
      <c r="E14" s="198"/>
      <c r="F14" s="197"/>
      <c r="G14" s="109">
        <f>B14-H14</f>
        <v>1352</v>
      </c>
      <c r="H14" s="201">
        <v>8</v>
      </c>
      <c r="I14" s="196"/>
    </row>
    <row r="15" spans="1:10" x14ac:dyDescent="0.25">
      <c r="A15" s="149" t="s">
        <v>604</v>
      </c>
      <c r="B15" s="204">
        <v>1900</v>
      </c>
      <c r="C15" s="203"/>
      <c r="D15" s="200"/>
      <c r="E15" s="198"/>
      <c r="F15" s="197"/>
      <c r="G15" s="109">
        <f>B15+H15</f>
        <v>1900</v>
      </c>
      <c r="H15" s="201"/>
      <c r="I15" s="196"/>
    </row>
    <row r="16" spans="1:10" x14ac:dyDescent="0.25">
      <c r="A16" s="202" t="s">
        <v>623</v>
      </c>
      <c r="B16" s="204">
        <v>1800</v>
      </c>
      <c r="C16" s="203"/>
      <c r="D16" s="200"/>
      <c r="E16" s="198"/>
      <c r="F16" s="197"/>
      <c r="G16" s="109">
        <f>B16-H16</f>
        <v>1507</v>
      </c>
      <c r="H16" s="201">
        <v>293</v>
      </c>
      <c r="I16" s="196"/>
    </row>
    <row r="17" spans="1:9" x14ac:dyDescent="0.25">
      <c r="A17" s="149" t="s">
        <v>624</v>
      </c>
      <c r="B17" s="204">
        <v>1950</v>
      </c>
      <c r="C17" s="203"/>
      <c r="D17" s="200"/>
      <c r="E17" s="198"/>
      <c r="F17" s="197"/>
      <c r="G17" s="109">
        <f>B17+H17</f>
        <v>1950</v>
      </c>
      <c r="H17" s="201"/>
      <c r="I17" s="196"/>
    </row>
    <row r="18" spans="1:9" x14ac:dyDescent="0.25">
      <c r="A18" s="202" t="s">
        <v>625</v>
      </c>
      <c r="B18" s="148">
        <v>1786</v>
      </c>
      <c r="C18" s="174"/>
      <c r="D18" s="106"/>
      <c r="E18" s="187"/>
      <c r="F18" s="108"/>
      <c r="G18" s="109">
        <f t="shared" ref="G18:G109" si="1">B18+H18</f>
        <v>1786</v>
      </c>
      <c r="H18" s="110"/>
      <c r="I18" s="196"/>
    </row>
    <row r="19" spans="1:9" x14ac:dyDescent="0.25">
      <c r="A19" s="149" t="s">
        <v>626</v>
      </c>
      <c r="B19" s="204">
        <v>2211</v>
      </c>
      <c r="C19" s="203"/>
      <c r="D19" s="200"/>
      <c r="E19" s="198"/>
      <c r="F19" s="197"/>
      <c r="G19" s="109">
        <f t="shared" si="1"/>
        <v>2211</v>
      </c>
      <c r="H19" s="201"/>
      <c r="I19" s="196"/>
    </row>
    <row r="20" spans="1:9" x14ac:dyDescent="0.25">
      <c r="A20" s="202" t="s">
        <v>627</v>
      </c>
      <c r="B20" s="204">
        <v>2060</v>
      </c>
      <c r="C20" s="203"/>
      <c r="D20" s="200"/>
      <c r="E20" s="198"/>
      <c r="F20" s="197"/>
      <c r="G20" s="45">
        <f t="shared" si="1"/>
        <v>2060</v>
      </c>
      <c r="H20" s="201"/>
      <c r="I20" s="196"/>
    </row>
    <row r="21" spans="1:9" x14ac:dyDescent="0.25">
      <c r="A21" s="149" t="s">
        <v>628</v>
      </c>
      <c r="B21" s="148">
        <v>2063</v>
      </c>
      <c r="C21" s="174" t="s">
        <v>166</v>
      </c>
      <c r="D21" s="106"/>
      <c r="E21" s="187"/>
      <c r="F21" s="108"/>
      <c r="G21" s="109">
        <f>B21+H21</f>
        <v>2063</v>
      </c>
      <c r="H21" s="110"/>
      <c r="I21" s="196"/>
    </row>
    <row r="22" spans="1:9" x14ac:dyDescent="0.25">
      <c r="A22" s="202" t="s">
        <v>629</v>
      </c>
      <c r="B22" s="148">
        <v>1900</v>
      </c>
      <c r="C22" s="174"/>
      <c r="D22" s="106"/>
      <c r="E22" s="187"/>
      <c r="F22" s="108"/>
      <c r="G22" s="109">
        <f>B22-H22</f>
        <v>1860</v>
      </c>
      <c r="H22" s="110">
        <v>40</v>
      </c>
      <c r="I22" s="196"/>
    </row>
    <row r="23" spans="1:9" x14ac:dyDescent="0.25">
      <c r="A23" s="149" t="s">
        <v>630</v>
      </c>
      <c r="B23" s="204">
        <v>1679</v>
      </c>
      <c r="C23" s="203"/>
      <c r="D23" s="200"/>
      <c r="E23" s="198"/>
      <c r="F23" s="197"/>
      <c r="G23" s="109">
        <f t="shared" si="1"/>
        <v>1679</v>
      </c>
      <c r="H23" s="201"/>
      <c r="I23" s="196"/>
    </row>
    <row r="24" spans="1:9" x14ac:dyDescent="0.25">
      <c r="A24" s="202" t="s">
        <v>631</v>
      </c>
      <c r="B24" s="204">
        <v>1541</v>
      </c>
      <c r="C24" s="203"/>
      <c r="D24" s="200"/>
      <c r="E24" s="198"/>
      <c r="F24" s="197"/>
      <c r="G24" s="109">
        <f t="shared" si="1"/>
        <v>1541</v>
      </c>
      <c r="H24" s="201"/>
      <c r="I24" s="196"/>
    </row>
    <row r="25" spans="1:9" ht="15.75" thickBot="1" x14ac:dyDescent="0.3">
      <c r="A25" s="153" t="s">
        <v>632</v>
      </c>
      <c r="B25" s="171">
        <v>2183</v>
      </c>
      <c r="C25" s="170"/>
      <c r="D25" s="120"/>
      <c r="E25" s="188"/>
      <c r="F25" s="113"/>
      <c r="G25" s="114">
        <f t="shared" si="1"/>
        <v>2185</v>
      </c>
      <c r="H25" s="118">
        <v>2</v>
      </c>
      <c r="I25" s="196"/>
    </row>
    <row r="26" spans="1:9" ht="15.75" thickTop="1" x14ac:dyDescent="0.25">
      <c r="A26" s="149" t="s">
        <v>1074</v>
      </c>
      <c r="B26" s="148">
        <v>2018</v>
      </c>
      <c r="C26" s="174">
        <v>5</v>
      </c>
      <c r="D26" s="106">
        <v>0.19400000000000001</v>
      </c>
      <c r="E26" s="187"/>
      <c r="F26" s="108"/>
      <c r="G26" s="116">
        <f t="shared" si="1"/>
        <v>2018</v>
      </c>
      <c r="H26" s="110"/>
      <c r="I26" s="196"/>
    </row>
    <row r="27" spans="1:9" x14ac:dyDescent="0.25">
      <c r="A27" s="149" t="s">
        <v>1075</v>
      </c>
      <c r="B27" s="204">
        <v>1852</v>
      </c>
      <c r="C27" s="203">
        <v>0</v>
      </c>
      <c r="D27" s="200">
        <v>0.21</v>
      </c>
      <c r="E27" s="198"/>
      <c r="F27" s="197"/>
      <c r="G27" s="116">
        <f t="shared" si="1"/>
        <v>1852</v>
      </c>
      <c r="H27" s="201"/>
      <c r="I27" s="196"/>
    </row>
    <row r="28" spans="1:9" x14ac:dyDescent="0.25">
      <c r="A28" s="149" t="s">
        <v>1076</v>
      </c>
      <c r="B28" s="204">
        <v>2018</v>
      </c>
      <c r="C28" s="203">
        <v>0</v>
      </c>
      <c r="D28" s="200">
        <v>0.32</v>
      </c>
      <c r="E28" s="198"/>
      <c r="F28" s="197"/>
      <c r="G28" s="116">
        <f t="shared" si="1"/>
        <v>2018</v>
      </c>
      <c r="H28" s="201"/>
      <c r="I28" s="196"/>
    </row>
    <row r="29" spans="1:9" x14ac:dyDescent="0.25">
      <c r="A29" s="149" t="s">
        <v>1091</v>
      </c>
      <c r="B29" s="204">
        <v>2000</v>
      </c>
      <c r="C29" s="203"/>
      <c r="D29" s="200"/>
      <c r="E29" s="198"/>
      <c r="F29" s="197"/>
      <c r="G29" s="116">
        <f t="shared" si="1"/>
        <v>2000</v>
      </c>
      <c r="H29" s="201"/>
      <c r="I29" s="196"/>
    </row>
    <row r="30" spans="1:9" x14ac:dyDescent="0.25">
      <c r="A30" s="149" t="s">
        <v>1092</v>
      </c>
      <c r="B30" s="204">
        <v>2100</v>
      </c>
      <c r="C30" s="203">
        <v>0</v>
      </c>
      <c r="D30" s="200">
        <v>0.23799999999999999</v>
      </c>
      <c r="E30" s="198"/>
      <c r="F30" s="197"/>
      <c r="G30" s="116">
        <f t="shared" si="1"/>
        <v>2100</v>
      </c>
      <c r="H30" s="201"/>
      <c r="I30" s="196"/>
    </row>
    <row r="31" spans="1:9" x14ac:dyDescent="0.25">
      <c r="A31" s="149" t="s">
        <v>1094</v>
      </c>
      <c r="B31" s="204">
        <v>1730</v>
      </c>
      <c r="C31" s="203">
        <v>0</v>
      </c>
      <c r="D31" s="200">
        <v>0.24</v>
      </c>
      <c r="E31" s="198"/>
      <c r="F31" s="197"/>
      <c r="G31" s="116">
        <f t="shared" si="1"/>
        <v>1730</v>
      </c>
      <c r="H31" s="201"/>
      <c r="I31" s="196"/>
    </row>
    <row r="32" spans="1:9" x14ac:dyDescent="0.25">
      <c r="A32" s="149" t="s">
        <v>1095</v>
      </c>
      <c r="B32" s="204">
        <v>2104</v>
      </c>
      <c r="C32" s="203">
        <v>0</v>
      </c>
      <c r="D32" s="200">
        <v>0.246</v>
      </c>
      <c r="E32" s="198"/>
      <c r="F32" s="197"/>
      <c r="G32" s="116">
        <f t="shared" si="1"/>
        <v>2104</v>
      </c>
      <c r="H32" s="201"/>
      <c r="I32" s="196"/>
    </row>
    <row r="33" spans="1:9" x14ac:dyDescent="0.25">
      <c r="A33" s="149" t="s">
        <v>1096</v>
      </c>
      <c r="B33" s="204">
        <v>2030</v>
      </c>
      <c r="C33" s="203">
        <v>2</v>
      </c>
      <c r="D33" s="200">
        <v>0.28999999999999998</v>
      </c>
      <c r="E33" s="198"/>
      <c r="F33" s="197"/>
      <c r="G33" s="116">
        <f t="shared" si="1"/>
        <v>2030</v>
      </c>
      <c r="H33" s="201"/>
      <c r="I33" s="196"/>
    </row>
    <row r="34" spans="1:9" x14ac:dyDescent="0.25">
      <c r="A34" s="149" t="s">
        <v>1097</v>
      </c>
      <c r="B34" s="204">
        <v>1633</v>
      </c>
      <c r="C34" s="203">
        <v>1</v>
      </c>
      <c r="D34" s="200">
        <v>0.182</v>
      </c>
      <c r="E34" s="198"/>
      <c r="F34" s="197"/>
      <c r="G34" s="116">
        <f t="shared" si="1"/>
        <v>1633</v>
      </c>
      <c r="H34" s="201"/>
      <c r="I34" s="196"/>
    </row>
    <row r="35" spans="1:9" x14ac:dyDescent="0.25">
      <c r="A35" s="149" t="s">
        <v>1098</v>
      </c>
      <c r="B35" s="204">
        <v>1930</v>
      </c>
      <c r="C35" s="203">
        <v>1</v>
      </c>
      <c r="D35" s="200">
        <v>0.214</v>
      </c>
      <c r="E35" s="198"/>
      <c r="F35" s="197"/>
      <c r="G35" s="116">
        <f t="shared" si="1"/>
        <v>1930</v>
      </c>
      <c r="H35" s="201"/>
      <c r="I35" s="196"/>
    </row>
    <row r="36" spans="1:9" x14ac:dyDescent="0.25">
      <c r="A36" s="149" t="s">
        <v>1099</v>
      </c>
      <c r="B36" s="204">
        <v>2114</v>
      </c>
      <c r="C36" s="203">
        <v>0</v>
      </c>
      <c r="D36" s="200">
        <v>0.23400000000000001</v>
      </c>
      <c r="E36" s="198"/>
      <c r="F36" s="197"/>
      <c r="G36" s="116">
        <f t="shared" si="1"/>
        <v>2114</v>
      </c>
      <c r="H36" s="201"/>
      <c r="I36" s="196"/>
    </row>
    <row r="37" spans="1:9" x14ac:dyDescent="0.25">
      <c r="A37" s="149" t="s">
        <v>1100</v>
      </c>
      <c r="B37" s="204">
        <v>1250</v>
      </c>
      <c r="C37" s="203">
        <v>0</v>
      </c>
      <c r="D37" s="200">
        <v>0.25</v>
      </c>
      <c r="E37" s="198"/>
      <c r="F37" s="197"/>
      <c r="G37" s="116">
        <f t="shared" si="1"/>
        <v>1250</v>
      </c>
      <c r="H37" s="201"/>
      <c r="I37" s="196"/>
    </row>
    <row r="38" spans="1:9" x14ac:dyDescent="0.25">
      <c r="A38" s="149" t="s">
        <v>1101</v>
      </c>
      <c r="B38" s="204">
        <v>2111</v>
      </c>
      <c r="C38" s="203">
        <v>0</v>
      </c>
      <c r="D38" s="200">
        <v>0.24199999999999999</v>
      </c>
      <c r="E38" s="198"/>
      <c r="F38" s="197"/>
      <c r="G38" s="116">
        <f t="shared" si="1"/>
        <v>2111</v>
      </c>
      <c r="H38" s="201"/>
      <c r="I38" s="196"/>
    </row>
    <row r="39" spans="1:9" x14ac:dyDescent="0.25">
      <c r="A39" s="149" t="s">
        <v>1102</v>
      </c>
      <c r="B39" s="204">
        <v>2030</v>
      </c>
      <c r="C39" s="203">
        <v>0</v>
      </c>
      <c r="D39" s="200">
        <v>0.23799999999999999</v>
      </c>
      <c r="E39" s="198"/>
      <c r="F39" s="197"/>
      <c r="G39" s="116">
        <f t="shared" si="1"/>
        <v>2030</v>
      </c>
      <c r="H39" s="201"/>
      <c r="I39" s="196"/>
    </row>
    <row r="40" spans="1:9" x14ac:dyDescent="0.25">
      <c r="A40" s="149" t="s">
        <v>1103</v>
      </c>
      <c r="B40" s="204">
        <v>2115</v>
      </c>
      <c r="C40" s="203">
        <v>2</v>
      </c>
      <c r="D40" s="200">
        <v>0.23200000000000001</v>
      </c>
      <c r="E40" s="198"/>
      <c r="F40" s="197"/>
      <c r="G40" s="116">
        <f t="shared" si="1"/>
        <v>2115</v>
      </c>
      <c r="H40" s="201"/>
      <c r="I40" s="196"/>
    </row>
    <row r="41" spans="1:9" x14ac:dyDescent="0.25">
      <c r="A41" s="149" t="s">
        <v>1104</v>
      </c>
      <c r="B41" s="204">
        <v>1950</v>
      </c>
      <c r="C41" s="203">
        <v>4</v>
      </c>
      <c r="D41" s="200">
        <v>0.23599999999999999</v>
      </c>
      <c r="E41" s="198"/>
      <c r="F41" s="197"/>
      <c r="G41" s="116">
        <f t="shared" si="1"/>
        <v>1950</v>
      </c>
      <c r="H41" s="201"/>
      <c r="I41" s="196"/>
    </row>
    <row r="42" spans="1:9" ht="15.75" thickBot="1" x14ac:dyDescent="0.3">
      <c r="A42" s="153" t="s">
        <v>1105</v>
      </c>
      <c r="B42" s="171">
        <v>2111</v>
      </c>
      <c r="C42" s="170">
        <v>1</v>
      </c>
      <c r="D42" s="120">
        <v>0.28999999999999998</v>
      </c>
      <c r="E42" s="188"/>
      <c r="F42" s="113"/>
      <c r="G42" s="139">
        <f t="shared" si="1"/>
        <v>2111</v>
      </c>
      <c r="H42" s="118"/>
      <c r="I42" s="196"/>
    </row>
    <row r="43" spans="1:9" ht="15.75" thickTop="1" x14ac:dyDescent="0.25">
      <c r="A43" s="149" t="s">
        <v>1378</v>
      </c>
      <c r="B43" s="148">
        <v>1625</v>
      </c>
      <c r="C43" s="174">
        <v>11</v>
      </c>
      <c r="D43" s="106">
        <v>0.222</v>
      </c>
      <c r="E43" s="187"/>
      <c r="F43" s="108"/>
      <c r="G43" s="116">
        <f t="shared" si="1"/>
        <v>1625</v>
      </c>
      <c r="H43" s="110"/>
      <c r="I43" s="196"/>
    </row>
    <row r="44" spans="1:9" x14ac:dyDescent="0.25">
      <c r="A44" s="202" t="s">
        <v>1379</v>
      </c>
      <c r="B44" s="204">
        <v>1301</v>
      </c>
      <c r="C44" s="203">
        <v>3</v>
      </c>
      <c r="D44" s="200">
        <v>0.3</v>
      </c>
      <c r="E44" s="198"/>
      <c r="F44" s="197"/>
      <c r="G44" s="116">
        <f t="shared" si="1"/>
        <v>1301</v>
      </c>
      <c r="H44" s="201"/>
      <c r="I44" s="196"/>
    </row>
    <row r="45" spans="1:9" x14ac:dyDescent="0.25">
      <c r="A45" s="149" t="s">
        <v>1380</v>
      </c>
      <c r="B45" s="204">
        <v>1728</v>
      </c>
      <c r="C45" s="203">
        <v>0</v>
      </c>
      <c r="D45" s="200">
        <v>0.21</v>
      </c>
      <c r="E45" s="198"/>
      <c r="F45" s="197"/>
      <c r="G45" s="116">
        <f t="shared" si="1"/>
        <v>1728</v>
      </c>
      <c r="H45" s="201"/>
      <c r="I45" s="196"/>
    </row>
    <row r="46" spans="1:9" x14ac:dyDescent="0.25">
      <c r="A46" s="202" t="s">
        <v>1385</v>
      </c>
      <c r="B46" s="204">
        <v>1560</v>
      </c>
      <c r="C46" s="203">
        <v>1</v>
      </c>
      <c r="D46" s="200">
        <v>0.28199999999999997</v>
      </c>
      <c r="E46" s="198"/>
      <c r="F46" s="197"/>
      <c r="G46" s="116">
        <f t="shared" si="1"/>
        <v>1560</v>
      </c>
      <c r="H46" s="201"/>
      <c r="I46" s="196"/>
    </row>
    <row r="47" spans="1:9" x14ac:dyDescent="0.25">
      <c r="A47" s="149" t="s">
        <v>1386</v>
      </c>
      <c r="B47" s="204">
        <v>2056</v>
      </c>
      <c r="C47" s="203">
        <v>0</v>
      </c>
      <c r="D47" s="200">
        <v>0.19600000000000001</v>
      </c>
      <c r="E47" s="198"/>
      <c r="F47" s="197"/>
      <c r="G47" s="116">
        <f t="shared" si="1"/>
        <v>2056</v>
      </c>
      <c r="H47" s="201"/>
      <c r="I47" s="196"/>
    </row>
    <row r="48" spans="1:9" x14ac:dyDescent="0.25">
      <c r="A48" s="202" t="s">
        <v>1387</v>
      </c>
      <c r="B48" s="204">
        <v>1713</v>
      </c>
      <c r="C48" s="203">
        <v>2</v>
      </c>
      <c r="D48" s="200">
        <v>0.27</v>
      </c>
      <c r="E48" s="198"/>
      <c r="F48" s="197"/>
      <c r="G48" s="116">
        <f t="shared" si="1"/>
        <v>1713</v>
      </c>
      <c r="H48" s="201"/>
      <c r="I48" s="196"/>
    </row>
    <row r="49" spans="1:9" x14ac:dyDescent="0.25">
      <c r="A49" s="149" t="s">
        <v>1388</v>
      </c>
      <c r="B49" s="204">
        <v>2000</v>
      </c>
      <c r="C49" s="203">
        <v>0</v>
      </c>
      <c r="D49" s="200">
        <v>0.26400000000000001</v>
      </c>
      <c r="E49" s="198"/>
      <c r="F49" s="197"/>
      <c r="G49" s="116">
        <f t="shared" si="1"/>
        <v>2000</v>
      </c>
      <c r="H49" s="201"/>
      <c r="I49" s="196"/>
    </row>
    <row r="50" spans="1:9" x14ac:dyDescent="0.25">
      <c r="A50" s="202" t="s">
        <v>1389</v>
      </c>
      <c r="B50" s="204">
        <v>1250</v>
      </c>
      <c r="C50" s="203">
        <v>0</v>
      </c>
      <c r="D50" s="200">
        <v>0.31</v>
      </c>
      <c r="E50" s="198"/>
      <c r="F50" s="197"/>
      <c r="G50" s="116">
        <f t="shared" si="1"/>
        <v>1250</v>
      </c>
      <c r="H50" s="201"/>
      <c r="I50" s="196"/>
    </row>
    <row r="51" spans="1:9" x14ac:dyDescent="0.25">
      <c r="A51" s="149" t="s">
        <v>1390</v>
      </c>
      <c r="B51" s="204">
        <v>2022</v>
      </c>
      <c r="C51" s="203">
        <v>1</v>
      </c>
      <c r="D51" s="200">
        <v>0.23</v>
      </c>
      <c r="E51" s="198"/>
      <c r="F51" s="197"/>
      <c r="G51" s="116">
        <f t="shared" si="1"/>
        <v>2022</v>
      </c>
      <c r="H51" s="201"/>
      <c r="I51" s="196"/>
    </row>
    <row r="52" spans="1:9" x14ac:dyDescent="0.25">
      <c r="A52" s="202" t="s">
        <v>1407</v>
      </c>
      <c r="B52" s="204">
        <v>1312</v>
      </c>
      <c r="C52" s="203">
        <v>0</v>
      </c>
      <c r="D52" s="200">
        <v>0.24</v>
      </c>
      <c r="E52" s="198"/>
      <c r="F52" s="197"/>
      <c r="G52" s="116">
        <f t="shared" si="1"/>
        <v>1312</v>
      </c>
      <c r="H52" s="201"/>
      <c r="I52" s="196"/>
    </row>
    <row r="53" spans="1:9" x14ac:dyDescent="0.25">
      <c r="A53" s="149" t="s">
        <v>1391</v>
      </c>
      <c r="B53" s="204">
        <v>1900</v>
      </c>
      <c r="C53" s="203">
        <v>0</v>
      </c>
      <c r="D53" s="200">
        <v>0.21</v>
      </c>
      <c r="E53" s="198"/>
      <c r="F53" s="197"/>
      <c r="G53" s="116">
        <f t="shared" si="1"/>
        <v>1900</v>
      </c>
      <c r="H53" s="201"/>
      <c r="I53" s="196"/>
    </row>
    <row r="54" spans="1:9" x14ac:dyDescent="0.25">
      <c r="A54" s="202" t="s">
        <v>1392</v>
      </c>
      <c r="B54" s="204">
        <v>1180</v>
      </c>
      <c r="C54" s="203">
        <v>0</v>
      </c>
      <c r="D54" s="200">
        <v>0.246</v>
      </c>
      <c r="E54" s="198"/>
      <c r="F54" s="197"/>
      <c r="G54" s="116">
        <f t="shared" si="1"/>
        <v>1180</v>
      </c>
      <c r="H54" s="201"/>
      <c r="I54" s="196"/>
    </row>
    <row r="55" spans="1:9" x14ac:dyDescent="0.25">
      <c r="A55" s="202" t="s">
        <v>1393</v>
      </c>
      <c r="B55" s="204">
        <v>700</v>
      </c>
      <c r="C55" s="203">
        <v>0</v>
      </c>
      <c r="D55" s="200">
        <v>0.158</v>
      </c>
      <c r="E55" s="198"/>
      <c r="F55" s="197"/>
      <c r="G55" s="116">
        <f t="shared" si="1"/>
        <v>700</v>
      </c>
      <c r="H55" s="201"/>
      <c r="I55" s="196"/>
    </row>
    <row r="56" spans="1:9" x14ac:dyDescent="0.25">
      <c r="A56" s="202" t="s">
        <v>1394</v>
      </c>
      <c r="B56" s="204">
        <v>150</v>
      </c>
      <c r="C56" s="203">
        <v>0</v>
      </c>
      <c r="D56" s="200">
        <v>0</v>
      </c>
      <c r="E56" s="198"/>
      <c r="F56" s="197"/>
      <c r="G56" s="116">
        <f t="shared" si="1"/>
        <v>150</v>
      </c>
      <c r="H56" s="201"/>
      <c r="I56" s="196"/>
    </row>
    <row r="57" spans="1:9" x14ac:dyDescent="0.25">
      <c r="A57" s="202" t="s">
        <v>1441</v>
      </c>
      <c r="B57" s="204">
        <v>1750</v>
      </c>
      <c r="C57" s="203">
        <v>2</v>
      </c>
      <c r="D57" s="200">
        <v>0.32600000000000001</v>
      </c>
      <c r="E57" s="198"/>
      <c r="F57" s="197"/>
      <c r="G57" s="116">
        <f t="shared" si="1"/>
        <v>1750</v>
      </c>
      <c r="H57" s="201"/>
      <c r="I57" s="196"/>
    </row>
    <row r="58" spans="1:9" x14ac:dyDescent="0.25">
      <c r="A58" s="149" t="s">
        <v>1443</v>
      </c>
      <c r="B58" s="204">
        <v>2033</v>
      </c>
      <c r="C58" s="203">
        <v>1</v>
      </c>
      <c r="D58" s="200">
        <v>0.22</v>
      </c>
      <c r="E58" s="198"/>
      <c r="F58" s="197"/>
      <c r="G58" s="116">
        <f t="shared" si="1"/>
        <v>2033</v>
      </c>
      <c r="H58" s="201"/>
      <c r="I58" s="196"/>
    </row>
    <row r="59" spans="1:9" x14ac:dyDescent="0.25">
      <c r="A59" s="202" t="s">
        <v>1416</v>
      </c>
      <c r="B59" s="204">
        <v>1700</v>
      </c>
      <c r="C59" s="203">
        <v>3</v>
      </c>
      <c r="D59" s="200">
        <v>0.35399999999999998</v>
      </c>
      <c r="E59" s="198"/>
      <c r="F59" s="197"/>
      <c r="G59" s="116">
        <f t="shared" si="1"/>
        <v>1700</v>
      </c>
      <c r="H59" s="201"/>
      <c r="I59" s="196"/>
    </row>
    <row r="60" spans="1:9" x14ac:dyDescent="0.25">
      <c r="A60" s="149" t="s">
        <v>1417</v>
      </c>
      <c r="B60" s="204">
        <v>2065</v>
      </c>
      <c r="C60" s="203">
        <v>3</v>
      </c>
      <c r="D60" s="200">
        <v>0.23599999999999999</v>
      </c>
      <c r="E60" s="198"/>
      <c r="F60" s="197"/>
      <c r="G60" s="116">
        <f t="shared" si="1"/>
        <v>2065</v>
      </c>
      <c r="H60" s="201"/>
      <c r="I60" s="196"/>
    </row>
    <row r="61" spans="1:9" x14ac:dyDescent="0.25">
      <c r="A61" s="202" t="s">
        <v>1442</v>
      </c>
      <c r="B61" s="204">
        <v>1640</v>
      </c>
      <c r="C61" s="203">
        <v>3</v>
      </c>
      <c r="D61" s="200">
        <v>0.27</v>
      </c>
      <c r="E61" s="198"/>
      <c r="F61" s="197"/>
      <c r="G61" s="116">
        <f t="shared" si="1"/>
        <v>1640</v>
      </c>
      <c r="H61" s="201"/>
      <c r="I61" s="196"/>
    </row>
    <row r="62" spans="1:9" ht="15.75" thickBot="1" x14ac:dyDescent="0.3">
      <c r="A62" s="397" t="s">
        <v>1484</v>
      </c>
      <c r="B62" s="398">
        <v>451</v>
      </c>
      <c r="C62" s="399">
        <v>0</v>
      </c>
      <c r="D62" s="400">
        <v>8.5999999999999993E-2</v>
      </c>
      <c r="E62" s="401"/>
      <c r="F62" s="402"/>
      <c r="G62" s="447">
        <f t="shared" si="1"/>
        <v>451</v>
      </c>
      <c r="H62" s="403"/>
      <c r="I62" s="196"/>
    </row>
    <row r="63" spans="1:9" ht="15.75" thickTop="1" x14ac:dyDescent="0.25">
      <c r="A63" s="337" t="s">
        <v>1977</v>
      </c>
      <c r="B63" s="286">
        <v>662</v>
      </c>
      <c r="C63" s="449">
        <v>0</v>
      </c>
      <c r="D63" s="419">
        <v>0</v>
      </c>
      <c r="E63" s="145"/>
      <c r="F63" s="127"/>
      <c r="G63" s="418">
        <f>B63+H63</f>
        <v>662</v>
      </c>
      <c r="H63" s="110"/>
      <c r="I63" s="196"/>
    </row>
    <row r="64" spans="1:9" x14ac:dyDescent="0.25">
      <c r="A64" s="202" t="s">
        <v>1976</v>
      </c>
      <c r="B64" s="204">
        <v>507</v>
      </c>
      <c r="C64" s="203">
        <v>0</v>
      </c>
      <c r="D64" s="200">
        <v>0.114</v>
      </c>
      <c r="E64" s="198"/>
      <c r="F64" s="197"/>
      <c r="G64" s="116">
        <f t="shared" si="1"/>
        <v>507</v>
      </c>
      <c r="H64" s="201"/>
      <c r="I64" s="196"/>
    </row>
    <row r="65" spans="1:11" x14ac:dyDescent="0.25">
      <c r="A65" s="202" t="s">
        <v>1983</v>
      </c>
      <c r="B65" s="204">
        <v>2136</v>
      </c>
      <c r="C65" s="203">
        <v>3</v>
      </c>
      <c r="D65" s="200">
        <v>0.34799999999999998</v>
      </c>
      <c r="E65" s="198"/>
      <c r="F65" s="197"/>
      <c r="G65" s="116">
        <f t="shared" si="1"/>
        <v>2136</v>
      </c>
      <c r="H65" s="201"/>
      <c r="I65" s="196"/>
    </row>
    <row r="66" spans="1:11" x14ac:dyDescent="0.25">
      <c r="A66" s="202" t="s">
        <v>1989</v>
      </c>
      <c r="B66" s="204">
        <v>1942</v>
      </c>
      <c r="C66" s="203">
        <v>0</v>
      </c>
      <c r="D66" s="200">
        <v>0.442</v>
      </c>
      <c r="E66" s="198">
        <v>2.7777777777777776E-2</v>
      </c>
      <c r="F66" s="197"/>
      <c r="G66" s="116">
        <f t="shared" si="1"/>
        <v>1942</v>
      </c>
      <c r="H66" s="201"/>
      <c r="I66" s="196"/>
    </row>
    <row r="67" spans="1:11" x14ac:dyDescent="0.25">
      <c r="A67" s="202" t="s">
        <v>1991</v>
      </c>
      <c r="B67" s="204">
        <v>2267</v>
      </c>
      <c r="C67" s="203">
        <v>0</v>
      </c>
      <c r="D67" s="200">
        <v>0.47</v>
      </c>
      <c r="E67" s="198"/>
      <c r="F67" s="197"/>
      <c r="G67" s="116">
        <f t="shared" si="1"/>
        <v>2267</v>
      </c>
      <c r="H67" s="201"/>
      <c r="I67" s="196"/>
    </row>
    <row r="68" spans="1:11" x14ac:dyDescent="0.25">
      <c r="A68" s="202" t="s">
        <v>1996</v>
      </c>
      <c r="B68" s="204">
        <v>1990</v>
      </c>
      <c r="C68" s="203">
        <v>0</v>
      </c>
      <c r="D68" s="200">
        <v>0.48399999999999999</v>
      </c>
      <c r="E68" s="198"/>
      <c r="F68" s="197"/>
      <c r="G68" s="116">
        <f t="shared" si="1"/>
        <v>1990</v>
      </c>
      <c r="H68" s="201"/>
      <c r="I68" s="196"/>
    </row>
    <row r="69" spans="1:11" x14ac:dyDescent="0.25">
      <c r="A69" s="202" t="s">
        <v>1998</v>
      </c>
      <c r="B69" s="204">
        <v>2282</v>
      </c>
      <c r="C69" s="203">
        <v>0</v>
      </c>
      <c r="D69" s="200">
        <v>0.44400000000000001</v>
      </c>
      <c r="E69" s="198"/>
      <c r="F69" s="197"/>
      <c r="G69" s="116">
        <f t="shared" si="1"/>
        <v>2282</v>
      </c>
      <c r="H69" s="201"/>
      <c r="I69" s="196"/>
    </row>
    <row r="70" spans="1:11" x14ac:dyDescent="0.25">
      <c r="A70" s="202" t="s">
        <v>2004</v>
      </c>
      <c r="B70" s="204">
        <v>2000</v>
      </c>
      <c r="C70" s="203">
        <v>0</v>
      </c>
      <c r="D70" s="200">
        <v>0.49</v>
      </c>
      <c r="E70" s="198"/>
      <c r="F70" s="197"/>
      <c r="G70" s="116">
        <f t="shared" si="1"/>
        <v>2000</v>
      </c>
      <c r="H70" s="201"/>
      <c r="I70" s="196"/>
      <c r="K70" s="426">
        <v>1079</v>
      </c>
    </row>
    <row r="71" spans="1:11" x14ac:dyDescent="0.25">
      <c r="A71" s="202" t="s">
        <v>2005</v>
      </c>
      <c r="B71" s="204">
        <v>2218</v>
      </c>
      <c r="C71" s="203">
        <v>0</v>
      </c>
      <c r="D71" s="200">
        <v>0.39400000000000002</v>
      </c>
      <c r="E71" s="198"/>
      <c r="F71" s="197"/>
      <c r="G71" s="116">
        <f t="shared" si="1"/>
        <v>2218</v>
      </c>
      <c r="H71" s="201"/>
      <c r="I71" s="196"/>
      <c r="K71" s="426">
        <v>1555</v>
      </c>
    </row>
    <row r="72" spans="1:11" x14ac:dyDescent="0.25">
      <c r="A72" s="202" t="s">
        <v>2006</v>
      </c>
      <c r="B72" s="204">
        <v>1425</v>
      </c>
      <c r="C72" s="203">
        <v>0</v>
      </c>
      <c r="D72" s="200">
        <v>0.38600000000000001</v>
      </c>
      <c r="E72" s="198"/>
      <c r="F72" s="197"/>
      <c r="G72" s="116">
        <f t="shared" si="1"/>
        <v>1425</v>
      </c>
      <c r="H72" s="201"/>
      <c r="I72" s="196"/>
      <c r="K72" s="426">
        <v>1965</v>
      </c>
    </row>
    <row r="73" spans="1:11" x14ac:dyDescent="0.25">
      <c r="A73" s="202" t="s">
        <v>2037</v>
      </c>
      <c r="B73" s="426">
        <v>1079</v>
      </c>
      <c r="C73" s="427">
        <v>0</v>
      </c>
      <c r="D73" s="425">
        <v>0.17</v>
      </c>
      <c r="E73" s="428">
        <v>1.3888888888888888E-2</v>
      </c>
      <c r="F73" s="197"/>
      <c r="G73" s="116">
        <f t="shared" si="1"/>
        <v>1079</v>
      </c>
      <c r="H73" s="201"/>
      <c r="I73" s="196"/>
      <c r="K73" s="426">
        <v>1990</v>
      </c>
    </row>
    <row r="74" spans="1:11" x14ac:dyDescent="0.25">
      <c r="A74" s="202" t="s">
        <v>2038</v>
      </c>
      <c r="B74" s="426">
        <v>1555</v>
      </c>
      <c r="C74" s="427">
        <v>0</v>
      </c>
      <c r="D74" s="427">
        <v>0.38800000000000001</v>
      </c>
      <c r="E74" s="428">
        <v>6.25E-2</v>
      </c>
      <c r="F74" s="197"/>
      <c r="G74" s="116">
        <f t="shared" si="1"/>
        <v>1555</v>
      </c>
      <c r="H74" s="201"/>
      <c r="I74" s="196"/>
      <c r="K74" s="426">
        <v>1871</v>
      </c>
    </row>
    <row r="75" spans="1:11" x14ac:dyDescent="0.25">
      <c r="A75" s="149" t="s">
        <v>2039</v>
      </c>
      <c r="B75" s="426">
        <v>1965</v>
      </c>
      <c r="C75" s="427">
        <v>6</v>
      </c>
      <c r="D75" s="427">
        <v>0.35</v>
      </c>
      <c r="E75" s="428">
        <v>4.1666666666666664E-2</v>
      </c>
      <c r="F75" s="197"/>
      <c r="G75" s="116">
        <f t="shared" si="1"/>
        <v>1965</v>
      </c>
      <c r="H75" s="201"/>
      <c r="I75" s="196"/>
    </row>
    <row r="76" spans="1:11" x14ac:dyDescent="0.25">
      <c r="A76" s="202" t="s">
        <v>2040</v>
      </c>
      <c r="B76" s="426">
        <v>1990</v>
      </c>
      <c r="C76" s="427">
        <v>48</v>
      </c>
      <c r="D76" s="425">
        <v>0.44600000000000001</v>
      </c>
      <c r="E76" s="428">
        <v>0</v>
      </c>
      <c r="F76" s="197"/>
      <c r="G76" s="116">
        <f t="shared" si="1"/>
        <v>1990</v>
      </c>
      <c r="H76" s="201"/>
      <c r="I76" s="196"/>
    </row>
    <row r="77" spans="1:11" x14ac:dyDescent="0.25">
      <c r="A77" s="149" t="s">
        <v>2041</v>
      </c>
      <c r="B77" s="426">
        <v>1871</v>
      </c>
      <c r="C77" s="427">
        <v>15</v>
      </c>
      <c r="D77" s="425">
        <v>0.32200000000000001</v>
      </c>
      <c r="E77" s="428">
        <v>3.125E-2</v>
      </c>
      <c r="F77" s="197"/>
      <c r="G77" s="116">
        <f t="shared" si="1"/>
        <v>1871</v>
      </c>
      <c r="H77" s="201"/>
      <c r="I77" s="196"/>
      <c r="K77" s="426">
        <v>1650</v>
      </c>
    </row>
    <row r="78" spans="1:11" x14ac:dyDescent="0.25">
      <c r="A78" s="149" t="s">
        <v>2049</v>
      </c>
      <c r="B78" s="426">
        <v>1650</v>
      </c>
      <c r="C78" s="427">
        <v>22</v>
      </c>
      <c r="D78" s="425">
        <v>0.41799999999999998</v>
      </c>
      <c r="E78" s="428">
        <v>5.5555555555555552E-2</v>
      </c>
      <c r="F78" s="197"/>
      <c r="G78" s="116">
        <f t="shared" si="1"/>
        <v>1650</v>
      </c>
      <c r="H78" s="201"/>
      <c r="I78" s="196"/>
      <c r="K78" s="426">
        <v>2290</v>
      </c>
    </row>
    <row r="79" spans="1:11" x14ac:dyDescent="0.25">
      <c r="A79" s="149" t="s">
        <v>2050</v>
      </c>
      <c r="B79" s="426">
        <v>2290</v>
      </c>
      <c r="C79" s="427">
        <v>0</v>
      </c>
      <c r="D79" s="425">
        <v>0.36799999999999999</v>
      </c>
      <c r="E79" s="428">
        <v>0</v>
      </c>
      <c r="F79" s="197"/>
      <c r="G79" s="116">
        <f t="shared" si="1"/>
        <v>2290</v>
      </c>
      <c r="H79" s="201"/>
      <c r="I79" s="196"/>
    </row>
    <row r="80" spans="1:11" x14ac:dyDescent="0.25">
      <c r="A80" s="149" t="s">
        <v>2065</v>
      </c>
      <c r="B80" s="426">
        <v>2005</v>
      </c>
      <c r="C80" s="427">
        <v>0</v>
      </c>
      <c r="D80" s="425">
        <v>0.55200000000000005</v>
      </c>
      <c r="E80" s="428">
        <v>0</v>
      </c>
      <c r="F80" s="197"/>
      <c r="G80" s="116">
        <f t="shared" si="1"/>
        <v>2005</v>
      </c>
      <c r="H80" s="201"/>
      <c r="I80" s="196"/>
    </row>
    <row r="81" spans="1:9" x14ac:dyDescent="0.25">
      <c r="A81" s="149" t="s">
        <v>2066</v>
      </c>
      <c r="B81" s="426">
        <v>2080</v>
      </c>
      <c r="C81" s="427">
        <v>6</v>
      </c>
      <c r="D81" s="425">
        <v>0.34200000000000003</v>
      </c>
      <c r="E81" s="428">
        <v>2.4305555555555556E-2</v>
      </c>
      <c r="F81" s="197"/>
      <c r="G81" s="116">
        <f t="shared" si="1"/>
        <v>2080</v>
      </c>
      <c r="H81" s="201"/>
      <c r="I81" s="196"/>
    </row>
    <row r="82" spans="1:9" x14ac:dyDescent="0.25">
      <c r="A82" s="149" t="s">
        <v>2079</v>
      </c>
      <c r="B82" s="426">
        <v>1800</v>
      </c>
      <c r="C82" s="427">
        <v>17</v>
      </c>
      <c r="D82" s="425">
        <v>0.47</v>
      </c>
      <c r="E82" s="428">
        <v>6.25E-2</v>
      </c>
      <c r="F82" s="197"/>
      <c r="G82" s="116">
        <f t="shared" si="1"/>
        <v>1800</v>
      </c>
      <c r="H82" s="201"/>
      <c r="I82" s="196"/>
    </row>
    <row r="83" spans="1:9" x14ac:dyDescent="0.25">
      <c r="A83" s="149" t="s">
        <v>2080</v>
      </c>
      <c r="B83" s="162">
        <v>2278</v>
      </c>
      <c r="C83" s="163">
        <v>0</v>
      </c>
      <c r="D83" s="163">
        <v>0.32</v>
      </c>
      <c r="E83" s="428">
        <v>0</v>
      </c>
      <c r="F83" s="197"/>
      <c r="G83" s="116">
        <f t="shared" si="1"/>
        <v>2278</v>
      </c>
      <c r="H83" s="201"/>
      <c r="I83" s="196"/>
    </row>
    <row r="84" spans="1:9" x14ac:dyDescent="0.25">
      <c r="A84" s="149" t="s">
        <v>2096</v>
      </c>
      <c r="B84" s="162">
        <v>1415</v>
      </c>
      <c r="C84" s="163">
        <v>7</v>
      </c>
      <c r="D84" s="163">
        <v>0.374</v>
      </c>
      <c r="E84" s="428">
        <v>6.25E-2</v>
      </c>
      <c r="F84" s="197"/>
      <c r="G84" s="116">
        <f t="shared" si="1"/>
        <v>1415</v>
      </c>
      <c r="H84" s="201"/>
      <c r="I84" s="196"/>
    </row>
    <row r="85" spans="1:9" x14ac:dyDescent="0.25">
      <c r="A85" s="149" t="s">
        <v>2097</v>
      </c>
      <c r="B85" s="162">
        <v>1161</v>
      </c>
      <c r="C85" s="163">
        <v>0</v>
      </c>
      <c r="D85" s="163">
        <v>1.6E-2</v>
      </c>
      <c r="E85" s="428">
        <v>0</v>
      </c>
      <c r="F85" s="197"/>
      <c r="G85" s="116">
        <f t="shared" si="1"/>
        <v>1161</v>
      </c>
      <c r="H85" s="201"/>
      <c r="I85" s="196"/>
    </row>
    <row r="86" spans="1:9" x14ac:dyDescent="0.25">
      <c r="A86" s="149" t="s">
        <v>2107</v>
      </c>
      <c r="B86" s="426">
        <v>1650</v>
      </c>
      <c r="C86" s="427">
        <v>25</v>
      </c>
      <c r="D86" s="427">
        <v>0.44</v>
      </c>
      <c r="E86" s="428">
        <v>5.5555555555555552E-2</v>
      </c>
      <c r="F86" s="197"/>
      <c r="G86" s="116">
        <f t="shared" si="1"/>
        <v>1650</v>
      </c>
      <c r="H86" s="201"/>
      <c r="I86" s="196"/>
    </row>
    <row r="87" spans="1:9" x14ac:dyDescent="0.25">
      <c r="A87" s="149" t="s">
        <v>2108</v>
      </c>
      <c r="B87" s="426">
        <v>290</v>
      </c>
      <c r="C87" s="427">
        <v>0</v>
      </c>
      <c r="D87" s="427">
        <v>4.8000000000000001E-2</v>
      </c>
      <c r="E87" s="428">
        <v>0</v>
      </c>
      <c r="F87" s="197"/>
      <c r="G87" s="116">
        <f t="shared" si="1"/>
        <v>290</v>
      </c>
      <c r="H87" s="201"/>
      <c r="I87" s="196"/>
    </row>
    <row r="88" spans="1:9" x14ac:dyDescent="0.25">
      <c r="A88" s="149" t="s">
        <v>2118</v>
      </c>
      <c r="B88" s="426">
        <v>700</v>
      </c>
      <c r="C88" s="427">
        <v>30</v>
      </c>
      <c r="D88" s="425">
        <v>0.28000000000000003</v>
      </c>
      <c r="E88" s="428">
        <v>1.7361111111111112E-2</v>
      </c>
      <c r="F88" s="197"/>
      <c r="G88" s="116">
        <f t="shared" si="1"/>
        <v>700</v>
      </c>
      <c r="H88" s="201"/>
      <c r="I88" s="196"/>
    </row>
    <row r="89" spans="1:9" x14ac:dyDescent="0.25">
      <c r="A89" s="149" t="s">
        <v>2192</v>
      </c>
      <c r="B89" s="426">
        <v>2120</v>
      </c>
      <c r="C89" s="427">
        <v>0</v>
      </c>
      <c r="D89" s="425">
        <v>0.54800000000000004</v>
      </c>
      <c r="E89" s="428">
        <v>0</v>
      </c>
      <c r="F89" s="197"/>
      <c r="G89" s="116">
        <f t="shared" si="1"/>
        <v>2120</v>
      </c>
      <c r="H89" s="201"/>
      <c r="I89" s="196"/>
    </row>
    <row r="90" spans="1:9" x14ac:dyDescent="0.25">
      <c r="A90" s="149" t="s">
        <v>2213</v>
      </c>
      <c r="B90" s="426">
        <v>1777</v>
      </c>
      <c r="C90" s="427">
        <v>0</v>
      </c>
      <c r="D90" s="425">
        <v>0.40799999999999997</v>
      </c>
      <c r="E90" s="428">
        <v>3.4722222222222224E-2</v>
      </c>
      <c r="F90" s="197"/>
      <c r="G90" s="116">
        <f t="shared" si="1"/>
        <v>1777</v>
      </c>
      <c r="H90" s="201"/>
      <c r="I90" s="196"/>
    </row>
    <row r="91" spans="1:9" x14ac:dyDescent="0.25">
      <c r="A91" s="149" t="s">
        <v>2216</v>
      </c>
      <c r="B91" s="426">
        <v>2010</v>
      </c>
      <c r="C91" s="427">
        <v>0</v>
      </c>
      <c r="D91" s="425">
        <v>0.49399999999999999</v>
      </c>
      <c r="E91" s="428">
        <v>1.3888888888888888E-2</v>
      </c>
      <c r="F91" s="197"/>
      <c r="G91" s="116">
        <f t="shared" si="1"/>
        <v>2010</v>
      </c>
      <c r="H91" s="201"/>
      <c r="I91" s="196"/>
    </row>
    <row r="92" spans="1:9" ht="15.75" thickBot="1" x14ac:dyDescent="0.3">
      <c r="A92" s="432" t="s">
        <v>2233</v>
      </c>
      <c r="B92" s="476">
        <v>1940</v>
      </c>
      <c r="C92" s="477">
        <v>35</v>
      </c>
      <c r="D92" s="477">
        <v>0.59199999999999997</v>
      </c>
      <c r="E92" s="470">
        <v>1.7361111111111112E-2</v>
      </c>
      <c r="F92" s="437"/>
      <c r="G92" s="438">
        <f t="shared" si="1"/>
        <v>1940</v>
      </c>
      <c r="H92" s="439"/>
      <c r="I92" s="196"/>
    </row>
    <row r="93" spans="1:9" x14ac:dyDescent="0.25">
      <c r="A93" s="149" t="s">
        <v>2598</v>
      </c>
      <c r="B93" s="105">
        <v>1334</v>
      </c>
      <c r="C93" s="103">
        <v>10</v>
      </c>
      <c r="D93" s="103">
        <v>0.436</v>
      </c>
      <c r="E93" s="443">
        <v>0</v>
      </c>
      <c r="F93" s="108"/>
      <c r="G93" s="116">
        <f t="shared" si="1"/>
        <v>1334</v>
      </c>
      <c r="H93" s="110"/>
      <c r="I93" s="196"/>
    </row>
    <row r="94" spans="1:9" x14ac:dyDescent="0.25">
      <c r="A94" s="149" t="s">
        <v>2599</v>
      </c>
      <c r="B94" s="162">
        <v>1521</v>
      </c>
      <c r="C94" s="163">
        <v>19</v>
      </c>
      <c r="D94" s="163">
        <v>0.436</v>
      </c>
      <c r="E94" s="428">
        <v>0</v>
      </c>
      <c r="F94" s="197"/>
      <c r="G94" s="199">
        <f t="shared" si="1"/>
        <v>1521</v>
      </c>
      <c r="H94" s="201"/>
      <c r="I94" s="196"/>
    </row>
    <row r="95" spans="1:9" x14ac:dyDescent="0.25">
      <c r="A95" s="149" t="s">
        <v>2608</v>
      </c>
      <c r="B95" s="162">
        <v>1617</v>
      </c>
      <c r="C95" s="163">
        <v>0</v>
      </c>
      <c r="D95" s="163">
        <v>0.42</v>
      </c>
      <c r="E95" s="428">
        <v>0</v>
      </c>
      <c r="F95" s="197"/>
      <c r="G95" s="199">
        <f t="shared" si="1"/>
        <v>1617</v>
      </c>
      <c r="H95" s="201"/>
      <c r="I95" s="196"/>
    </row>
    <row r="96" spans="1:9" x14ac:dyDescent="0.25">
      <c r="A96" s="149" t="s">
        <v>2609</v>
      </c>
      <c r="B96" s="162">
        <v>905</v>
      </c>
      <c r="C96" s="163">
        <v>0</v>
      </c>
      <c r="D96" s="163"/>
      <c r="E96" s="428">
        <v>0</v>
      </c>
      <c r="F96" s="197"/>
      <c r="G96" s="199">
        <f t="shared" si="1"/>
        <v>905</v>
      </c>
      <c r="H96" s="201"/>
      <c r="I96" s="196"/>
    </row>
    <row r="97" spans="1:9" x14ac:dyDescent="0.25">
      <c r="A97" s="149" t="s">
        <v>2620</v>
      </c>
      <c r="B97" s="162">
        <v>1415</v>
      </c>
      <c r="C97" s="163">
        <v>13</v>
      </c>
      <c r="D97" s="163"/>
      <c r="E97" s="428">
        <v>4.8611111111111112E-2</v>
      </c>
      <c r="F97" s="197"/>
      <c r="G97" s="199">
        <f t="shared" si="1"/>
        <v>1415</v>
      </c>
      <c r="H97" s="201"/>
      <c r="I97" s="196"/>
    </row>
    <row r="98" spans="1:9" x14ac:dyDescent="0.25">
      <c r="A98" s="149" t="s">
        <v>2621</v>
      </c>
      <c r="B98" s="162">
        <v>2142</v>
      </c>
      <c r="C98" s="163">
        <v>0</v>
      </c>
      <c r="D98" s="163">
        <v>0.224</v>
      </c>
      <c r="E98" s="428">
        <v>1.0416666666666666E-2</v>
      </c>
      <c r="F98" s="197"/>
      <c r="G98" s="199">
        <f t="shared" si="1"/>
        <v>2142</v>
      </c>
      <c r="H98" s="201"/>
      <c r="I98" s="196"/>
    </row>
    <row r="99" spans="1:9" x14ac:dyDescent="0.25">
      <c r="A99" s="149" t="s">
        <v>2632</v>
      </c>
      <c r="B99" s="162">
        <v>1942</v>
      </c>
      <c r="C99" s="163">
        <v>0</v>
      </c>
      <c r="D99" s="163"/>
      <c r="E99" s="428">
        <v>0</v>
      </c>
      <c r="F99" s="197"/>
      <c r="G99" s="199">
        <f t="shared" si="1"/>
        <v>1942</v>
      </c>
      <c r="H99" s="201"/>
      <c r="I99" s="196"/>
    </row>
    <row r="100" spans="1:9" x14ac:dyDescent="0.25">
      <c r="A100" s="149" t="s">
        <v>2633</v>
      </c>
      <c r="B100" s="48">
        <v>2222</v>
      </c>
      <c r="C100" s="33">
        <v>0</v>
      </c>
      <c r="D100" s="33">
        <v>0.252</v>
      </c>
      <c r="E100" s="198">
        <v>0</v>
      </c>
      <c r="F100" s="197"/>
      <c r="G100" s="199">
        <f t="shared" si="1"/>
        <v>2222</v>
      </c>
      <c r="H100" s="201"/>
      <c r="I100" s="196"/>
    </row>
    <row r="101" spans="1:9" x14ac:dyDescent="0.25">
      <c r="A101" s="149" t="s">
        <v>2643</v>
      </c>
      <c r="B101" s="162">
        <v>2002</v>
      </c>
      <c r="C101" s="163">
        <v>0</v>
      </c>
      <c r="D101" s="163">
        <v>0.41</v>
      </c>
      <c r="E101" s="428">
        <v>0</v>
      </c>
      <c r="F101" s="197"/>
      <c r="G101" s="199">
        <f t="shared" si="1"/>
        <v>2002</v>
      </c>
      <c r="H101" s="201"/>
      <c r="I101" s="196"/>
    </row>
    <row r="102" spans="1:9" x14ac:dyDescent="0.25">
      <c r="A102" s="149" t="s">
        <v>2644</v>
      </c>
      <c r="B102" s="48">
        <v>1686</v>
      </c>
      <c r="C102" s="33">
        <v>0</v>
      </c>
      <c r="D102" s="33">
        <v>0.30199999999999999</v>
      </c>
      <c r="E102" s="198">
        <v>0</v>
      </c>
      <c r="F102" s="197"/>
      <c r="G102" s="199">
        <f t="shared" si="1"/>
        <v>1686</v>
      </c>
      <c r="H102" s="201"/>
      <c r="I102" s="196"/>
    </row>
    <row r="103" spans="1:9" x14ac:dyDescent="0.25">
      <c r="A103" s="149" t="s">
        <v>2658</v>
      </c>
      <c r="B103" s="162">
        <v>1685</v>
      </c>
      <c r="C103" s="163">
        <v>0</v>
      </c>
      <c r="D103" s="163"/>
      <c r="E103" s="428">
        <v>3.125E-2</v>
      </c>
      <c r="F103" s="197"/>
      <c r="G103" s="199">
        <f t="shared" si="1"/>
        <v>1685</v>
      </c>
      <c r="H103" s="201"/>
      <c r="I103" s="196"/>
    </row>
    <row r="104" spans="1:9" x14ac:dyDescent="0.25">
      <c r="A104" s="149" t="s">
        <v>2659</v>
      </c>
      <c r="B104" s="162">
        <v>2218</v>
      </c>
      <c r="C104" s="163">
        <v>0</v>
      </c>
      <c r="D104" s="163">
        <v>0.23799999999999999</v>
      </c>
      <c r="E104" s="428">
        <v>0</v>
      </c>
      <c r="F104" s="197"/>
      <c r="G104" s="199">
        <f t="shared" si="1"/>
        <v>2218</v>
      </c>
      <c r="H104" s="201"/>
      <c r="I104" s="196"/>
    </row>
    <row r="105" spans="1:9" x14ac:dyDescent="0.25">
      <c r="A105" s="149" t="s">
        <v>2671</v>
      </c>
      <c r="B105" s="162">
        <v>860</v>
      </c>
      <c r="C105" s="163">
        <v>0</v>
      </c>
      <c r="D105" s="163"/>
      <c r="E105" s="428">
        <v>0</v>
      </c>
      <c r="F105" s="197"/>
      <c r="G105" s="199">
        <f t="shared" si="1"/>
        <v>860</v>
      </c>
      <c r="H105" s="201"/>
      <c r="I105" s="196"/>
    </row>
    <row r="106" spans="1:9" x14ac:dyDescent="0.25">
      <c r="A106" s="149" t="s">
        <v>2672</v>
      </c>
      <c r="B106" s="426">
        <v>1853</v>
      </c>
      <c r="C106" s="427">
        <v>0</v>
      </c>
      <c r="D106" s="425">
        <v>0.25800000000000001</v>
      </c>
      <c r="E106" s="428">
        <v>0</v>
      </c>
      <c r="F106" s="197"/>
      <c r="G106" s="199">
        <f t="shared" si="1"/>
        <v>1853</v>
      </c>
      <c r="H106" s="201"/>
      <c r="I106" s="196"/>
    </row>
    <row r="107" spans="1:9" x14ac:dyDescent="0.25">
      <c r="A107" s="149" t="s">
        <v>2687</v>
      </c>
      <c r="B107" s="162">
        <v>1675</v>
      </c>
      <c r="C107" s="163">
        <v>0</v>
      </c>
      <c r="D107" s="163">
        <v>0.35899999999999999</v>
      </c>
      <c r="E107" s="428">
        <v>0</v>
      </c>
      <c r="F107" s="197"/>
      <c r="G107" s="199">
        <f t="shared" si="1"/>
        <v>1675</v>
      </c>
      <c r="H107" s="201"/>
      <c r="I107" s="196"/>
    </row>
    <row r="108" spans="1:9" x14ac:dyDescent="0.25">
      <c r="A108" s="149" t="s">
        <v>2688</v>
      </c>
      <c r="B108" s="162">
        <v>980</v>
      </c>
      <c r="C108" s="163">
        <v>0</v>
      </c>
      <c r="D108" s="163">
        <v>0.192</v>
      </c>
      <c r="E108" s="428">
        <v>0</v>
      </c>
      <c r="F108" s="197"/>
      <c r="G108" s="199">
        <f t="shared" si="1"/>
        <v>980</v>
      </c>
      <c r="H108" s="201"/>
      <c r="I108" s="196"/>
    </row>
    <row r="109" spans="1:9" x14ac:dyDescent="0.25">
      <c r="A109" s="202" t="s">
        <v>2699</v>
      </c>
      <c r="B109" s="162">
        <v>493</v>
      </c>
      <c r="C109" s="163">
        <v>0</v>
      </c>
      <c r="D109" s="163">
        <v>0.08</v>
      </c>
      <c r="E109" s="428">
        <v>0</v>
      </c>
      <c r="F109" s="197"/>
      <c r="G109" s="199">
        <f t="shared" si="1"/>
        <v>493</v>
      </c>
      <c r="H109" s="201"/>
      <c r="I109" s="196"/>
    </row>
    <row r="110" spans="1:9" ht="4.5" customHeight="1" x14ac:dyDescent="0.25">
      <c r="A110" s="17"/>
      <c r="B110" s="221"/>
      <c r="C110" s="17"/>
      <c r="D110" s="17"/>
      <c r="E110" s="17"/>
      <c r="F110" s="17"/>
      <c r="G110" s="17">
        <f>B110+H110</f>
        <v>0</v>
      </c>
      <c r="H110" s="17"/>
    </row>
    <row r="111" spans="1:9" x14ac:dyDescent="0.25">
      <c r="A111" s="5" t="s">
        <v>16</v>
      </c>
      <c r="B111" s="18">
        <f>SUM(B6:B109)</f>
        <v>173833</v>
      </c>
      <c r="C111" s="18">
        <f>SUM(C6:C109)</f>
        <v>302</v>
      </c>
      <c r="D111" s="26">
        <f>SUM(D6:D109)</f>
        <v>23.010999999999996</v>
      </c>
      <c r="E111" s="5"/>
      <c r="F111" s="5"/>
      <c r="G111" s="83">
        <f>SUM(G6:G109)</f>
        <v>173094</v>
      </c>
      <c r="H111" s="23">
        <f>SUM(H6:H21)</f>
        <v>701</v>
      </c>
    </row>
    <row r="112" spans="1:9" x14ac:dyDescent="0.25">
      <c r="A112" s="121"/>
      <c r="B112" s="122">
        <f>J1-B111</f>
        <v>42167</v>
      </c>
      <c r="C112" s="121"/>
      <c r="D112" s="123"/>
      <c r="E112" s="121"/>
      <c r="F112" s="121"/>
      <c r="G112" s="122"/>
      <c r="H112" s="121"/>
    </row>
    <row r="113" spans="1:10" ht="28.5" customHeight="1" x14ac:dyDescent="0.25"/>
    <row r="114" spans="1:10" ht="28.5" customHeight="1" x14ac:dyDescent="0.25">
      <c r="A114" s="6"/>
      <c r="B114" s="542" t="s">
        <v>6</v>
      </c>
      <c r="C114" s="542"/>
      <c r="D114" s="542"/>
      <c r="E114" s="542"/>
      <c r="F114" s="542"/>
      <c r="G114" s="542"/>
      <c r="H114" s="542"/>
      <c r="J114" s="186">
        <v>216000</v>
      </c>
    </row>
    <row r="115" spans="1:10" ht="15" customHeight="1" x14ac:dyDescent="0.25">
      <c r="A115" s="7"/>
      <c r="B115" s="543" t="s">
        <v>7</v>
      </c>
      <c r="C115" s="543"/>
      <c r="D115" s="12" t="s">
        <v>14</v>
      </c>
      <c r="E115" s="192"/>
      <c r="F115" s="259" t="s">
        <v>9</v>
      </c>
      <c r="G115" s="12" t="s">
        <v>105</v>
      </c>
      <c r="H115" s="192"/>
    </row>
    <row r="116" spans="1:10" x14ac:dyDescent="0.25">
      <c r="A116" s="8"/>
      <c r="B116" s="541" t="s">
        <v>8</v>
      </c>
      <c r="C116" s="541"/>
      <c r="D116" s="12" t="s">
        <v>22</v>
      </c>
      <c r="E116" s="4"/>
      <c r="F116" s="5" t="s">
        <v>10</v>
      </c>
      <c r="G116" s="13" t="s">
        <v>23</v>
      </c>
      <c r="H116" s="4"/>
    </row>
    <row r="118" spans="1:10" ht="30" x14ac:dyDescent="0.25">
      <c r="A118" s="197" t="s">
        <v>0</v>
      </c>
      <c r="B118" s="197" t="s">
        <v>1</v>
      </c>
      <c r="C118" s="197" t="s">
        <v>2</v>
      </c>
      <c r="D118" s="197" t="s">
        <v>3</v>
      </c>
      <c r="E118" s="197" t="s">
        <v>4</v>
      </c>
      <c r="F118" s="197" t="s">
        <v>5</v>
      </c>
      <c r="G118" s="197" t="s">
        <v>1</v>
      </c>
      <c r="H118" s="197" t="s">
        <v>2</v>
      </c>
    </row>
    <row r="119" spans="1:10" x14ac:dyDescent="0.25">
      <c r="A119" s="202" t="s">
        <v>606</v>
      </c>
      <c r="B119" s="204">
        <v>2112</v>
      </c>
      <c r="C119" s="174"/>
      <c r="D119" s="106"/>
      <c r="E119" s="187"/>
      <c r="F119" s="108"/>
      <c r="G119" s="109">
        <f>B119-H119</f>
        <v>2104</v>
      </c>
      <c r="H119" s="110">
        <v>8</v>
      </c>
      <c r="I119" s="196"/>
    </row>
    <row r="120" spans="1:10" x14ac:dyDescent="0.25">
      <c r="A120" s="202" t="s">
        <v>600</v>
      </c>
      <c r="B120" s="204">
        <v>2300</v>
      </c>
      <c r="C120" s="174"/>
      <c r="D120" s="106"/>
      <c r="E120" s="187"/>
      <c r="F120" s="108"/>
      <c r="G120" s="109">
        <f>B120-H120</f>
        <v>2280</v>
      </c>
      <c r="H120" s="110">
        <v>20</v>
      </c>
      <c r="I120" s="196"/>
    </row>
    <row r="121" spans="1:10" x14ac:dyDescent="0.25">
      <c r="A121" s="202" t="s">
        <v>605</v>
      </c>
      <c r="B121" s="204">
        <v>600</v>
      </c>
      <c r="C121" s="203"/>
      <c r="D121" s="200"/>
      <c r="E121" s="198"/>
      <c r="F121" s="197"/>
      <c r="G121" s="109">
        <f>B121+H121</f>
        <v>600</v>
      </c>
      <c r="H121" s="201"/>
      <c r="I121" s="196"/>
    </row>
    <row r="122" spans="1:10" x14ac:dyDescent="0.25">
      <c r="A122" s="202" t="s">
        <v>608</v>
      </c>
      <c r="B122" s="204">
        <v>2228</v>
      </c>
      <c r="D122" s="200"/>
      <c r="E122" s="198"/>
      <c r="F122" s="197"/>
      <c r="G122" s="109">
        <f>B122-H122</f>
        <v>2212</v>
      </c>
      <c r="H122" s="201">
        <v>16</v>
      </c>
      <c r="I122" s="196"/>
    </row>
    <row r="123" spans="1:10" x14ac:dyDescent="0.25">
      <c r="A123" s="202" t="s">
        <v>607</v>
      </c>
      <c r="B123" s="204">
        <v>187</v>
      </c>
      <c r="C123" s="203"/>
      <c r="D123" s="200"/>
      <c r="E123" s="198"/>
      <c r="F123" s="197"/>
      <c r="G123" s="109">
        <f>B123+H123</f>
        <v>187</v>
      </c>
      <c r="H123" s="201"/>
      <c r="I123" s="196"/>
    </row>
    <row r="124" spans="1:10" x14ac:dyDescent="0.25">
      <c r="A124" s="202" t="s">
        <v>609</v>
      </c>
      <c r="B124" s="204">
        <v>1965</v>
      </c>
      <c r="C124" s="203"/>
      <c r="D124" s="200"/>
      <c r="E124" s="198"/>
      <c r="F124" s="197"/>
      <c r="G124" s="109">
        <f>B124-H124</f>
        <v>1938</v>
      </c>
      <c r="H124" s="201">
        <v>27</v>
      </c>
      <c r="I124" s="196"/>
    </row>
    <row r="125" spans="1:10" x14ac:dyDescent="0.25">
      <c r="A125" s="202" t="s">
        <v>610</v>
      </c>
      <c r="B125" s="204">
        <v>2220</v>
      </c>
      <c r="C125" s="174" t="s">
        <v>166</v>
      </c>
      <c r="D125" s="106"/>
      <c r="E125" s="187"/>
      <c r="F125" s="108"/>
      <c r="G125" s="109">
        <f>B125-H125</f>
        <v>2212</v>
      </c>
      <c r="H125" s="110">
        <v>8</v>
      </c>
      <c r="I125" s="196"/>
    </row>
    <row r="126" spans="1:10" x14ac:dyDescent="0.25">
      <c r="A126" s="202" t="s">
        <v>633</v>
      </c>
      <c r="B126" s="204">
        <v>1968</v>
      </c>
      <c r="C126" s="203"/>
      <c r="D126" s="200"/>
      <c r="E126" s="198"/>
      <c r="F126" s="197"/>
      <c r="G126" s="109">
        <f>B126-H126</f>
        <v>1920</v>
      </c>
      <c r="H126" s="201">
        <v>48</v>
      </c>
      <c r="I126" s="196"/>
    </row>
    <row r="127" spans="1:10" x14ac:dyDescent="0.25">
      <c r="A127" s="202" t="s">
        <v>634</v>
      </c>
      <c r="B127" s="204">
        <v>2232</v>
      </c>
      <c r="C127" s="203"/>
      <c r="D127" s="200"/>
      <c r="E127" s="198"/>
      <c r="F127" s="197"/>
      <c r="G127" s="109">
        <f>B127+H127</f>
        <v>2232</v>
      </c>
      <c r="H127" s="201"/>
      <c r="I127" s="196"/>
    </row>
    <row r="128" spans="1:10" x14ac:dyDescent="0.25">
      <c r="A128" s="202" t="s">
        <v>635</v>
      </c>
      <c r="B128" s="204">
        <v>2400</v>
      </c>
      <c r="C128" s="203"/>
      <c r="D128" s="200"/>
      <c r="E128" s="198"/>
      <c r="F128" s="197"/>
      <c r="G128" s="109">
        <f>B128-H128</f>
        <v>2287</v>
      </c>
      <c r="H128" s="201">
        <v>113</v>
      </c>
      <c r="I128" s="196"/>
    </row>
    <row r="129" spans="1:9" x14ac:dyDescent="0.25">
      <c r="A129" s="202" t="s">
        <v>636</v>
      </c>
      <c r="B129" s="204">
        <v>136</v>
      </c>
      <c r="C129" s="203"/>
      <c r="D129" s="200"/>
      <c r="E129" s="198"/>
      <c r="F129" s="197"/>
      <c r="G129" s="109">
        <f>B129+H129</f>
        <v>136</v>
      </c>
      <c r="H129" s="201"/>
      <c r="I129" s="196"/>
    </row>
    <row r="130" spans="1:9" x14ac:dyDescent="0.25">
      <c r="A130" s="202" t="s">
        <v>637</v>
      </c>
      <c r="B130" s="204">
        <v>2023</v>
      </c>
      <c r="C130" s="203"/>
      <c r="D130" s="200"/>
      <c r="E130" s="198"/>
      <c r="F130" s="197"/>
      <c r="G130" s="109">
        <f>B130-H130</f>
        <v>2012</v>
      </c>
      <c r="H130" s="201">
        <v>11</v>
      </c>
      <c r="I130" s="196"/>
    </row>
    <row r="131" spans="1:9" x14ac:dyDescent="0.25">
      <c r="A131" s="202" t="s">
        <v>638</v>
      </c>
      <c r="B131" s="148">
        <v>615</v>
      </c>
      <c r="C131" s="174"/>
      <c r="D131" s="106"/>
      <c r="E131" s="187"/>
      <c r="F131" s="108"/>
      <c r="G131" s="109">
        <f>B131-H131</f>
        <v>614</v>
      </c>
      <c r="H131" s="110">
        <v>1</v>
      </c>
      <c r="I131" s="196"/>
    </row>
    <row r="132" spans="1:9" x14ac:dyDescent="0.25">
      <c r="A132" s="202" t="s">
        <v>661</v>
      </c>
      <c r="B132" s="204">
        <v>456</v>
      </c>
      <c r="C132" s="203"/>
      <c r="D132" s="200"/>
      <c r="E132" s="198"/>
      <c r="F132" s="197"/>
      <c r="G132" s="109">
        <f>B132+H132</f>
        <v>456</v>
      </c>
      <c r="H132" s="201"/>
      <c r="I132" s="196"/>
    </row>
    <row r="133" spans="1:9" x14ac:dyDescent="0.25">
      <c r="A133" s="202" t="s">
        <v>662</v>
      </c>
      <c r="B133" s="204">
        <v>1969</v>
      </c>
      <c r="C133" s="203"/>
      <c r="D133" s="200"/>
      <c r="E133" s="198"/>
      <c r="F133" s="197"/>
      <c r="G133" s="45">
        <f>B133-H133</f>
        <v>1965</v>
      </c>
      <c r="H133" s="201">
        <v>4</v>
      </c>
      <c r="I133" s="196"/>
    </row>
    <row r="134" spans="1:9" x14ac:dyDescent="0.25">
      <c r="A134" s="202" t="s">
        <v>663</v>
      </c>
      <c r="B134" s="148">
        <v>2210</v>
      </c>
      <c r="C134" s="174" t="s">
        <v>166</v>
      </c>
      <c r="D134" s="106"/>
      <c r="E134" s="187"/>
      <c r="F134" s="108"/>
      <c r="G134" s="109">
        <f>B134+H134</f>
        <v>2210</v>
      </c>
      <c r="H134" s="110"/>
      <c r="I134" s="196"/>
    </row>
    <row r="135" spans="1:9" x14ac:dyDescent="0.25">
      <c r="A135" s="202" t="s">
        <v>664</v>
      </c>
      <c r="B135" s="148">
        <v>1612</v>
      </c>
      <c r="C135" s="174"/>
      <c r="D135" s="106"/>
      <c r="E135" s="187"/>
      <c r="F135" s="108"/>
      <c r="G135" s="109">
        <f>B135-H135</f>
        <v>1608</v>
      </c>
      <c r="H135" s="110">
        <v>4</v>
      </c>
      <c r="I135" s="196"/>
    </row>
    <row r="136" spans="1:9" x14ac:dyDescent="0.25">
      <c r="A136" s="202" t="s">
        <v>684</v>
      </c>
      <c r="B136" s="204">
        <v>2131</v>
      </c>
      <c r="C136" s="203"/>
      <c r="D136" s="200"/>
      <c r="E136" s="198"/>
      <c r="F136" s="197"/>
      <c r="G136" s="109">
        <f>B136-H136</f>
        <v>2100</v>
      </c>
      <c r="H136" s="201">
        <v>31</v>
      </c>
      <c r="I136" s="196"/>
    </row>
    <row r="137" spans="1:9" x14ac:dyDescent="0.25">
      <c r="A137" s="202" t="s">
        <v>685</v>
      </c>
      <c r="B137" s="204">
        <v>2228</v>
      </c>
      <c r="C137" s="203"/>
      <c r="D137" s="200"/>
      <c r="E137" s="198"/>
      <c r="F137" s="197"/>
      <c r="G137" s="109">
        <f>B137-H137</f>
        <v>2201</v>
      </c>
      <c r="H137" s="201">
        <v>27</v>
      </c>
      <c r="I137" s="196"/>
    </row>
    <row r="138" spans="1:9" ht="15.75" thickBot="1" x14ac:dyDescent="0.3">
      <c r="A138" s="153" t="s">
        <v>686</v>
      </c>
      <c r="B138" s="171">
        <v>550</v>
      </c>
      <c r="C138" s="170"/>
      <c r="D138" s="120"/>
      <c r="E138" s="188"/>
      <c r="F138" s="113"/>
      <c r="G138" s="114">
        <f>B138-H138</f>
        <v>541</v>
      </c>
      <c r="H138" s="118">
        <v>9</v>
      </c>
      <c r="I138" s="196"/>
    </row>
    <row r="139" spans="1:9" ht="15.75" thickTop="1" x14ac:dyDescent="0.25">
      <c r="A139" s="149" t="s">
        <v>1073</v>
      </c>
      <c r="B139" s="148">
        <v>2865</v>
      </c>
      <c r="C139" s="174">
        <v>0</v>
      </c>
      <c r="D139" s="106">
        <v>0</v>
      </c>
      <c r="E139" s="187"/>
      <c r="F139" s="108"/>
      <c r="G139" s="109">
        <f t="shared" ref="G139:G201" si="2">B139+H139</f>
        <v>2865</v>
      </c>
      <c r="H139" s="110"/>
      <c r="I139" s="196"/>
    </row>
    <row r="140" spans="1:9" x14ac:dyDescent="0.25">
      <c r="A140" s="149" t="s">
        <v>1090</v>
      </c>
      <c r="B140" s="204">
        <v>2892</v>
      </c>
      <c r="C140" s="203">
        <v>0</v>
      </c>
      <c r="D140" s="200">
        <v>0</v>
      </c>
      <c r="E140" s="198"/>
      <c r="F140" s="197"/>
      <c r="G140" s="109">
        <f t="shared" si="2"/>
        <v>2892</v>
      </c>
      <c r="H140" s="201"/>
      <c r="I140" s="196"/>
    </row>
    <row r="141" spans="1:9" x14ac:dyDescent="0.25">
      <c r="A141" s="149" t="s">
        <v>1109</v>
      </c>
      <c r="B141" s="204">
        <v>2588</v>
      </c>
      <c r="C141" s="203">
        <v>1</v>
      </c>
      <c r="D141" s="200">
        <v>0</v>
      </c>
      <c r="E141" s="198"/>
      <c r="F141" s="197"/>
      <c r="G141" s="109">
        <f t="shared" si="2"/>
        <v>2588</v>
      </c>
      <c r="H141" s="201"/>
      <c r="I141" s="196"/>
    </row>
    <row r="142" spans="1:9" x14ac:dyDescent="0.25">
      <c r="A142" s="149" t="s">
        <v>1110</v>
      </c>
      <c r="B142" s="204">
        <v>2160</v>
      </c>
      <c r="C142" s="203">
        <v>1</v>
      </c>
      <c r="D142" s="200">
        <v>0</v>
      </c>
      <c r="E142" s="198"/>
      <c r="F142" s="197"/>
      <c r="G142" s="109">
        <f t="shared" si="2"/>
        <v>2160</v>
      </c>
      <c r="H142" s="201"/>
      <c r="I142" s="196"/>
    </row>
    <row r="143" spans="1:9" ht="15.75" thickBot="1" x14ac:dyDescent="0.3">
      <c r="A143" s="153" t="s">
        <v>1111</v>
      </c>
      <c r="B143" s="171">
        <v>3050</v>
      </c>
      <c r="C143" s="170">
        <v>0</v>
      </c>
      <c r="D143" s="120">
        <v>0</v>
      </c>
      <c r="E143" s="188"/>
      <c r="F143" s="113"/>
      <c r="G143" s="114">
        <f t="shared" si="2"/>
        <v>3050</v>
      </c>
      <c r="H143" s="118"/>
      <c r="I143" s="196"/>
    </row>
    <row r="144" spans="1:9" ht="15.75" thickTop="1" x14ac:dyDescent="0.25">
      <c r="A144" s="149" t="s">
        <v>1112</v>
      </c>
      <c r="B144" s="148">
        <v>2996</v>
      </c>
      <c r="C144" s="174">
        <v>4</v>
      </c>
      <c r="D144" s="106">
        <v>0</v>
      </c>
      <c r="E144" s="187"/>
      <c r="F144" s="108"/>
      <c r="G144" s="109">
        <f t="shared" si="2"/>
        <v>2996</v>
      </c>
      <c r="H144" s="110"/>
      <c r="I144" s="196"/>
    </row>
    <row r="145" spans="1:10" x14ac:dyDescent="0.25">
      <c r="A145" s="149" t="s">
        <v>1113</v>
      </c>
      <c r="B145" s="204">
        <v>2950</v>
      </c>
      <c r="C145" s="203">
        <v>3</v>
      </c>
      <c r="D145" s="200">
        <v>0</v>
      </c>
      <c r="E145" s="198"/>
      <c r="F145" s="197"/>
      <c r="G145" s="109">
        <f t="shared" si="2"/>
        <v>2950</v>
      </c>
      <c r="H145" s="201"/>
      <c r="I145" s="196"/>
    </row>
    <row r="146" spans="1:10" x14ac:dyDescent="0.25">
      <c r="A146" s="149" t="s">
        <v>1114</v>
      </c>
      <c r="B146" s="204">
        <v>2570</v>
      </c>
      <c r="C146" s="203">
        <v>1</v>
      </c>
      <c r="D146" s="200">
        <v>0</v>
      </c>
      <c r="E146" s="198"/>
      <c r="F146" s="197"/>
      <c r="G146" s="109">
        <f t="shared" si="2"/>
        <v>2570</v>
      </c>
      <c r="H146" s="201"/>
      <c r="I146" s="196"/>
    </row>
    <row r="147" spans="1:10" x14ac:dyDescent="0.25">
      <c r="A147" s="149" t="s">
        <v>1115</v>
      </c>
      <c r="B147" s="204">
        <v>3430</v>
      </c>
      <c r="C147" s="203">
        <v>0</v>
      </c>
      <c r="D147" s="200">
        <v>0</v>
      </c>
      <c r="E147" s="198"/>
      <c r="F147" s="197"/>
      <c r="G147" s="109">
        <f t="shared" si="2"/>
        <v>3430</v>
      </c>
      <c r="H147" s="201"/>
      <c r="I147" s="196"/>
    </row>
    <row r="148" spans="1:10" x14ac:dyDescent="0.25">
      <c r="A148" s="149" t="s">
        <v>1116</v>
      </c>
      <c r="B148" s="204">
        <v>2700</v>
      </c>
      <c r="C148" s="203">
        <v>0</v>
      </c>
      <c r="D148" s="200">
        <v>0</v>
      </c>
      <c r="E148" s="198"/>
      <c r="F148" s="197"/>
      <c r="G148" s="109">
        <f t="shared" si="2"/>
        <v>2700</v>
      </c>
      <c r="H148" s="201"/>
      <c r="I148" s="196"/>
    </row>
    <row r="149" spans="1:10" x14ac:dyDescent="0.25">
      <c r="A149" s="202" t="s">
        <v>1117</v>
      </c>
      <c r="B149" s="204">
        <v>2800</v>
      </c>
      <c r="C149" s="203">
        <v>2</v>
      </c>
      <c r="D149" s="200">
        <v>0</v>
      </c>
      <c r="E149" s="198"/>
      <c r="F149" s="197"/>
      <c r="G149" s="45">
        <f t="shared" si="2"/>
        <v>2800</v>
      </c>
      <c r="H149" s="201"/>
      <c r="I149" s="196"/>
    </row>
    <row r="150" spans="1:10" ht="15.75" thickBot="1" x14ac:dyDescent="0.3">
      <c r="A150" s="190" t="s">
        <v>1176</v>
      </c>
      <c r="B150" s="171">
        <v>2550</v>
      </c>
      <c r="C150" s="170">
        <v>2</v>
      </c>
      <c r="D150" s="120">
        <v>0</v>
      </c>
      <c r="E150" s="188"/>
      <c r="F150" s="113"/>
      <c r="G150" s="173">
        <f t="shared" si="2"/>
        <v>2550</v>
      </c>
      <c r="H150" s="118"/>
      <c r="I150" s="196"/>
    </row>
    <row r="151" spans="1:10" ht="15.75" thickTop="1" x14ac:dyDescent="0.25">
      <c r="A151" s="202" t="s">
        <v>1423</v>
      </c>
      <c r="B151" s="148">
        <v>2347</v>
      </c>
      <c r="C151" s="174">
        <v>0</v>
      </c>
      <c r="D151" s="106">
        <v>0</v>
      </c>
      <c r="E151" s="187"/>
      <c r="F151" s="108"/>
      <c r="G151" s="109">
        <f t="shared" si="2"/>
        <v>2347</v>
      </c>
      <c r="H151" s="110"/>
      <c r="I151" s="196"/>
    </row>
    <row r="152" spans="1:10" x14ac:dyDescent="0.25">
      <c r="A152" s="149" t="s">
        <v>1424</v>
      </c>
      <c r="B152" s="148">
        <v>2349</v>
      </c>
      <c r="C152" s="174">
        <v>1</v>
      </c>
      <c r="D152" s="106">
        <v>0</v>
      </c>
      <c r="E152" s="187"/>
      <c r="F152" s="108"/>
      <c r="G152" s="109">
        <f t="shared" si="2"/>
        <v>2349</v>
      </c>
      <c r="H152" s="110"/>
      <c r="I152" s="196"/>
    </row>
    <row r="153" spans="1:10" x14ac:dyDescent="0.25">
      <c r="A153" s="149" t="s">
        <v>1425</v>
      </c>
      <c r="B153" s="148">
        <v>900</v>
      </c>
      <c r="C153" s="174">
        <v>0</v>
      </c>
      <c r="D153" s="106">
        <v>0</v>
      </c>
      <c r="E153" s="187"/>
      <c r="F153" s="108"/>
      <c r="G153" s="109">
        <f t="shared" si="2"/>
        <v>900</v>
      </c>
      <c r="H153" s="110"/>
      <c r="I153" s="196"/>
    </row>
    <row r="154" spans="1:10" x14ac:dyDescent="0.25">
      <c r="A154" s="149" t="s">
        <v>1426</v>
      </c>
      <c r="B154" s="148">
        <v>193</v>
      </c>
      <c r="C154" s="174">
        <v>0</v>
      </c>
      <c r="D154" s="106">
        <v>0</v>
      </c>
      <c r="E154" s="187"/>
      <c r="F154" s="108"/>
      <c r="G154" s="109">
        <f t="shared" si="2"/>
        <v>193</v>
      </c>
      <c r="H154" s="110"/>
      <c r="I154" s="196"/>
    </row>
    <row r="155" spans="1:10" x14ac:dyDescent="0.25">
      <c r="A155" s="149" t="s">
        <v>1427</v>
      </c>
      <c r="B155" s="148">
        <v>2800</v>
      </c>
      <c r="C155" s="174">
        <v>1</v>
      </c>
      <c r="D155" s="106">
        <v>0</v>
      </c>
      <c r="E155" s="187"/>
      <c r="F155" s="108"/>
      <c r="G155" s="109">
        <f t="shared" si="2"/>
        <v>2800</v>
      </c>
      <c r="H155" s="110"/>
      <c r="I155" s="196"/>
    </row>
    <row r="156" spans="1:10" x14ac:dyDescent="0.25">
      <c r="A156" s="149" t="s">
        <v>1428</v>
      </c>
      <c r="B156" s="148">
        <v>2355</v>
      </c>
      <c r="C156" s="174">
        <v>4</v>
      </c>
      <c r="D156" s="106">
        <v>0</v>
      </c>
      <c r="E156" s="187"/>
      <c r="F156" s="108"/>
      <c r="G156" s="109">
        <f t="shared" si="2"/>
        <v>2355</v>
      </c>
      <c r="H156" s="110"/>
      <c r="I156" s="196"/>
    </row>
    <row r="157" spans="1:10" x14ac:dyDescent="0.25">
      <c r="A157" s="149" t="s">
        <v>1440</v>
      </c>
      <c r="B157" s="148">
        <v>2283</v>
      </c>
      <c r="C157" s="174">
        <v>7</v>
      </c>
      <c r="D157" s="106">
        <v>0</v>
      </c>
      <c r="E157" s="187"/>
      <c r="F157" s="108"/>
      <c r="G157" s="109">
        <f t="shared" si="2"/>
        <v>2283</v>
      </c>
      <c r="H157" s="110"/>
      <c r="I157" s="196"/>
      <c r="J157" s="11"/>
    </row>
    <row r="158" spans="1:10" x14ac:dyDescent="0.25">
      <c r="A158" s="149" t="s">
        <v>1429</v>
      </c>
      <c r="B158" s="148">
        <v>2389</v>
      </c>
      <c r="C158" s="174">
        <v>2</v>
      </c>
      <c r="D158" s="106">
        <v>0</v>
      </c>
      <c r="E158" s="187"/>
      <c r="F158" s="108"/>
      <c r="G158" s="109">
        <f t="shared" si="2"/>
        <v>2389</v>
      </c>
      <c r="H158" s="110"/>
      <c r="I158" s="196"/>
    </row>
    <row r="159" spans="1:10" ht="15.75" thickBot="1" x14ac:dyDescent="0.3">
      <c r="A159" s="153" t="s">
        <v>1430</v>
      </c>
      <c r="B159" s="171">
        <v>3000</v>
      </c>
      <c r="C159" s="170">
        <v>4</v>
      </c>
      <c r="D159" s="120">
        <v>0</v>
      </c>
      <c r="E159" s="188"/>
      <c r="F159" s="113"/>
      <c r="G159" s="114">
        <f t="shared" si="2"/>
        <v>3000</v>
      </c>
      <c r="H159" s="118"/>
      <c r="I159" s="196"/>
    </row>
    <row r="160" spans="1:10" ht="15.75" thickTop="1" x14ac:dyDescent="0.25">
      <c r="A160" s="149" t="s">
        <v>1454</v>
      </c>
      <c r="B160" s="148">
        <v>2800</v>
      </c>
      <c r="C160" s="174">
        <v>2</v>
      </c>
      <c r="D160" s="106">
        <v>0</v>
      </c>
      <c r="E160" s="187"/>
      <c r="F160" s="108"/>
      <c r="G160" s="109">
        <f t="shared" si="2"/>
        <v>2800</v>
      </c>
      <c r="H160" s="110"/>
      <c r="I160" s="196"/>
    </row>
    <row r="161" spans="1:10" x14ac:dyDescent="0.25">
      <c r="A161" s="149" t="s">
        <v>1455</v>
      </c>
      <c r="B161" s="148">
        <v>2215</v>
      </c>
      <c r="C161" s="174">
        <v>2</v>
      </c>
      <c r="D161" s="106">
        <v>0</v>
      </c>
      <c r="E161" s="187"/>
      <c r="F161" s="108"/>
      <c r="G161" s="109">
        <f t="shared" si="2"/>
        <v>2215</v>
      </c>
      <c r="H161" s="110"/>
      <c r="I161" s="196"/>
    </row>
    <row r="162" spans="1:10" x14ac:dyDescent="0.25">
      <c r="A162" s="149" t="s">
        <v>1470</v>
      </c>
      <c r="B162" s="148">
        <v>900</v>
      </c>
      <c r="C162" s="174">
        <v>0</v>
      </c>
      <c r="D162" s="106">
        <v>0</v>
      </c>
      <c r="E162" s="187"/>
      <c r="F162" s="108"/>
      <c r="G162" s="109">
        <f t="shared" si="2"/>
        <v>900</v>
      </c>
      <c r="H162" s="110"/>
      <c r="I162" s="196"/>
    </row>
    <row r="163" spans="1:10" x14ac:dyDescent="0.25">
      <c r="A163" s="149" t="s">
        <v>1471</v>
      </c>
      <c r="B163" s="148">
        <v>1837</v>
      </c>
      <c r="C163" s="174">
        <v>2</v>
      </c>
      <c r="D163" s="106">
        <v>0</v>
      </c>
      <c r="E163" s="187"/>
      <c r="F163" s="108"/>
      <c r="G163" s="109">
        <f t="shared" si="2"/>
        <v>1837</v>
      </c>
      <c r="H163" s="110"/>
      <c r="I163" s="196"/>
    </row>
    <row r="164" spans="1:10" x14ac:dyDescent="0.25">
      <c r="A164" s="149" t="s">
        <v>1481</v>
      </c>
      <c r="B164" s="204">
        <v>3030</v>
      </c>
      <c r="C164" s="203">
        <v>0</v>
      </c>
      <c r="D164" s="200">
        <v>0</v>
      </c>
      <c r="E164" s="198"/>
      <c r="F164" s="197"/>
      <c r="G164" s="109">
        <f t="shared" si="2"/>
        <v>3030</v>
      </c>
      <c r="H164" s="201"/>
      <c r="I164" s="196"/>
    </row>
    <row r="165" spans="1:10" ht="15.75" thickBot="1" x14ac:dyDescent="0.3">
      <c r="A165" s="432" t="s">
        <v>1482</v>
      </c>
      <c r="B165" s="433">
        <v>518</v>
      </c>
      <c r="C165" s="434">
        <v>5</v>
      </c>
      <c r="D165" s="435">
        <v>0</v>
      </c>
      <c r="E165" s="436"/>
      <c r="F165" s="437"/>
      <c r="G165" s="471">
        <f t="shared" si="2"/>
        <v>518</v>
      </c>
      <c r="H165" s="439"/>
      <c r="I165" s="196"/>
    </row>
    <row r="166" spans="1:10" x14ac:dyDescent="0.25">
      <c r="A166" s="337" t="s">
        <v>1977</v>
      </c>
      <c r="B166" s="286">
        <v>447</v>
      </c>
      <c r="C166" s="449">
        <v>0</v>
      </c>
      <c r="D166" s="419">
        <v>0</v>
      </c>
      <c r="E166" s="145"/>
      <c r="F166" s="127"/>
      <c r="G166" s="502">
        <f>B166+H166</f>
        <v>447</v>
      </c>
      <c r="H166" s="110"/>
      <c r="I166" s="196"/>
    </row>
    <row r="167" spans="1:10" x14ac:dyDescent="0.25">
      <c r="A167" s="149" t="s">
        <v>1990</v>
      </c>
      <c r="B167" s="148">
        <v>2274</v>
      </c>
      <c r="C167" s="174">
        <v>0</v>
      </c>
      <c r="D167" s="106">
        <v>0</v>
      </c>
      <c r="E167" s="187"/>
      <c r="F167" s="108"/>
      <c r="G167" s="109">
        <f t="shared" si="2"/>
        <v>2274</v>
      </c>
      <c r="H167" s="110"/>
      <c r="I167" s="196"/>
    </row>
    <row r="168" spans="1:10" x14ac:dyDescent="0.25">
      <c r="A168" s="149" t="s">
        <v>2067</v>
      </c>
      <c r="B168" s="440">
        <v>777</v>
      </c>
      <c r="C168" s="441">
        <v>0</v>
      </c>
      <c r="D168" s="442" t="s">
        <v>24</v>
      </c>
      <c r="E168" s="443">
        <v>0</v>
      </c>
      <c r="F168" s="108"/>
      <c r="G168" s="109">
        <f t="shared" si="2"/>
        <v>777</v>
      </c>
      <c r="H168" s="110"/>
      <c r="I168" s="196"/>
    </row>
    <row r="169" spans="1:10" x14ac:dyDescent="0.25">
      <c r="A169" s="149" t="s">
        <v>2081</v>
      </c>
      <c r="B169" s="162">
        <v>669</v>
      </c>
      <c r="C169" s="163">
        <v>0</v>
      </c>
      <c r="D169" s="163" t="s">
        <v>24</v>
      </c>
      <c r="E169" s="428">
        <v>0</v>
      </c>
      <c r="F169" s="108"/>
      <c r="G169" s="45">
        <f t="shared" si="2"/>
        <v>669</v>
      </c>
      <c r="H169" s="110"/>
      <c r="I169" s="196"/>
      <c r="J169" s="11"/>
    </row>
    <row r="170" spans="1:10" x14ac:dyDescent="0.25">
      <c r="A170" s="149" t="s">
        <v>2098</v>
      </c>
      <c r="B170" s="162">
        <v>1308</v>
      </c>
      <c r="C170" s="163">
        <v>0</v>
      </c>
      <c r="D170" s="163" t="s">
        <v>24</v>
      </c>
      <c r="E170" s="428">
        <v>0</v>
      </c>
      <c r="F170" s="108"/>
      <c r="G170" s="45">
        <f t="shared" si="2"/>
        <v>1308</v>
      </c>
      <c r="H170" s="110"/>
      <c r="I170" s="196"/>
      <c r="J170" s="11"/>
    </row>
    <row r="171" spans="1:10" x14ac:dyDescent="0.25">
      <c r="A171" s="149" t="s">
        <v>2109</v>
      </c>
      <c r="B171" s="426">
        <v>220</v>
      </c>
      <c r="C171" s="427">
        <v>0</v>
      </c>
      <c r="D171" s="427" t="s">
        <v>24</v>
      </c>
      <c r="E171" s="428">
        <v>0</v>
      </c>
      <c r="F171" s="108"/>
      <c r="G171" s="45">
        <f t="shared" si="2"/>
        <v>220</v>
      </c>
      <c r="H171" s="110"/>
      <c r="I171" s="196"/>
    </row>
    <row r="172" spans="1:10" x14ac:dyDescent="0.25">
      <c r="A172" s="149" t="s">
        <v>2110</v>
      </c>
      <c r="B172" s="426">
        <v>2427</v>
      </c>
      <c r="C172" s="427">
        <v>0</v>
      </c>
      <c r="D172" s="425" t="s">
        <v>24</v>
      </c>
      <c r="E172" s="428">
        <v>0</v>
      </c>
      <c r="F172" s="108"/>
      <c r="G172" s="45">
        <f t="shared" si="2"/>
        <v>2427</v>
      </c>
      <c r="H172" s="110"/>
      <c r="I172" s="196"/>
    </row>
    <row r="173" spans="1:10" x14ac:dyDescent="0.25">
      <c r="A173" s="149" t="s">
        <v>2173</v>
      </c>
      <c r="B173" s="162">
        <v>688</v>
      </c>
      <c r="C173" s="163">
        <v>4</v>
      </c>
      <c r="D173" s="163" t="s">
        <v>24</v>
      </c>
      <c r="E173" s="428">
        <v>0</v>
      </c>
      <c r="F173" s="108"/>
      <c r="G173" s="45">
        <f t="shared" si="2"/>
        <v>688</v>
      </c>
      <c r="H173" s="110"/>
      <c r="I173" s="196"/>
    </row>
    <row r="174" spans="1:10" x14ac:dyDescent="0.25">
      <c r="A174" s="202" t="s">
        <v>2187</v>
      </c>
      <c r="B174" s="162">
        <v>2562</v>
      </c>
      <c r="C174" s="163">
        <v>6</v>
      </c>
      <c r="D174" s="163" t="s">
        <v>24</v>
      </c>
      <c r="E174" s="164">
        <v>0</v>
      </c>
      <c r="F174" s="197"/>
      <c r="G174" s="45">
        <f t="shared" si="2"/>
        <v>2562</v>
      </c>
      <c r="H174" s="201"/>
      <c r="I174" s="196"/>
    </row>
    <row r="175" spans="1:10" x14ac:dyDescent="0.25">
      <c r="A175" s="202" t="s">
        <v>2193</v>
      </c>
      <c r="B175" s="426">
        <v>477</v>
      </c>
      <c r="C175" s="427">
        <v>0</v>
      </c>
      <c r="D175" s="425" t="s">
        <v>24</v>
      </c>
      <c r="E175" s="428">
        <v>0</v>
      </c>
      <c r="F175" s="197"/>
      <c r="G175" s="45">
        <f t="shared" si="2"/>
        <v>477</v>
      </c>
      <c r="H175" s="201"/>
      <c r="I175" s="196"/>
    </row>
    <row r="176" spans="1:10" x14ac:dyDescent="0.25">
      <c r="A176" s="202" t="s">
        <v>2214</v>
      </c>
      <c r="B176" s="426">
        <v>3620</v>
      </c>
      <c r="C176" s="427">
        <v>0</v>
      </c>
      <c r="D176" s="425" t="s">
        <v>24</v>
      </c>
      <c r="E176" s="428">
        <v>0</v>
      </c>
      <c r="F176" s="197"/>
      <c r="G176" s="45">
        <f t="shared" si="2"/>
        <v>3620</v>
      </c>
      <c r="H176" s="201"/>
      <c r="I176" s="196"/>
    </row>
    <row r="177" spans="1:9" x14ac:dyDescent="0.25">
      <c r="A177" s="202" t="s">
        <v>2217</v>
      </c>
      <c r="B177" s="426">
        <v>5000</v>
      </c>
      <c r="C177" s="427">
        <v>0</v>
      </c>
      <c r="D177" s="425" t="s">
        <v>24</v>
      </c>
      <c r="E177" s="428">
        <v>0</v>
      </c>
      <c r="F177" s="197"/>
      <c r="G177" s="45">
        <f t="shared" si="2"/>
        <v>5000</v>
      </c>
      <c r="H177" s="201"/>
      <c r="I177" s="196"/>
    </row>
    <row r="178" spans="1:9" x14ac:dyDescent="0.25">
      <c r="A178" s="202" t="s">
        <v>2232</v>
      </c>
      <c r="B178" s="162">
        <v>5000</v>
      </c>
      <c r="C178" s="163">
        <v>10</v>
      </c>
      <c r="D178" s="163" t="s">
        <v>24</v>
      </c>
      <c r="E178" s="428">
        <v>0</v>
      </c>
      <c r="F178" s="197"/>
      <c r="G178" s="45">
        <f t="shared" si="2"/>
        <v>5000</v>
      </c>
      <c r="H178" s="201"/>
      <c r="I178" s="196"/>
    </row>
    <row r="179" spans="1:9" ht="15.75" thickBot="1" x14ac:dyDescent="0.3">
      <c r="A179" s="432" t="s">
        <v>2244</v>
      </c>
      <c r="B179" s="476">
        <v>2500</v>
      </c>
      <c r="C179" s="477">
        <v>0</v>
      </c>
      <c r="D179" s="477" t="s">
        <v>24</v>
      </c>
      <c r="E179" s="470">
        <v>0</v>
      </c>
      <c r="F179" s="437"/>
      <c r="G179" s="471">
        <f t="shared" si="2"/>
        <v>2500</v>
      </c>
      <c r="H179" s="439"/>
      <c r="I179" s="196"/>
    </row>
    <row r="180" spans="1:9" x14ac:dyDescent="0.25">
      <c r="A180" s="149" t="s">
        <v>2363</v>
      </c>
      <c r="B180" s="162">
        <v>2270</v>
      </c>
      <c r="C180" s="163">
        <v>1</v>
      </c>
      <c r="D180" s="163" t="s">
        <v>24</v>
      </c>
      <c r="E180" s="428">
        <v>0</v>
      </c>
      <c r="F180" s="108"/>
      <c r="G180" s="109">
        <f t="shared" si="2"/>
        <v>2270</v>
      </c>
      <c r="H180" s="110"/>
      <c r="I180" s="196"/>
    </row>
    <row r="181" spans="1:9" x14ac:dyDescent="0.25">
      <c r="A181" s="202" t="s">
        <v>2364</v>
      </c>
      <c r="B181" s="162">
        <v>2263</v>
      </c>
      <c r="C181" s="163">
        <v>2</v>
      </c>
      <c r="D181" s="163" t="s">
        <v>24</v>
      </c>
      <c r="E181" s="428">
        <v>0</v>
      </c>
      <c r="F181" s="197"/>
      <c r="G181" s="45">
        <f t="shared" si="2"/>
        <v>2263</v>
      </c>
      <c r="H181" s="201"/>
      <c r="I181" s="196"/>
    </row>
    <row r="182" spans="1:9" x14ac:dyDescent="0.25">
      <c r="A182" s="202" t="s">
        <v>2374</v>
      </c>
      <c r="B182" s="162">
        <v>1980</v>
      </c>
      <c r="C182" s="163">
        <v>0</v>
      </c>
      <c r="D182" s="163" t="s">
        <v>24</v>
      </c>
      <c r="E182" s="428">
        <v>2.0833333333333332E-2</v>
      </c>
      <c r="F182" s="197"/>
      <c r="G182" s="45">
        <f t="shared" si="2"/>
        <v>1980</v>
      </c>
      <c r="H182" s="201"/>
      <c r="I182" s="196"/>
    </row>
    <row r="183" spans="1:9" x14ac:dyDescent="0.25">
      <c r="A183" s="202" t="s">
        <v>2375</v>
      </c>
      <c r="B183" s="162">
        <v>2363</v>
      </c>
      <c r="C183" s="163">
        <v>1</v>
      </c>
      <c r="D183" s="163" t="s">
        <v>24</v>
      </c>
      <c r="E183" s="428">
        <v>0</v>
      </c>
      <c r="F183" s="197"/>
      <c r="G183" s="45">
        <f t="shared" si="2"/>
        <v>2363</v>
      </c>
      <c r="H183" s="201"/>
      <c r="I183" s="196"/>
    </row>
    <row r="184" spans="1:9" x14ac:dyDescent="0.25">
      <c r="A184" s="202" t="s">
        <v>2383</v>
      </c>
      <c r="B184" s="162">
        <v>1698</v>
      </c>
      <c r="C184" s="163">
        <v>0</v>
      </c>
      <c r="D184" s="163" t="s">
        <v>24</v>
      </c>
      <c r="E184" s="428">
        <v>0</v>
      </c>
      <c r="F184" s="197"/>
      <c r="G184" s="45">
        <f t="shared" si="2"/>
        <v>1698</v>
      </c>
      <c r="H184" s="201"/>
      <c r="I184" s="196"/>
    </row>
    <row r="185" spans="1:9" x14ac:dyDescent="0.25">
      <c r="A185" s="202" t="s">
        <v>2398</v>
      </c>
      <c r="B185" s="162">
        <v>1628</v>
      </c>
      <c r="C185" s="163">
        <v>2</v>
      </c>
      <c r="D185" s="163" t="s">
        <v>24</v>
      </c>
      <c r="E185" s="428">
        <v>1.3888888888888888E-2</v>
      </c>
      <c r="F185" s="197"/>
      <c r="G185" s="45">
        <f t="shared" si="2"/>
        <v>1628</v>
      </c>
      <c r="H185" s="201"/>
      <c r="I185" s="196"/>
    </row>
    <row r="186" spans="1:9" x14ac:dyDescent="0.25">
      <c r="A186" s="202" t="s">
        <v>2399</v>
      </c>
      <c r="B186" s="162">
        <v>2149</v>
      </c>
      <c r="C186" s="163">
        <v>0</v>
      </c>
      <c r="D186" s="163" t="s">
        <v>24</v>
      </c>
      <c r="E186" s="428">
        <v>0</v>
      </c>
      <c r="F186" s="197"/>
      <c r="G186" s="45">
        <f t="shared" si="2"/>
        <v>2149</v>
      </c>
      <c r="H186" s="201"/>
      <c r="I186" s="196"/>
    </row>
    <row r="187" spans="1:9" x14ac:dyDescent="0.25">
      <c r="A187" s="202" t="s">
        <v>2409</v>
      </c>
      <c r="B187" s="162">
        <v>2104</v>
      </c>
      <c r="C187" s="163">
        <v>4</v>
      </c>
      <c r="D187" s="163" t="s">
        <v>24</v>
      </c>
      <c r="E187" s="428">
        <v>0</v>
      </c>
      <c r="F187" s="197"/>
      <c r="G187" s="45">
        <f t="shared" si="2"/>
        <v>2104</v>
      </c>
      <c r="H187" s="201"/>
      <c r="I187" s="196"/>
    </row>
    <row r="188" spans="1:9" x14ac:dyDescent="0.25">
      <c r="A188" s="202" t="s">
        <v>2410</v>
      </c>
      <c r="B188" s="162">
        <v>2344</v>
      </c>
      <c r="C188" s="163">
        <v>0</v>
      </c>
      <c r="D188" s="163" t="s">
        <v>24</v>
      </c>
      <c r="E188" s="428">
        <v>0</v>
      </c>
      <c r="F188" s="197"/>
      <c r="G188" s="45">
        <f t="shared" si="2"/>
        <v>2344</v>
      </c>
      <c r="H188" s="201"/>
      <c r="I188" s="196"/>
    </row>
    <row r="189" spans="1:9" x14ac:dyDescent="0.25">
      <c r="A189" s="202" t="s">
        <v>2422</v>
      </c>
      <c r="B189" s="162">
        <v>2263</v>
      </c>
      <c r="C189" s="163">
        <v>3</v>
      </c>
      <c r="D189" s="163" t="s">
        <v>24</v>
      </c>
      <c r="E189" s="428">
        <v>0</v>
      </c>
      <c r="F189" s="197"/>
      <c r="G189" s="45">
        <f t="shared" si="2"/>
        <v>2263</v>
      </c>
      <c r="H189" s="201"/>
      <c r="I189" s="196"/>
    </row>
    <row r="190" spans="1:9" ht="15.75" thickBot="1" x14ac:dyDescent="0.3">
      <c r="A190" s="432" t="s">
        <v>2423</v>
      </c>
      <c r="B190" s="476">
        <v>1552</v>
      </c>
      <c r="C190" s="477">
        <v>0</v>
      </c>
      <c r="D190" s="477" t="s">
        <v>24</v>
      </c>
      <c r="E190" s="470">
        <v>0</v>
      </c>
      <c r="F190" s="437"/>
      <c r="G190" s="471">
        <f t="shared" si="2"/>
        <v>1552</v>
      </c>
      <c r="H190" s="439"/>
      <c r="I190" s="196"/>
    </row>
    <row r="191" spans="1:9" x14ac:dyDescent="0.25">
      <c r="A191" s="149" t="s">
        <v>2689</v>
      </c>
      <c r="B191" s="162">
        <v>2500</v>
      </c>
      <c r="C191" s="163">
        <v>0</v>
      </c>
      <c r="D191" s="163" t="s">
        <v>24</v>
      </c>
      <c r="E191" s="428">
        <v>0</v>
      </c>
      <c r="F191" s="108"/>
      <c r="G191" s="116">
        <f t="shared" si="2"/>
        <v>2500</v>
      </c>
      <c r="H191" s="110"/>
      <c r="I191" s="196"/>
    </row>
    <row r="192" spans="1:9" x14ac:dyDescent="0.25">
      <c r="A192" s="202" t="s">
        <v>2698</v>
      </c>
      <c r="B192" s="162">
        <v>2500</v>
      </c>
      <c r="C192" s="163">
        <v>8</v>
      </c>
      <c r="D192" s="163" t="s">
        <v>24</v>
      </c>
      <c r="E192" s="428">
        <v>4.1666666666666664E-2</v>
      </c>
      <c r="F192" s="197"/>
      <c r="G192" s="116">
        <f t="shared" si="2"/>
        <v>2500</v>
      </c>
      <c r="H192" s="201"/>
      <c r="I192" s="196"/>
    </row>
    <row r="193" spans="1:9" x14ac:dyDescent="0.25">
      <c r="A193" s="202"/>
      <c r="B193" s="162"/>
      <c r="C193" s="163"/>
      <c r="D193" s="163"/>
      <c r="E193" s="428"/>
      <c r="F193" s="197"/>
      <c r="G193" s="116">
        <f t="shared" si="2"/>
        <v>0</v>
      </c>
      <c r="H193" s="201"/>
      <c r="I193" s="196"/>
    </row>
    <row r="194" spans="1:9" x14ac:dyDescent="0.25">
      <c r="A194" s="202"/>
      <c r="B194" s="162"/>
      <c r="C194" s="163"/>
      <c r="D194" s="163"/>
      <c r="E194" s="428"/>
      <c r="F194" s="197"/>
      <c r="G194" s="116">
        <f t="shared" si="2"/>
        <v>0</v>
      </c>
      <c r="H194" s="201"/>
      <c r="I194" s="196"/>
    </row>
    <row r="195" spans="1:9" x14ac:dyDescent="0.25">
      <c r="A195" s="202"/>
      <c r="B195" s="162"/>
      <c r="C195" s="163"/>
      <c r="D195" s="163"/>
      <c r="E195" s="428"/>
      <c r="F195" s="197"/>
      <c r="G195" s="116">
        <f t="shared" si="2"/>
        <v>0</v>
      </c>
      <c r="H195" s="201"/>
      <c r="I195" s="196"/>
    </row>
    <row r="196" spans="1:9" x14ac:dyDescent="0.25">
      <c r="A196" s="202"/>
      <c r="B196" s="162"/>
      <c r="C196" s="163"/>
      <c r="D196" s="163"/>
      <c r="E196" s="428"/>
      <c r="F196" s="197"/>
      <c r="G196" s="116">
        <f t="shared" si="2"/>
        <v>0</v>
      </c>
      <c r="H196" s="201"/>
      <c r="I196" s="196"/>
    </row>
    <row r="197" spans="1:9" x14ac:dyDescent="0.25">
      <c r="A197" s="202"/>
      <c r="B197" s="162"/>
      <c r="C197" s="163"/>
      <c r="D197" s="163"/>
      <c r="E197" s="428"/>
      <c r="F197" s="197"/>
      <c r="G197" s="116">
        <f t="shared" si="2"/>
        <v>0</v>
      </c>
      <c r="H197" s="201"/>
      <c r="I197" s="196"/>
    </row>
    <row r="198" spans="1:9" x14ac:dyDescent="0.25">
      <c r="A198" s="202"/>
      <c r="B198" s="162"/>
      <c r="C198" s="163"/>
      <c r="D198" s="163"/>
      <c r="E198" s="428"/>
      <c r="F198" s="197"/>
      <c r="G198" s="116">
        <f t="shared" si="2"/>
        <v>0</v>
      </c>
      <c r="H198" s="201"/>
      <c r="I198" s="196"/>
    </row>
    <row r="199" spans="1:9" x14ac:dyDescent="0.25">
      <c r="A199" s="202"/>
      <c r="B199" s="162"/>
      <c r="C199" s="163"/>
      <c r="D199" s="163"/>
      <c r="E199" s="428"/>
      <c r="F199" s="197"/>
      <c r="G199" s="116">
        <f t="shared" si="2"/>
        <v>0</v>
      </c>
      <c r="H199" s="201"/>
      <c r="I199" s="196"/>
    </row>
    <row r="200" spans="1:9" x14ac:dyDescent="0.25">
      <c r="A200" s="202"/>
      <c r="B200" s="204"/>
      <c r="C200" s="203"/>
      <c r="D200" s="200"/>
      <c r="E200" s="198"/>
      <c r="F200" s="197"/>
      <c r="G200" s="116">
        <f t="shared" si="2"/>
        <v>0</v>
      </c>
      <c r="H200" s="201"/>
      <c r="I200" s="196"/>
    </row>
    <row r="201" spans="1:9" ht="4.5" customHeight="1" x14ac:dyDescent="0.25">
      <c r="A201" s="17"/>
      <c r="B201" s="221"/>
      <c r="C201" s="17"/>
      <c r="D201" s="17"/>
      <c r="E201" s="17"/>
      <c r="F201" s="17"/>
      <c r="G201" s="17">
        <f t="shared" si="2"/>
        <v>0</v>
      </c>
      <c r="H201" s="17"/>
    </row>
    <row r="202" spans="1:9" x14ac:dyDescent="0.25">
      <c r="A202" s="5" t="s">
        <v>16</v>
      </c>
      <c r="B202" s="18">
        <f>SUM(B119:B167)</f>
        <v>98330</v>
      </c>
      <c r="C202" s="18">
        <f>SUM(B119:B134)</f>
        <v>25621</v>
      </c>
      <c r="D202" s="26">
        <f>SUM(D119:D134)</f>
        <v>0</v>
      </c>
      <c r="E202" s="5"/>
      <c r="F202" s="5"/>
      <c r="G202" s="83">
        <f>SUM(G119:G201)</f>
        <v>150865</v>
      </c>
      <c r="H202" s="23">
        <f>SUM(H119:H136)</f>
        <v>291</v>
      </c>
    </row>
    <row r="203" spans="1:9" x14ac:dyDescent="0.25">
      <c r="A203" s="121"/>
      <c r="B203" s="122">
        <f>J114-B202</f>
        <v>117670</v>
      </c>
      <c r="C203" s="121"/>
      <c r="D203" s="123"/>
      <c r="E203" s="121"/>
      <c r="F203" s="121"/>
      <c r="G203" s="122"/>
      <c r="H203" s="121"/>
    </row>
  </sheetData>
  <mergeCells count="6">
    <mergeCell ref="B116:C116"/>
    <mergeCell ref="B1:H1"/>
    <mergeCell ref="B2:C2"/>
    <mergeCell ref="B3:C3"/>
    <mergeCell ref="B114:H114"/>
    <mergeCell ref="B115:C115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C000"/>
  </sheetPr>
  <dimension ref="A1:AT101"/>
  <sheetViews>
    <sheetView topLeftCell="A73" workbookViewId="0">
      <selection activeCell="C58" sqref="C58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</v>
      </c>
    </row>
    <row r="2" spans="1:10" ht="15" customHeight="1" x14ac:dyDescent="0.25">
      <c r="A2" s="7"/>
      <c r="B2" s="543" t="s">
        <v>7</v>
      </c>
      <c r="C2" s="543"/>
      <c r="D2" s="12" t="s">
        <v>109</v>
      </c>
      <c r="E2" s="192"/>
      <c r="F2" s="260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128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655</v>
      </c>
      <c r="B6" s="48">
        <v>350</v>
      </c>
      <c r="C6" s="25"/>
      <c r="D6" s="25"/>
      <c r="E6" s="150"/>
      <c r="F6" s="19"/>
      <c r="G6" s="199">
        <f>B6-H6</f>
        <v>350</v>
      </c>
      <c r="H6" s="19"/>
    </row>
    <row r="7" spans="1:10" x14ac:dyDescent="0.25">
      <c r="A7" s="202" t="s">
        <v>656</v>
      </c>
      <c r="B7" s="48">
        <v>400</v>
      </c>
      <c r="C7" s="25"/>
      <c r="D7" s="25"/>
      <c r="E7" s="150"/>
      <c r="F7" s="127"/>
      <c r="G7" s="199">
        <f>B7-H7</f>
        <v>400</v>
      </c>
      <c r="H7" s="19"/>
    </row>
    <row r="8" spans="1:10" x14ac:dyDescent="0.25">
      <c r="A8" s="202" t="s">
        <v>657</v>
      </c>
      <c r="B8" s="162">
        <v>22</v>
      </c>
      <c r="C8" s="163"/>
      <c r="D8" s="200"/>
      <c r="E8" s="164"/>
      <c r="F8" s="127"/>
      <c r="G8" s="116">
        <f>B8-F8</f>
        <v>22</v>
      </c>
      <c r="H8" s="197"/>
    </row>
    <row r="9" spans="1:10" x14ac:dyDescent="0.25">
      <c r="A9" s="202" t="s">
        <v>658</v>
      </c>
      <c r="B9" s="162">
        <v>300</v>
      </c>
      <c r="C9" s="163"/>
      <c r="D9" s="200"/>
      <c r="E9" s="164"/>
      <c r="F9" s="127"/>
      <c r="G9" s="116">
        <f>B9-F9</f>
        <v>300</v>
      </c>
      <c r="H9" s="197"/>
    </row>
    <row r="10" spans="1:10" ht="4.5" customHeight="1" x14ac:dyDescent="0.25">
      <c r="A10" s="17"/>
      <c r="B10" s="17"/>
      <c r="C10" s="17"/>
      <c r="D10" s="17"/>
      <c r="E10" s="17"/>
      <c r="F10" s="17"/>
      <c r="G10" s="17"/>
      <c r="H10" s="17"/>
    </row>
    <row r="11" spans="1:10" x14ac:dyDescent="0.25">
      <c r="A11" s="5" t="s">
        <v>16</v>
      </c>
      <c r="B11" s="18">
        <f>SUM(B6:B9)</f>
        <v>1072</v>
      </c>
      <c r="C11" s="5">
        <f>SUM(C8:C8)</f>
        <v>0</v>
      </c>
      <c r="D11" s="26">
        <f>SUM(D8:D8)</f>
        <v>0</v>
      </c>
      <c r="E11" s="5"/>
      <c r="F11" s="5"/>
      <c r="G11" s="83">
        <f>SUM(G6:G9)</f>
        <v>1072</v>
      </c>
      <c r="H11" s="23">
        <f>SUM(H8:H8)</f>
        <v>0</v>
      </c>
    </row>
    <row r="12" spans="1:10" x14ac:dyDescent="0.25">
      <c r="A12" s="121"/>
      <c r="B12" s="122">
        <f>J1-B11</f>
        <v>-72</v>
      </c>
      <c r="C12" s="121"/>
      <c r="D12" s="123"/>
      <c r="E12" s="121"/>
      <c r="F12" s="121"/>
      <c r="G12" s="122"/>
      <c r="H12" s="121"/>
    </row>
    <row r="13" spans="1:10" ht="15" customHeight="1" x14ac:dyDescent="0.25"/>
    <row r="14" spans="1:10" ht="28.5" customHeight="1" x14ac:dyDescent="0.25">
      <c r="A14" s="6"/>
      <c r="B14" s="542" t="s">
        <v>6</v>
      </c>
      <c r="C14" s="542"/>
      <c r="D14" s="542"/>
      <c r="E14" s="542"/>
      <c r="F14" s="542"/>
      <c r="G14" s="542"/>
      <c r="H14" s="542"/>
      <c r="J14" s="186"/>
    </row>
    <row r="15" spans="1:10" ht="15" customHeight="1" x14ac:dyDescent="0.25">
      <c r="A15" s="7"/>
      <c r="B15" s="543" t="s">
        <v>7</v>
      </c>
      <c r="C15" s="543"/>
      <c r="D15" s="12" t="s">
        <v>109</v>
      </c>
      <c r="E15" s="192"/>
      <c r="F15" s="260" t="s">
        <v>9</v>
      </c>
      <c r="G15" s="12" t="s">
        <v>159</v>
      </c>
      <c r="H15" s="192"/>
    </row>
    <row r="16" spans="1:10" x14ac:dyDescent="0.25">
      <c r="A16" s="8"/>
      <c r="B16" s="541" t="s">
        <v>8</v>
      </c>
      <c r="C16" s="541"/>
      <c r="D16" s="12" t="s">
        <v>128</v>
      </c>
      <c r="E16" s="4"/>
      <c r="F16" s="5" t="s">
        <v>10</v>
      </c>
      <c r="G16" s="13" t="s">
        <v>132</v>
      </c>
      <c r="H16" s="4"/>
    </row>
    <row r="18" spans="1:46" ht="30" x14ac:dyDescent="0.25">
      <c r="A18" s="197" t="s">
        <v>0</v>
      </c>
      <c r="B18" s="197" t="s">
        <v>1</v>
      </c>
      <c r="C18" s="197" t="s">
        <v>2</v>
      </c>
      <c r="D18" s="197" t="s">
        <v>3</v>
      </c>
      <c r="E18" s="197" t="s">
        <v>4</v>
      </c>
      <c r="F18" s="197" t="s">
        <v>5</v>
      </c>
      <c r="G18" s="197" t="s">
        <v>1</v>
      </c>
      <c r="H18" s="197" t="s">
        <v>2</v>
      </c>
      <c r="J18" s="183">
        <v>1072</v>
      </c>
    </row>
    <row r="19" spans="1:46" x14ac:dyDescent="0.25">
      <c r="A19" s="202" t="s">
        <v>674</v>
      </c>
      <c r="B19" s="162">
        <v>270</v>
      </c>
      <c r="C19" s="163"/>
      <c r="D19" s="161"/>
      <c r="E19" s="164"/>
      <c r="F19" s="19"/>
      <c r="G19" s="199">
        <f>B19-H19</f>
        <v>270</v>
      </c>
      <c r="H19" s="197"/>
    </row>
    <row r="20" spans="1:46" x14ac:dyDescent="0.25">
      <c r="A20" s="202" t="s">
        <v>675</v>
      </c>
      <c r="B20" s="151">
        <v>280</v>
      </c>
      <c r="C20" s="33"/>
      <c r="D20" s="152"/>
      <c r="E20" s="198"/>
      <c r="F20" s="25"/>
      <c r="G20" s="199">
        <f>B20-H20</f>
        <v>280</v>
      </c>
      <c r="H20" s="58"/>
      <c r="I20" s="196"/>
      <c r="O20" s="184"/>
    </row>
    <row r="21" spans="1:46" x14ac:dyDescent="0.25">
      <c r="A21" s="202" t="s">
        <v>693</v>
      </c>
      <c r="B21" s="48">
        <v>360</v>
      </c>
      <c r="C21" s="33"/>
      <c r="D21" s="85"/>
      <c r="E21" s="198"/>
      <c r="F21" s="119"/>
      <c r="G21" s="199">
        <f>B21-H21</f>
        <v>360</v>
      </c>
      <c r="H21" s="110"/>
      <c r="I21" s="196"/>
      <c r="O21" s="184"/>
    </row>
    <row r="22" spans="1:46" x14ac:dyDescent="0.25">
      <c r="A22" s="202" t="s">
        <v>694</v>
      </c>
      <c r="B22" s="162">
        <v>160</v>
      </c>
      <c r="C22" s="163"/>
      <c r="D22" s="163"/>
      <c r="E22" s="164"/>
      <c r="F22" s="25"/>
      <c r="G22" s="199">
        <f>B22-H22</f>
        <v>160</v>
      </c>
      <c r="H22" s="58"/>
      <c r="I22" s="196"/>
      <c r="J22" s="35"/>
      <c r="K22" s="138"/>
      <c r="L22" s="158"/>
      <c r="M22" s="11"/>
      <c r="N22" s="154"/>
      <c r="O22" s="158"/>
      <c r="P22" s="158"/>
      <c r="Q22" s="158"/>
      <c r="R22" s="158"/>
      <c r="S22" s="158"/>
      <c r="T22" s="158"/>
      <c r="U22" s="158"/>
      <c r="V22" s="154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9"/>
    </row>
    <row r="23" spans="1:46" ht="4.5" customHeight="1" x14ac:dyDescent="0.25">
      <c r="A23" s="17"/>
      <c r="B23" s="17"/>
      <c r="C23" s="17"/>
      <c r="D23" s="17"/>
      <c r="E23" s="17"/>
      <c r="F23" s="17"/>
      <c r="G23" s="17"/>
      <c r="H23" s="17"/>
    </row>
    <row r="24" spans="1:46" x14ac:dyDescent="0.25">
      <c r="A24" s="5" t="s">
        <v>16</v>
      </c>
      <c r="B24" s="18">
        <f>SUM(B19:B22)</f>
        <v>1070</v>
      </c>
      <c r="C24" s="5">
        <f>SUM(C19:C22)</f>
        <v>0</v>
      </c>
      <c r="D24" s="26">
        <f>SUM(D19:D22)</f>
        <v>0</v>
      </c>
      <c r="E24" s="5"/>
      <c r="F24" s="5"/>
      <c r="G24" s="83">
        <f>SUM(G19:G22)</f>
        <v>1070</v>
      </c>
      <c r="H24" s="23">
        <f>SUM(H19:H22)</f>
        <v>0</v>
      </c>
    </row>
    <row r="25" spans="1:46" x14ac:dyDescent="0.25">
      <c r="B25" s="186">
        <f>J18-B24</f>
        <v>2</v>
      </c>
    </row>
    <row r="27" spans="1:46" ht="28.5" customHeight="1" x14ac:dyDescent="0.25">
      <c r="A27" s="6"/>
      <c r="B27" s="542" t="s">
        <v>6</v>
      </c>
      <c r="C27" s="542"/>
      <c r="D27" s="542"/>
      <c r="E27" s="542"/>
      <c r="F27" s="542"/>
      <c r="G27" s="542"/>
      <c r="H27" s="542"/>
      <c r="J27" s="186"/>
    </row>
    <row r="28" spans="1:46" ht="15" customHeight="1" x14ac:dyDescent="0.25">
      <c r="A28" s="7"/>
      <c r="B28" s="543" t="s">
        <v>7</v>
      </c>
      <c r="C28" s="543"/>
      <c r="D28" s="12" t="s">
        <v>109</v>
      </c>
      <c r="E28" s="192"/>
      <c r="F28" s="260" t="s">
        <v>9</v>
      </c>
      <c r="G28" s="12" t="s">
        <v>21</v>
      </c>
      <c r="H28" s="192"/>
    </row>
    <row r="29" spans="1:46" x14ac:dyDescent="0.25">
      <c r="A29" s="8"/>
      <c r="B29" s="541" t="s">
        <v>8</v>
      </c>
      <c r="C29" s="541"/>
      <c r="D29" s="12" t="s">
        <v>128</v>
      </c>
      <c r="E29" s="4"/>
      <c r="F29" s="5" t="s">
        <v>10</v>
      </c>
      <c r="G29" s="13" t="s">
        <v>23</v>
      </c>
      <c r="H29" s="4"/>
    </row>
    <row r="31" spans="1:46" ht="30" x14ac:dyDescent="0.25">
      <c r="A31" s="197" t="s">
        <v>0</v>
      </c>
      <c r="B31" s="197" t="s">
        <v>1</v>
      </c>
      <c r="C31" s="197" t="s">
        <v>2</v>
      </c>
      <c r="D31" s="197" t="s">
        <v>3</v>
      </c>
      <c r="E31" s="197" t="s">
        <v>4</v>
      </c>
      <c r="F31" s="197" t="s">
        <v>5</v>
      </c>
      <c r="G31" s="197" t="s">
        <v>1</v>
      </c>
      <c r="H31" s="197" t="s">
        <v>2</v>
      </c>
      <c r="J31" s="183">
        <v>1076</v>
      </c>
    </row>
    <row r="32" spans="1:46" x14ac:dyDescent="0.25">
      <c r="A32" s="54" t="s">
        <v>698</v>
      </c>
      <c r="B32" s="54">
        <v>760</v>
      </c>
      <c r="C32" s="197"/>
      <c r="D32" s="197"/>
      <c r="E32" s="197"/>
      <c r="F32" s="197"/>
      <c r="G32" s="199">
        <f>B32-H32</f>
        <v>760</v>
      </c>
      <c r="H32" s="197"/>
    </row>
    <row r="33" spans="1:10" x14ac:dyDescent="0.25">
      <c r="A33" s="54" t="s">
        <v>699</v>
      </c>
      <c r="B33" s="54">
        <v>302</v>
      </c>
      <c r="C33" s="54"/>
      <c r="D33" s="54"/>
      <c r="E33" s="54"/>
      <c r="F33" s="54"/>
      <c r="G33" s="199">
        <f>B33-H33</f>
        <v>302</v>
      </c>
      <c r="H33" s="197"/>
    </row>
    <row r="34" spans="1:10" x14ac:dyDescent="0.25">
      <c r="A34" s="54"/>
      <c r="B34" s="240"/>
      <c r="C34" s="54"/>
      <c r="D34" s="54"/>
      <c r="E34" s="54"/>
      <c r="F34" s="54"/>
      <c r="G34" s="199">
        <f>B34-H34</f>
        <v>0</v>
      </c>
      <c r="H34" s="197"/>
    </row>
    <row r="35" spans="1:10" ht="4.5" customHeight="1" x14ac:dyDescent="0.25">
      <c r="A35" s="17"/>
      <c r="B35" s="17"/>
      <c r="C35" s="17"/>
      <c r="D35" s="17"/>
      <c r="E35" s="17"/>
      <c r="F35" s="17"/>
      <c r="G35" s="17"/>
      <c r="H35" s="17"/>
    </row>
    <row r="36" spans="1:10" x14ac:dyDescent="0.25">
      <c r="A36" s="5" t="s">
        <v>16</v>
      </c>
      <c r="B36" s="18">
        <f>SUM(B32:B34)</f>
        <v>1062</v>
      </c>
      <c r="C36" s="5"/>
      <c r="D36" s="26"/>
      <c r="E36" s="5"/>
      <c r="F36" s="5"/>
      <c r="G36" s="83">
        <f>SUM(G32:G34)</f>
        <v>1062</v>
      </c>
      <c r="H36" s="23"/>
    </row>
    <row r="37" spans="1:10" x14ac:dyDescent="0.25">
      <c r="B37" s="186">
        <f>J31-B36</f>
        <v>14</v>
      </c>
    </row>
    <row r="39" spans="1:10" ht="28.5" customHeight="1" x14ac:dyDescent="0.25">
      <c r="A39" s="6"/>
      <c r="B39" s="542" t="s">
        <v>6</v>
      </c>
      <c r="C39" s="542"/>
      <c r="D39" s="542"/>
      <c r="E39" s="542"/>
      <c r="F39" s="542"/>
      <c r="G39" s="542"/>
      <c r="H39" s="542"/>
      <c r="J39" s="186"/>
    </row>
    <row r="40" spans="1:10" ht="15" customHeight="1" x14ac:dyDescent="0.25">
      <c r="A40" s="7"/>
      <c r="B40" s="543" t="s">
        <v>7</v>
      </c>
      <c r="C40" s="543"/>
      <c r="D40" s="12" t="s">
        <v>109</v>
      </c>
      <c r="E40" s="192"/>
      <c r="F40" s="262" t="s">
        <v>9</v>
      </c>
      <c r="G40" s="12" t="s">
        <v>21</v>
      </c>
      <c r="H40" s="192"/>
    </row>
    <row r="41" spans="1:10" x14ac:dyDescent="0.25">
      <c r="A41" s="8"/>
      <c r="B41" s="541" t="s">
        <v>8</v>
      </c>
      <c r="C41" s="541"/>
      <c r="D41" s="12" t="s">
        <v>128</v>
      </c>
      <c r="E41" s="4"/>
      <c r="F41" s="5" t="s">
        <v>10</v>
      </c>
      <c r="G41" s="13" t="s">
        <v>700</v>
      </c>
      <c r="H41" s="4"/>
    </row>
    <row r="43" spans="1:10" ht="30" x14ac:dyDescent="0.25">
      <c r="A43" s="197" t="s">
        <v>0</v>
      </c>
      <c r="B43" s="197" t="s">
        <v>1</v>
      </c>
      <c r="C43" s="197" t="s">
        <v>2</v>
      </c>
      <c r="D43" s="197" t="s">
        <v>3</v>
      </c>
      <c r="E43" s="197" t="s">
        <v>4</v>
      </c>
      <c r="F43" s="197" t="s">
        <v>5</v>
      </c>
      <c r="G43" s="197" t="s">
        <v>1</v>
      </c>
      <c r="H43" s="197" t="s">
        <v>2</v>
      </c>
      <c r="J43" s="183">
        <v>1062</v>
      </c>
    </row>
    <row r="44" spans="1:10" x14ac:dyDescent="0.25">
      <c r="A44" s="54" t="s">
        <v>701</v>
      </c>
      <c r="B44" s="54">
        <v>416</v>
      </c>
      <c r="C44" s="197"/>
      <c r="D44" s="197"/>
      <c r="E44" s="197"/>
      <c r="F44" s="197"/>
      <c r="G44" s="199">
        <f>B44-H44</f>
        <v>416</v>
      </c>
      <c r="H44" s="197"/>
    </row>
    <row r="45" spans="1:10" x14ac:dyDescent="0.25">
      <c r="A45" s="54" t="s">
        <v>708</v>
      </c>
      <c r="B45" s="54">
        <v>303</v>
      </c>
      <c r="C45" s="197"/>
      <c r="D45" s="197"/>
      <c r="E45" s="197"/>
      <c r="F45" s="197"/>
      <c r="G45" s="199">
        <f>B45-H45</f>
        <v>303</v>
      </c>
      <c r="H45" s="197"/>
    </row>
    <row r="46" spans="1:10" x14ac:dyDescent="0.25">
      <c r="A46" s="54" t="s">
        <v>709</v>
      </c>
      <c r="B46" s="54">
        <v>307</v>
      </c>
      <c r="C46" s="197"/>
      <c r="D46" s="197"/>
      <c r="E46" s="197"/>
      <c r="F46" s="197"/>
      <c r="G46" s="199">
        <f>B46-H46</f>
        <v>307</v>
      </c>
      <c r="H46" s="197"/>
    </row>
    <row r="47" spans="1:10" x14ac:dyDescent="0.25">
      <c r="A47" s="54" t="s">
        <v>710</v>
      </c>
      <c r="B47" s="54">
        <v>31</v>
      </c>
      <c r="C47" s="54"/>
      <c r="D47" s="54"/>
      <c r="E47" s="54"/>
      <c r="F47" s="54"/>
      <c r="G47" s="199">
        <f>B47-H47</f>
        <v>31</v>
      </c>
      <c r="H47" s="197"/>
    </row>
    <row r="48" spans="1:10" ht="4.5" customHeight="1" x14ac:dyDescent="0.25">
      <c r="A48" s="17"/>
      <c r="B48" s="17"/>
      <c r="C48" s="17"/>
      <c r="D48" s="17"/>
      <c r="E48" s="17"/>
      <c r="F48" s="17"/>
      <c r="G48" s="17"/>
      <c r="H48" s="17"/>
    </row>
    <row r="49" spans="1:15" x14ac:dyDescent="0.25">
      <c r="A49" s="5" t="s">
        <v>16</v>
      </c>
      <c r="B49" s="18">
        <f>SUM(B44:B47)</f>
        <v>1057</v>
      </c>
      <c r="C49" s="5"/>
      <c r="D49" s="26"/>
      <c r="E49" s="5"/>
      <c r="F49" s="5"/>
      <c r="G49" s="83">
        <f>SUM(G44:G47)</f>
        <v>1057</v>
      </c>
      <c r="H49" s="23"/>
    </row>
    <row r="50" spans="1:15" x14ac:dyDescent="0.25">
      <c r="B50" s="186">
        <f>J43-B49</f>
        <v>5</v>
      </c>
    </row>
    <row r="52" spans="1:15" ht="28.5" customHeight="1" x14ac:dyDescent="0.25">
      <c r="A52" s="6"/>
      <c r="B52" s="542" t="s">
        <v>6</v>
      </c>
      <c r="C52" s="542"/>
      <c r="D52" s="542"/>
      <c r="E52" s="542"/>
      <c r="F52" s="542"/>
      <c r="G52" s="542"/>
      <c r="H52" s="542"/>
      <c r="J52" s="186"/>
    </row>
    <row r="53" spans="1:15" ht="15" customHeight="1" x14ac:dyDescent="0.25">
      <c r="A53" s="7"/>
      <c r="B53" s="543" t="s">
        <v>7</v>
      </c>
      <c r="C53" s="543"/>
      <c r="D53" s="12" t="s">
        <v>109</v>
      </c>
      <c r="E53" s="192"/>
      <c r="F53" s="260" t="s">
        <v>9</v>
      </c>
      <c r="G53" s="12" t="s">
        <v>21</v>
      </c>
      <c r="H53" s="192"/>
    </row>
    <row r="54" spans="1:15" x14ac:dyDescent="0.25">
      <c r="A54" s="8"/>
      <c r="B54" s="541" t="s">
        <v>8</v>
      </c>
      <c r="C54" s="541"/>
      <c r="D54" s="12" t="s">
        <v>128</v>
      </c>
      <c r="E54" s="4"/>
      <c r="F54" s="5" t="s">
        <v>10</v>
      </c>
      <c r="G54" s="13" t="s">
        <v>177</v>
      </c>
      <c r="H54" s="4"/>
    </row>
    <row r="56" spans="1:15" ht="30" x14ac:dyDescent="0.25">
      <c r="A56" s="197" t="s">
        <v>0</v>
      </c>
      <c r="B56" s="197" t="s">
        <v>1</v>
      </c>
      <c r="C56" s="197" t="s">
        <v>2</v>
      </c>
      <c r="D56" s="197" t="s">
        <v>3</v>
      </c>
      <c r="E56" s="197" t="s">
        <v>4</v>
      </c>
      <c r="F56" s="197" t="s">
        <v>5</v>
      </c>
      <c r="G56" s="197" t="s">
        <v>1</v>
      </c>
      <c r="H56" s="197" t="s">
        <v>2</v>
      </c>
      <c r="J56" s="183">
        <v>1058</v>
      </c>
    </row>
    <row r="57" spans="1:15" x14ac:dyDescent="0.25">
      <c r="A57" s="104" t="s">
        <v>698</v>
      </c>
      <c r="B57" s="225">
        <v>760</v>
      </c>
      <c r="C57" s="226"/>
      <c r="D57" s="106"/>
      <c r="E57" s="107"/>
      <c r="F57" s="127"/>
      <c r="G57" s="116">
        <f>B57-H57</f>
        <v>760</v>
      </c>
      <c r="H57" s="108"/>
    </row>
    <row r="58" spans="1:15" x14ac:dyDescent="0.25">
      <c r="A58" s="54" t="s">
        <v>699</v>
      </c>
      <c r="B58" s="162">
        <v>302</v>
      </c>
      <c r="C58" s="163"/>
      <c r="D58" s="200"/>
      <c r="E58" s="164"/>
      <c r="F58" s="25"/>
      <c r="G58" s="116">
        <f>B58-H58</f>
        <v>302</v>
      </c>
      <c r="H58" s="58"/>
      <c r="I58" s="196"/>
      <c r="O58" s="184"/>
    </row>
    <row r="59" spans="1:15" ht="4.5" customHeight="1" x14ac:dyDescent="0.25">
      <c r="A59" s="17"/>
      <c r="B59" s="17"/>
      <c r="C59" s="17"/>
      <c r="D59" s="17"/>
      <c r="E59" s="17"/>
      <c r="F59" s="17"/>
      <c r="G59" s="17"/>
      <c r="H59" s="17"/>
    </row>
    <row r="60" spans="1:15" x14ac:dyDescent="0.25">
      <c r="A60" s="5" t="s">
        <v>16</v>
      </c>
      <c r="B60" s="18">
        <f>SUM(B57:B58)</f>
        <v>1062</v>
      </c>
      <c r="C60" s="5">
        <f>SUM(C57:C58)</f>
        <v>0</v>
      </c>
      <c r="D60" s="26">
        <f>SUM(D57:D58)</f>
        <v>0</v>
      </c>
      <c r="E60" s="5"/>
      <c r="F60" s="5"/>
      <c r="G60" s="83">
        <f>SUM(G57:G58)</f>
        <v>1062</v>
      </c>
      <c r="H60" s="23">
        <f>SUM(H57:H58)</f>
        <v>0</v>
      </c>
    </row>
    <row r="61" spans="1:15" x14ac:dyDescent="0.25">
      <c r="A61" s="99"/>
      <c r="B61" s="100">
        <f>J56-B60</f>
        <v>-4</v>
      </c>
      <c r="C61" s="99"/>
      <c r="D61" s="101"/>
      <c r="E61" s="99"/>
      <c r="F61" s="99"/>
      <c r="G61" s="227"/>
      <c r="H61" s="228"/>
    </row>
    <row r="63" spans="1:15" ht="28.5" customHeight="1" x14ac:dyDescent="0.25">
      <c r="A63" s="6"/>
      <c r="B63" s="542" t="s">
        <v>6</v>
      </c>
      <c r="C63" s="542"/>
      <c r="D63" s="542"/>
      <c r="E63" s="542"/>
      <c r="F63" s="542"/>
      <c r="G63" s="542"/>
      <c r="H63" s="542"/>
      <c r="J63" s="186"/>
    </row>
    <row r="64" spans="1:15" ht="15" customHeight="1" x14ac:dyDescent="0.25">
      <c r="A64" s="7"/>
      <c r="B64" s="543" t="s">
        <v>7</v>
      </c>
      <c r="C64" s="543"/>
      <c r="D64" s="12" t="s">
        <v>109</v>
      </c>
      <c r="E64" s="192"/>
      <c r="F64" s="260" t="s">
        <v>9</v>
      </c>
      <c r="G64" s="12" t="s">
        <v>21</v>
      </c>
      <c r="H64" s="192"/>
    </row>
    <row r="65" spans="1:11" x14ac:dyDescent="0.25">
      <c r="A65" s="8"/>
      <c r="B65" s="541" t="s">
        <v>8</v>
      </c>
      <c r="C65" s="541"/>
      <c r="D65" s="12" t="s">
        <v>128</v>
      </c>
      <c r="E65" s="4"/>
      <c r="F65" s="5" t="s">
        <v>10</v>
      </c>
      <c r="G65" s="13" t="s">
        <v>131</v>
      </c>
      <c r="H65" s="4"/>
    </row>
    <row r="67" spans="1:11" ht="30" x14ac:dyDescent="0.25">
      <c r="A67" s="197" t="s">
        <v>0</v>
      </c>
      <c r="B67" s="197" t="s">
        <v>1</v>
      </c>
      <c r="C67" s="197" t="s">
        <v>2</v>
      </c>
      <c r="D67" s="197" t="s">
        <v>3</v>
      </c>
      <c r="E67" s="197" t="s">
        <v>4</v>
      </c>
      <c r="F67" s="197" t="s">
        <v>5</v>
      </c>
      <c r="G67" s="197" t="s">
        <v>1</v>
      </c>
      <c r="H67" s="197" t="s">
        <v>2</v>
      </c>
      <c r="J67" s="183">
        <v>1062</v>
      </c>
    </row>
    <row r="68" spans="1:11" x14ac:dyDescent="0.25">
      <c r="A68" s="54" t="s">
        <v>710</v>
      </c>
      <c r="B68" s="54">
        <v>85</v>
      </c>
      <c r="C68" s="197"/>
      <c r="D68" s="197"/>
      <c r="E68" s="197"/>
      <c r="F68" s="197"/>
      <c r="G68" s="116">
        <f>B68+H68</f>
        <v>85</v>
      </c>
      <c r="H68" s="19"/>
    </row>
    <row r="69" spans="1:11" x14ac:dyDescent="0.25">
      <c r="A69" s="54" t="s">
        <v>738</v>
      </c>
      <c r="B69" s="54">
        <v>500</v>
      </c>
      <c r="C69" s="54"/>
      <c r="D69" s="54"/>
      <c r="E69" s="54"/>
      <c r="F69" s="54"/>
      <c r="G69" s="116">
        <f>B69-H69</f>
        <v>500</v>
      </c>
      <c r="H69" s="19"/>
    </row>
    <row r="70" spans="1:11" x14ac:dyDescent="0.25">
      <c r="A70" s="54" t="s">
        <v>741</v>
      </c>
      <c r="B70" s="244">
        <v>126</v>
      </c>
      <c r="C70" s="54"/>
      <c r="D70" s="54"/>
      <c r="E70" s="54"/>
      <c r="F70" s="54"/>
      <c r="G70" s="199">
        <f>B70-H70</f>
        <v>126</v>
      </c>
      <c r="H70" s="197"/>
    </row>
    <row r="71" spans="1:11" x14ac:dyDescent="0.25">
      <c r="A71" s="104" t="s">
        <v>758</v>
      </c>
      <c r="B71" s="104">
        <v>272</v>
      </c>
      <c r="C71" s="104"/>
      <c r="D71" s="108"/>
      <c r="E71" s="108"/>
      <c r="F71" s="108"/>
      <c r="G71" s="116">
        <f>B71-H71</f>
        <v>272</v>
      </c>
      <c r="H71" s="108"/>
    </row>
    <row r="72" spans="1:11" x14ac:dyDescent="0.25">
      <c r="A72" s="104" t="s">
        <v>759</v>
      </c>
      <c r="B72" s="225">
        <v>66</v>
      </c>
      <c r="C72" s="226"/>
      <c r="D72" s="106"/>
      <c r="E72" s="107"/>
      <c r="F72" s="127"/>
      <c r="G72" s="116">
        <f>B72-H72</f>
        <v>66</v>
      </c>
      <c r="H72" s="108"/>
    </row>
    <row r="73" spans="1:11" ht="4.5" customHeight="1" x14ac:dyDescent="0.25">
      <c r="A73" s="17"/>
      <c r="B73" s="17"/>
      <c r="C73" s="17"/>
      <c r="D73" s="17"/>
      <c r="E73" s="17"/>
      <c r="F73" s="17"/>
      <c r="G73" s="17"/>
      <c r="H73" s="17"/>
    </row>
    <row r="74" spans="1:11" x14ac:dyDescent="0.25">
      <c r="A74" s="5" t="s">
        <v>16</v>
      </c>
      <c r="B74" s="18">
        <f>SUM(B68:B72)</f>
        <v>1049</v>
      </c>
      <c r="C74" s="5">
        <f>SUM(C72:C72)</f>
        <v>0</v>
      </c>
      <c r="D74" s="26">
        <f>SUM(D72:D72)</f>
        <v>0</v>
      </c>
      <c r="E74" s="5"/>
      <c r="F74" s="5"/>
      <c r="G74" s="83">
        <f>SUM(G68:G72)</f>
        <v>1049</v>
      </c>
      <c r="H74" s="23">
        <f>SUM(H72:H72)</f>
        <v>0</v>
      </c>
    </row>
    <row r="75" spans="1:11" x14ac:dyDescent="0.25">
      <c r="A75" s="99"/>
      <c r="B75" s="100">
        <f>J67-B74</f>
        <v>13</v>
      </c>
      <c r="C75" s="99"/>
      <c r="D75" s="101"/>
      <c r="E75" s="99"/>
      <c r="F75" s="99"/>
      <c r="G75" s="227"/>
      <c r="H75" s="228"/>
    </row>
    <row r="77" spans="1:11" ht="28.5" customHeight="1" x14ac:dyDescent="0.25">
      <c r="A77" s="6"/>
      <c r="B77" s="542" t="s">
        <v>6</v>
      </c>
      <c r="C77" s="542"/>
      <c r="D77" s="542"/>
      <c r="E77" s="542"/>
      <c r="F77" s="542"/>
      <c r="G77" s="542"/>
      <c r="H77" s="542"/>
      <c r="J77" s="186">
        <v>1062</v>
      </c>
      <c r="K77" s="186"/>
    </row>
    <row r="78" spans="1:11" ht="15" customHeight="1" x14ac:dyDescent="0.25">
      <c r="A78" s="7"/>
      <c r="B78" s="543" t="s">
        <v>7</v>
      </c>
      <c r="C78" s="543"/>
      <c r="D78" s="12" t="s">
        <v>109</v>
      </c>
      <c r="E78" s="192"/>
      <c r="F78" s="260" t="s">
        <v>9</v>
      </c>
      <c r="G78" s="12" t="s">
        <v>21</v>
      </c>
      <c r="H78" s="192"/>
    </row>
    <row r="79" spans="1:11" x14ac:dyDescent="0.25">
      <c r="A79" s="8"/>
      <c r="B79" s="541" t="s">
        <v>8</v>
      </c>
      <c r="C79" s="541"/>
      <c r="D79" s="12" t="s">
        <v>128</v>
      </c>
      <c r="E79" s="4"/>
      <c r="F79" s="5" t="s">
        <v>10</v>
      </c>
      <c r="G79" s="13" t="s">
        <v>129</v>
      </c>
      <c r="H79" s="4"/>
    </row>
    <row r="81" spans="1:15" ht="30" x14ac:dyDescent="0.25">
      <c r="A81" s="197" t="s">
        <v>0</v>
      </c>
      <c r="B81" s="197" t="s">
        <v>1</v>
      </c>
      <c r="C81" s="197" t="s">
        <v>2</v>
      </c>
      <c r="D81" s="197" t="s">
        <v>3</v>
      </c>
      <c r="E81" s="197" t="s">
        <v>4</v>
      </c>
      <c r="F81" s="197" t="s">
        <v>5</v>
      </c>
      <c r="G81" s="197" t="s">
        <v>1</v>
      </c>
      <c r="H81" s="197" t="s">
        <v>2</v>
      </c>
    </row>
    <row r="82" spans="1:15" x14ac:dyDescent="0.25">
      <c r="A82" s="202" t="s">
        <v>739</v>
      </c>
      <c r="B82" s="54">
        <v>50</v>
      </c>
      <c r="C82" s="197"/>
      <c r="D82" s="197"/>
      <c r="E82" s="197"/>
      <c r="F82" s="197"/>
      <c r="G82" s="199">
        <f>B82-H82</f>
        <v>50</v>
      </c>
      <c r="H82" s="19"/>
    </row>
    <row r="83" spans="1:15" x14ac:dyDescent="0.25">
      <c r="A83" s="202" t="s">
        <v>720</v>
      </c>
      <c r="B83" s="48">
        <v>661</v>
      </c>
      <c r="C83" s="22"/>
      <c r="D83" s="22"/>
      <c r="E83" s="27"/>
      <c r="F83" s="19"/>
      <c r="G83" s="199">
        <f>B83-H83</f>
        <v>661</v>
      </c>
      <c r="H83" s="201"/>
      <c r="I83" s="196"/>
      <c r="O83" s="184"/>
    </row>
    <row r="84" spans="1:15" x14ac:dyDescent="0.25">
      <c r="A84" s="149" t="s">
        <v>798</v>
      </c>
      <c r="B84" s="191">
        <v>338</v>
      </c>
      <c r="C84" s="144"/>
      <c r="D84" s="144"/>
      <c r="E84" s="145"/>
      <c r="F84" s="127"/>
      <c r="G84" s="116">
        <f>B84-H84</f>
        <v>338</v>
      </c>
      <c r="H84" s="110"/>
      <c r="I84" s="196"/>
      <c r="O84" s="184"/>
    </row>
    <row r="85" spans="1:15" ht="4.5" customHeight="1" x14ac:dyDescent="0.25">
      <c r="A85" s="17"/>
      <c r="B85" s="17"/>
      <c r="C85" s="17"/>
      <c r="D85" s="17"/>
      <c r="E85" s="17"/>
      <c r="F85" s="17"/>
      <c r="G85" s="17"/>
      <c r="H85" s="17"/>
    </row>
    <row r="86" spans="1:15" x14ac:dyDescent="0.25">
      <c r="A86" s="5" t="s">
        <v>16</v>
      </c>
      <c r="B86" s="18">
        <f>SUM(B82:B84)</f>
        <v>1049</v>
      </c>
      <c r="C86" s="5"/>
      <c r="D86" s="26"/>
      <c r="E86" s="5"/>
      <c r="F86" s="5"/>
      <c r="G86" s="83">
        <f>SUM(G82:G84)</f>
        <v>1049</v>
      </c>
      <c r="H86" s="23"/>
    </row>
    <row r="87" spans="1:15" x14ac:dyDescent="0.25">
      <c r="B87" s="186">
        <f>J77-B86</f>
        <v>13</v>
      </c>
    </row>
    <row r="90" spans="1:15" ht="28.5" customHeight="1" x14ac:dyDescent="0.25">
      <c r="A90" s="6"/>
      <c r="B90" s="542" t="s">
        <v>6</v>
      </c>
      <c r="C90" s="542"/>
      <c r="D90" s="542"/>
      <c r="E90" s="542"/>
      <c r="F90" s="542"/>
      <c r="G90" s="542"/>
      <c r="H90" s="542"/>
      <c r="J90" s="186">
        <v>1062</v>
      </c>
      <c r="K90" s="186"/>
    </row>
    <row r="91" spans="1:15" ht="15" customHeight="1" x14ac:dyDescent="0.25">
      <c r="A91" s="7"/>
      <c r="B91" s="543" t="s">
        <v>7</v>
      </c>
      <c r="C91" s="543"/>
      <c r="D91" s="12" t="s">
        <v>109</v>
      </c>
      <c r="E91" s="192"/>
      <c r="F91" s="264" t="s">
        <v>9</v>
      </c>
      <c r="G91" s="12" t="s">
        <v>762</v>
      </c>
      <c r="H91" s="192"/>
    </row>
    <row r="92" spans="1:15" x14ac:dyDescent="0.25">
      <c r="A92" s="8"/>
      <c r="B92" s="541" t="s">
        <v>8</v>
      </c>
      <c r="C92" s="541"/>
      <c r="D92" s="12" t="s">
        <v>128</v>
      </c>
      <c r="E92" s="4"/>
      <c r="F92" s="5" t="s">
        <v>10</v>
      </c>
      <c r="G92" s="13" t="s">
        <v>165</v>
      </c>
      <c r="H92" s="4"/>
    </row>
    <row r="94" spans="1:15" ht="30" x14ac:dyDescent="0.25">
      <c r="A94" s="197" t="s">
        <v>0</v>
      </c>
      <c r="B94" s="197" t="s">
        <v>1</v>
      </c>
      <c r="C94" s="197" t="s">
        <v>2</v>
      </c>
      <c r="D94" s="197" t="s">
        <v>3</v>
      </c>
      <c r="E94" s="197" t="s">
        <v>4</v>
      </c>
      <c r="F94" s="197" t="s">
        <v>5</v>
      </c>
      <c r="G94" s="197" t="s">
        <v>1</v>
      </c>
      <c r="H94" s="197" t="s">
        <v>2</v>
      </c>
    </row>
    <row r="95" spans="1:15" x14ac:dyDescent="0.25">
      <c r="A95" s="202" t="s">
        <v>761</v>
      </c>
      <c r="B95" s="54">
        <f>155+377</f>
        <v>532</v>
      </c>
      <c r="C95" s="197"/>
      <c r="D95" s="197"/>
      <c r="E95" s="197"/>
      <c r="F95" s="197"/>
      <c r="G95" s="199">
        <f>B95-H95</f>
        <v>532</v>
      </c>
      <c r="H95" s="19"/>
    </row>
    <row r="96" spans="1:15" x14ac:dyDescent="0.25">
      <c r="A96" s="202" t="s">
        <v>760</v>
      </c>
      <c r="B96" s="48">
        <f>39+201</f>
        <v>240</v>
      </c>
      <c r="C96" s="22"/>
      <c r="D96" s="22"/>
      <c r="E96" s="27"/>
      <c r="F96" s="19"/>
      <c r="G96" s="199">
        <f>B96-H96</f>
        <v>240</v>
      </c>
      <c r="H96" s="201"/>
      <c r="I96" s="196"/>
      <c r="O96" s="184"/>
    </row>
    <row r="97" spans="1:15" x14ac:dyDescent="0.25">
      <c r="A97" s="149"/>
      <c r="B97" s="191"/>
      <c r="C97" s="144"/>
      <c r="D97" s="144"/>
      <c r="E97" s="145"/>
      <c r="F97" s="127"/>
      <c r="G97" s="116"/>
      <c r="H97" s="110"/>
      <c r="I97" s="196"/>
      <c r="O97" s="184"/>
    </row>
    <row r="98" spans="1:15" x14ac:dyDescent="0.25">
      <c r="A98" s="149"/>
      <c r="B98" s="191"/>
      <c r="C98" s="144"/>
      <c r="D98" s="144"/>
      <c r="E98" s="145"/>
      <c r="F98" s="127"/>
      <c r="G98" s="116">
        <f>B98-H98</f>
        <v>0</v>
      </c>
      <c r="H98" s="110"/>
      <c r="I98" s="196"/>
      <c r="O98" s="184"/>
    </row>
    <row r="99" spans="1:15" ht="4.5" customHeight="1" x14ac:dyDescent="0.25">
      <c r="A99" s="17"/>
      <c r="B99" s="17"/>
      <c r="C99" s="17"/>
      <c r="D99" s="17"/>
      <c r="E99" s="17"/>
      <c r="F99" s="17"/>
      <c r="G99" s="17"/>
      <c r="H99" s="17"/>
    </row>
    <row r="100" spans="1:15" x14ac:dyDescent="0.25">
      <c r="A100" s="5" t="s">
        <v>16</v>
      </c>
      <c r="B100" s="18">
        <f>SUM(B95:B98)</f>
        <v>772</v>
      </c>
      <c r="C100" s="5"/>
      <c r="D100" s="26"/>
      <c r="E100" s="5"/>
      <c r="F100" s="5"/>
      <c r="G100" s="83">
        <f>SUM(G95:G98)</f>
        <v>772</v>
      </c>
      <c r="H100" s="23"/>
    </row>
    <row r="101" spans="1:15" x14ac:dyDescent="0.25">
      <c r="B101" s="186">
        <f>J90-B100</f>
        <v>290</v>
      </c>
    </row>
  </sheetData>
  <mergeCells count="24">
    <mergeCell ref="B40:C40"/>
    <mergeCell ref="B41:C41"/>
    <mergeCell ref="B16:C16"/>
    <mergeCell ref="B1:H1"/>
    <mergeCell ref="B2:C2"/>
    <mergeCell ref="B3:C3"/>
    <mergeCell ref="B14:H14"/>
    <mergeCell ref="B15:C15"/>
    <mergeCell ref="B90:H90"/>
    <mergeCell ref="B91:C91"/>
    <mergeCell ref="B92:C92"/>
    <mergeCell ref="B79:C79"/>
    <mergeCell ref="B27:H27"/>
    <mergeCell ref="B28:C28"/>
    <mergeCell ref="B29:C29"/>
    <mergeCell ref="B52:H52"/>
    <mergeCell ref="B53:C53"/>
    <mergeCell ref="B54:C54"/>
    <mergeCell ref="B63:H63"/>
    <mergeCell ref="B64:C64"/>
    <mergeCell ref="B65:C65"/>
    <mergeCell ref="B77:H77"/>
    <mergeCell ref="B78:C78"/>
    <mergeCell ref="B39:H39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FFC000"/>
  </sheetPr>
  <dimension ref="A1:J27"/>
  <sheetViews>
    <sheetView workbookViewId="0">
      <selection activeCell="B14" sqref="B1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250</v>
      </c>
    </row>
    <row r="2" spans="1:10" ht="15" customHeight="1" x14ac:dyDescent="0.25">
      <c r="A2" s="7"/>
      <c r="B2" s="543" t="s">
        <v>7</v>
      </c>
      <c r="C2" s="543"/>
      <c r="D2" s="12" t="s">
        <v>240</v>
      </c>
      <c r="E2" s="192"/>
      <c r="F2" s="259" t="s">
        <v>9</v>
      </c>
      <c r="G2" s="12" t="s">
        <v>18</v>
      </c>
      <c r="H2" s="192"/>
    </row>
    <row r="3" spans="1:10" x14ac:dyDescent="0.25">
      <c r="A3" s="8"/>
      <c r="B3" s="541" t="s">
        <v>8</v>
      </c>
      <c r="C3" s="541"/>
      <c r="D3" s="12" t="s">
        <v>596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597</v>
      </c>
      <c r="B6" s="204">
        <v>230</v>
      </c>
      <c r="C6" s="174"/>
      <c r="D6" s="106"/>
      <c r="E6" s="187"/>
      <c r="F6" s="108"/>
      <c r="G6" s="116">
        <f>B6+H6</f>
        <v>230</v>
      </c>
      <c r="H6" s="110"/>
      <c r="I6" s="196"/>
    </row>
    <row r="7" spans="1:10" ht="4.5" customHeight="1" x14ac:dyDescent="0.25">
      <c r="A7" s="17"/>
      <c r="B7" s="221"/>
      <c r="C7" s="17"/>
      <c r="D7" s="17"/>
      <c r="E7" s="17"/>
      <c r="F7" s="17"/>
      <c r="G7" s="17">
        <f>B7+H7</f>
        <v>0</v>
      </c>
      <c r="H7" s="17"/>
    </row>
    <row r="8" spans="1:10" x14ac:dyDescent="0.25">
      <c r="A8" s="5" t="s">
        <v>16</v>
      </c>
      <c r="B8" s="18">
        <f>SUM(B6:B6)</f>
        <v>230</v>
      </c>
      <c r="C8" s="18">
        <f>SUM(B6:B6)</f>
        <v>230</v>
      </c>
      <c r="D8" s="26">
        <f>SUM(D6:D6)</f>
        <v>0</v>
      </c>
      <c r="E8" s="5"/>
      <c r="F8" s="5"/>
      <c r="G8" s="83">
        <f>SUM(G6:G7)</f>
        <v>230</v>
      </c>
      <c r="H8" s="23">
        <f>SUM(H6:H6)</f>
        <v>0</v>
      </c>
    </row>
    <row r="9" spans="1:10" x14ac:dyDescent="0.25">
      <c r="A9" s="121"/>
      <c r="B9" s="122">
        <f>J1-B8</f>
        <v>20</v>
      </c>
      <c r="C9" s="121"/>
      <c r="D9" s="123"/>
      <c r="E9" s="121"/>
      <c r="F9" s="121"/>
      <c r="G9" s="122"/>
      <c r="H9" s="121"/>
    </row>
    <row r="10" spans="1:10" ht="28.5" customHeight="1" x14ac:dyDescent="0.25"/>
    <row r="11" spans="1:10" ht="28.5" customHeight="1" x14ac:dyDescent="0.25">
      <c r="A11" s="6"/>
      <c r="B11" s="542" t="s">
        <v>6</v>
      </c>
      <c r="C11" s="542"/>
      <c r="D11" s="542"/>
      <c r="E11" s="542"/>
      <c r="F11" s="542"/>
      <c r="G11" s="542"/>
      <c r="H11" s="542"/>
      <c r="J11" s="186">
        <v>250</v>
      </c>
    </row>
    <row r="12" spans="1:10" ht="15" customHeight="1" x14ac:dyDescent="0.25">
      <c r="A12" s="7"/>
      <c r="B12" s="543" t="s">
        <v>7</v>
      </c>
      <c r="C12" s="543"/>
      <c r="D12" s="12" t="s">
        <v>240</v>
      </c>
      <c r="E12" s="192"/>
      <c r="F12" s="259" t="s">
        <v>9</v>
      </c>
      <c r="G12" s="12" t="s">
        <v>21</v>
      </c>
      <c r="H12" s="192"/>
    </row>
    <row r="13" spans="1:10" x14ac:dyDescent="0.25">
      <c r="A13" s="8"/>
      <c r="B13" s="541" t="s">
        <v>8</v>
      </c>
      <c r="C13" s="541"/>
      <c r="D13" s="12" t="s">
        <v>562</v>
      </c>
      <c r="E13" s="4"/>
      <c r="F13" s="5" t="s">
        <v>10</v>
      </c>
      <c r="G13" s="13" t="s">
        <v>120</v>
      </c>
      <c r="H13" s="4"/>
    </row>
    <row r="15" spans="1:10" ht="30" x14ac:dyDescent="0.25">
      <c r="A15" s="197" t="s">
        <v>0</v>
      </c>
      <c r="B15" s="197" t="s">
        <v>1</v>
      </c>
      <c r="C15" s="197" t="s">
        <v>2</v>
      </c>
      <c r="D15" s="197" t="s">
        <v>3</v>
      </c>
      <c r="E15" s="197" t="s">
        <v>4</v>
      </c>
      <c r="F15" s="197" t="s">
        <v>5</v>
      </c>
      <c r="G15" s="197" t="s">
        <v>1</v>
      </c>
      <c r="H15" s="197" t="s">
        <v>2</v>
      </c>
    </row>
    <row r="16" spans="1:10" x14ac:dyDescent="0.25">
      <c r="A16" s="202" t="s">
        <v>595</v>
      </c>
      <c r="B16" s="204">
        <v>90</v>
      </c>
      <c r="C16" s="174"/>
      <c r="D16" s="106"/>
      <c r="E16" s="187"/>
      <c r="F16" s="108"/>
      <c r="G16" s="116">
        <f>B16+H16</f>
        <v>90</v>
      </c>
      <c r="H16" s="110"/>
      <c r="I16" s="196"/>
    </row>
    <row r="17" spans="1:9" x14ac:dyDescent="0.25">
      <c r="A17" s="202" t="s">
        <v>598</v>
      </c>
      <c r="B17" s="204">
        <v>141</v>
      </c>
      <c r="C17" s="174"/>
      <c r="D17" s="106"/>
      <c r="E17" s="187"/>
      <c r="F17" s="108"/>
      <c r="G17" s="116">
        <f>B17+H17</f>
        <v>141</v>
      </c>
      <c r="H17" s="110"/>
      <c r="I17" s="196"/>
    </row>
    <row r="18" spans="1:9" ht="4.5" customHeight="1" x14ac:dyDescent="0.25">
      <c r="A18" s="17"/>
      <c r="B18" s="221"/>
      <c r="C18" s="17"/>
      <c r="D18" s="17"/>
      <c r="E18" s="17"/>
      <c r="F18" s="17"/>
      <c r="G18" s="17">
        <f>B18+H18</f>
        <v>0</v>
      </c>
      <c r="H18" s="17"/>
    </row>
    <row r="19" spans="1:9" x14ac:dyDescent="0.25">
      <c r="A19" s="5" t="s">
        <v>16</v>
      </c>
      <c r="B19" s="18">
        <f>SUM(B16:B17)</f>
        <v>231</v>
      </c>
      <c r="C19" s="18">
        <f>SUM(B16:B16)</f>
        <v>90</v>
      </c>
      <c r="D19" s="26">
        <f>SUM(D16:D16)</f>
        <v>0</v>
      </c>
      <c r="E19" s="5"/>
      <c r="F19" s="5"/>
      <c r="G19" s="83">
        <f>SUM(G16:G18)</f>
        <v>231</v>
      </c>
      <c r="H19" s="23">
        <f>SUM(H16:H16)</f>
        <v>0</v>
      </c>
    </row>
    <row r="27" spans="1:9" x14ac:dyDescent="0.25">
      <c r="F27" s="185"/>
    </row>
  </sheetData>
  <mergeCells count="6">
    <mergeCell ref="B13:C13"/>
    <mergeCell ref="B1:H1"/>
    <mergeCell ref="B2:C2"/>
    <mergeCell ref="B3:C3"/>
    <mergeCell ref="B11:H11"/>
    <mergeCell ref="B12:C12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92D050"/>
  </sheetPr>
  <dimension ref="A1:J27"/>
  <sheetViews>
    <sheetView workbookViewId="0">
      <selection activeCell="J23" sqref="J2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63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176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719</v>
      </c>
      <c r="B6" s="148">
        <v>1051</v>
      </c>
      <c r="C6" s="174"/>
      <c r="D6" s="106"/>
      <c r="E6" s="187"/>
      <c r="F6" s="108"/>
      <c r="G6" s="216">
        <f t="shared" ref="G6:G11" si="0">B6+H6</f>
        <v>1051</v>
      </c>
      <c r="H6" s="110"/>
      <c r="I6" s="196"/>
    </row>
    <row r="7" spans="1:10" x14ac:dyDescent="0.25">
      <c r="A7" s="202" t="s">
        <v>763</v>
      </c>
      <c r="B7" s="204">
        <v>278</v>
      </c>
      <c r="C7" s="203"/>
      <c r="D7" s="200"/>
      <c r="E7" s="198"/>
      <c r="F7" s="197"/>
      <c r="G7" s="216">
        <f t="shared" si="0"/>
        <v>278</v>
      </c>
      <c r="H7" s="201"/>
      <c r="I7" s="196"/>
    </row>
    <row r="8" spans="1:10" x14ac:dyDescent="0.25">
      <c r="A8" s="202" t="s">
        <v>764</v>
      </c>
      <c r="B8" s="204">
        <v>450</v>
      </c>
      <c r="C8" s="203"/>
      <c r="D8" s="200"/>
      <c r="E8" s="198"/>
      <c r="F8" s="197"/>
      <c r="G8" s="217">
        <f t="shared" si="0"/>
        <v>450</v>
      </c>
      <c r="H8" s="201"/>
      <c r="I8" s="196"/>
    </row>
    <row r="9" spans="1:10" x14ac:dyDescent="0.25">
      <c r="A9" s="202" t="s">
        <v>765</v>
      </c>
      <c r="B9" s="148">
        <v>1037</v>
      </c>
      <c r="C9" s="174"/>
      <c r="D9" s="106"/>
      <c r="E9" s="187"/>
      <c r="F9" s="108"/>
      <c r="G9" s="216">
        <f t="shared" si="0"/>
        <v>1037</v>
      </c>
      <c r="H9" s="110"/>
      <c r="I9" s="196"/>
    </row>
    <row r="10" spans="1:10" x14ac:dyDescent="0.25">
      <c r="A10" s="202" t="s">
        <v>766</v>
      </c>
      <c r="B10" s="204">
        <v>1125</v>
      </c>
      <c r="C10" s="203"/>
      <c r="D10" s="200"/>
      <c r="E10" s="198"/>
      <c r="F10" s="197"/>
      <c r="G10" s="216">
        <f t="shared" si="0"/>
        <v>1125</v>
      </c>
      <c r="H10" s="201"/>
      <c r="I10" s="196"/>
    </row>
    <row r="11" spans="1:10" ht="4.5" customHeight="1" x14ac:dyDescent="0.25">
      <c r="A11" s="17"/>
      <c r="B11" s="221"/>
      <c r="C11" s="17"/>
      <c r="D11" s="17"/>
      <c r="E11" s="17"/>
      <c r="F11" s="17"/>
      <c r="G11" s="17">
        <f t="shared" si="0"/>
        <v>0</v>
      </c>
      <c r="H11" s="17"/>
    </row>
    <row r="12" spans="1:10" x14ac:dyDescent="0.25">
      <c r="A12" s="5" t="s">
        <v>16</v>
      </c>
      <c r="B12" s="18">
        <f>SUM(B6:B10)</f>
        <v>3941</v>
      </c>
      <c r="C12" s="18">
        <f>SUM(B6:B10)</f>
        <v>3941</v>
      </c>
      <c r="D12" s="26">
        <f>SUM(D6:D10)</f>
        <v>0</v>
      </c>
      <c r="E12" s="5"/>
      <c r="F12" s="5"/>
      <c r="G12" s="83">
        <f>SUM(G6:G11)</f>
        <v>3941</v>
      </c>
      <c r="H12" s="23">
        <f>SUM(H6:H10)</f>
        <v>0</v>
      </c>
    </row>
    <row r="13" spans="1:10" x14ac:dyDescent="0.25">
      <c r="A13" s="121"/>
      <c r="B13" s="122">
        <f>J1-B12</f>
        <v>-941</v>
      </c>
      <c r="C13" s="121"/>
      <c r="D13" s="123"/>
      <c r="E13" s="121"/>
      <c r="F13" s="121"/>
      <c r="G13" s="122"/>
      <c r="H13" s="121"/>
    </row>
    <row r="14" spans="1:10" ht="28.5" customHeight="1" x14ac:dyDescent="0.25"/>
    <row r="15" spans="1:10" ht="15" customHeight="1" x14ac:dyDescent="0.25"/>
    <row r="16" spans="1:10" ht="28.5" customHeight="1" x14ac:dyDescent="0.25">
      <c r="A16" s="6"/>
      <c r="B16" s="542" t="s">
        <v>6</v>
      </c>
      <c r="C16" s="542"/>
      <c r="D16" s="542"/>
      <c r="E16" s="542"/>
      <c r="F16" s="542"/>
      <c r="G16" s="542"/>
      <c r="H16" s="542"/>
      <c r="J16" s="186">
        <v>3941</v>
      </c>
    </row>
    <row r="17" spans="1:9" ht="15" customHeight="1" x14ac:dyDescent="0.25">
      <c r="A17" s="7"/>
      <c r="B17" s="543" t="s">
        <v>7</v>
      </c>
      <c r="C17" s="543"/>
      <c r="D17" s="12" t="s">
        <v>14</v>
      </c>
      <c r="E17" s="192"/>
      <c r="F17" s="263" t="s">
        <v>9</v>
      </c>
      <c r="G17" s="12" t="s">
        <v>15</v>
      </c>
      <c r="H17" s="192"/>
    </row>
    <row r="18" spans="1:9" x14ac:dyDescent="0.25">
      <c r="A18" s="8"/>
      <c r="B18" s="541" t="s">
        <v>8</v>
      </c>
      <c r="C18" s="541"/>
      <c r="D18" s="12" t="s">
        <v>176</v>
      </c>
      <c r="E18" s="4"/>
      <c r="F18" s="5" t="s">
        <v>10</v>
      </c>
      <c r="G18" s="13" t="s">
        <v>28</v>
      </c>
      <c r="H18" s="4"/>
    </row>
    <row r="20" spans="1:9" ht="30" x14ac:dyDescent="0.25">
      <c r="A20" s="197" t="s">
        <v>0</v>
      </c>
      <c r="B20" s="197" t="s">
        <v>1</v>
      </c>
      <c r="C20" s="197" t="s">
        <v>2</v>
      </c>
      <c r="D20" s="197" t="s">
        <v>3</v>
      </c>
      <c r="E20" s="197" t="s">
        <v>4</v>
      </c>
      <c r="F20" s="197" t="s">
        <v>5</v>
      </c>
      <c r="G20" s="197" t="s">
        <v>1</v>
      </c>
      <c r="H20" s="197" t="s">
        <v>2</v>
      </c>
    </row>
    <row r="21" spans="1:9" x14ac:dyDescent="0.25">
      <c r="A21" s="202" t="s">
        <v>747</v>
      </c>
      <c r="B21" s="204">
        <v>891</v>
      </c>
      <c r="C21" s="203"/>
      <c r="D21" s="200"/>
      <c r="E21" s="198"/>
      <c r="F21" s="197"/>
      <c r="G21" s="216">
        <f>B21-H21</f>
        <v>802</v>
      </c>
      <c r="H21" s="201">
        <v>89</v>
      </c>
      <c r="I21" s="196"/>
    </row>
    <row r="22" spans="1:9" x14ac:dyDescent="0.25">
      <c r="A22" s="202" t="s">
        <v>748</v>
      </c>
      <c r="B22" s="204">
        <v>992</v>
      </c>
      <c r="C22" s="203"/>
      <c r="D22" s="200"/>
      <c r="E22" s="198"/>
      <c r="F22" s="197"/>
      <c r="G22" s="217">
        <f>B22+H22</f>
        <v>1005</v>
      </c>
      <c r="H22" s="201">
        <v>13</v>
      </c>
      <c r="I22" s="196"/>
    </row>
    <row r="23" spans="1:9" x14ac:dyDescent="0.25">
      <c r="A23" s="149" t="s">
        <v>801</v>
      </c>
      <c r="B23" s="148">
        <v>789</v>
      </c>
      <c r="C23" s="174"/>
      <c r="D23" s="106"/>
      <c r="E23" s="187"/>
      <c r="F23" s="108"/>
      <c r="G23" s="216">
        <f>B23+H23</f>
        <v>884</v>
      </c>
      <c r="H23" s="110">
        <v>95</v>
      </c>
      <c r="I23" s="196"/>
    </row>
    <row r="24" spans="1:9" x14ac:dyDescent="0.25">
      <c r="A24" s="149" t="s">
        <v>801</v>
      </c>
      <c r="B24" s="204">
        <v>1185</v>
      </c>
      <c r="C24" s="203"/>
      <c r="D24" s="200"/>
      <c r="E24" s="198"/>
      <c r="F24" s="197"/>
      <c r="G24" s="216">
        <f>B24+H24</f>
        <v>1220</v>
      </c>
      <c r="H24" s="201">
        <v>35</v>
      </c>
      <c r="I24" s="196"/>
    </row>
    <row r="25" spans="1:9" ht="4.5" customHeight="1" x14ac:dyDescent="0.25">
      <c r="A25" s="17"/>
      <c r="B25" s="221"/>
      <c r="C25" s="17"/>
      <c r="D25" s="17"/>
      <c r="E25" s="17"/>
      <c r="F25" s="17"/>
      <c r="G25" s="17"/>
      <c r="H25" s="17"/>
    </row>
    <row r="26" spans="1:9" x14ac:dyDescent="0.25">
      <c r="A26" s="5" t="s">
        <v>16</v>
      </c>
      <c r="B26" s="18">
        <f>SUM(B21:B24)</f>
        <v>3857</v>
      </c>
      <c r="C26" s="18">
        <f>SUM(B21:B24)</f>
        <v>3857</v>
      </c>
      <c r="D26" s="26">
        <f>SUM(D21:D24)</f>
        <v>0</v>
      </c>
      <c r="E26" s="5"/>
      <c r="F26" s="5"/>
      <c r="G26" s="83">
        <f>SUM(G21:G25)</f>
        <v>3911</v>
      </c>
      <c r="H26" s="23">
        <f>SUM(H21:H24)</f>
        <v>232</v>
      </c>
    </row>
    <row r="27" spans="1:9" x14ac:dyDescent="0.25">
      <c r="A27" s="121"/>
      <c r="B27" s="122">
        <f>J16-B26</f>
        <v>84</v>
      </c>
      <c r="C27" s="121"/>
      <c r="D27" s="123"/>
      <c r="E27" s="121"/>
      <c r="F27" s="121"/>
      <c r="G27" s="122"/>
      <c r="H27" s="121"/>
    </row>
  </sheetData>
  <mergeCells count="6">
    <mergeCell ref="B18:C18"/>
    <mergeCell ref="B1:H1"/>
    <mergeCell ref="B2:C2"/>
    <mergeCell ref="B3:C3"/>
    <mergeCell ref="B16:H16"/>
    <mergeCell ref="B17:C17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rgb="FF92D050"/>
  </sheetPr>
  <dimension ref="A1:J15"/>
  <sheetViews>
    <sheetView workbookViewId="0">
      <selection activeCell="G9" sqref="G9:G1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61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178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676</v>
      </c>
      <c r="B6" s="148">
        <v>1843</v>
      </c>
      <c r="C6" s="174"/>
      <c r="D6" s="106"/>
      <c r="E6" s="187"/>
      <c r="F6" s="108"/>
      <c r="G6" s="216">
        <f t="shared" ref="G6:G11" si="0">B6+H6</f>
        <v>1843</v>
      </c>
      <c r="H6" s="110"/>
      <c r="I6" s="196"/>
    </row>
    <row r="7" spans="1:10" x14ac:dyDescent="0.25">
      <c r="A7" s="202" t="s">
        <v>677</v>
      </c>
      <c r="B7" s="204">
        <v>1300</v>
      </c>
      <c r="C7" s="203"/>
      <c r="D7" s="200"/>
      <c r="E7" s="198"/>
      <c r="F7" s="197"/>
      <c r="G7" s="216">
        <f>B7-H7</f>
        <v>1223</v>
      </c>
      <c r="H7" s="201">
        <v>77</v>
      </c>
      <c r="I7" s="196"/>
    </row>
    <row r="8" spans="1:10" ht="15.75" thickBot="1" x14ac:dyDescent="0.3">
      <c r="A8" s="153" t="s">
        <v>678</v>
      </c>
      <c r="B8" s="171">
        <v>780</v>
      </c>
      <c r="C8" s="170"/>
      <c r="D8" s="120"/>
      <c r="E8" s="188"/>
      <c r="F8" s="113"/>
      <c r="G8" s="218">
        <f t="shared" si="0"/>
        <v>780</v>
      </c>
      <c r="H8" s="118"/>
      <c r="I8" s="196"/>
    </row>
    <row r="9" spans="1:10" ht="15.75" thickTop="1" x14ac:dyDescent="0.25">
      <c r="A9" s="149" t="s">
        <v>744</v>
      </c>
      <c r="B9" s="148">
        <v>1690</v>
      </c>
      <c r="C9" s="174"/>
      <c r="D9" s="106"/>
      <c r="E9" s="187"/>
      <c r="F9" s="108"/>
      <c r="G9" s="216">
        <f t="shared" si="0"/>
        <v>1690</v>
      </c>
      <c r="H9" s="110"/>
      <c r="I9" s="196"/>
    </row>
    <row r="10" spans="1:10" x14ac:dyDescent="0.25">
      <c r="A10" s="202" t="s">
        <v>745</v>
      </c>
      <c r="B10" s="204">
        <v>698</v>
      </c>
      <c r="C10" s="203"/>
      <c r="D10" s="200"/>
      <c r="E10" s="198"/>
      <c r="F10" s="197"/>
      <c r="G10" s="216">
        <f t="shared" si="0"/>
        <v>698</v>
      </c>
      <c r="H10" s="201"/>
      <c r="I10" s="196"/>
    </row>
    <row r="11" spans="1:10" ht="4.5" customHeight="1" x14ac:dyDescent="0.25">
      <c r="A11" s="17"/>
      <c r="B11" s="221"/>
      <c r="C11" s="17"/>
      <c r="D11" s="17"/>
      <c r="E11" s="17"/>
      <c r="F11" s="17"/>
      <c r="G11" s="17">
        <f t="shared" si="0"/>
        <v>0</v>
      </c>
      <c r="H11" s="17"/>
    </row>
    <row r="12" spans="1:10" x14ac:dyDescent="0.25">
      <c r="A12" s="5" t="s">
        <v>16</v>
      </c>
      <c r="B12" s="18">
        <f>SUM(B6:B10)</f>
        <v>6311</v>
      </c>
      <c r="C12" s="18">
        <f>SUM(B6:B10)</f>
        <v>6311</v>
      </c>
      <c r="D12" s="26">
        <f>SUM(D6:D10)</f>
        <v>0</v>
      </c>
      <c r="E12" s="5"/>
      <c r="F12" s="5"/>
      <c r="G12" s="83">
        <f>SUM(G6:G11)</f>
        <v>6234</v>
      </c>
      <c r="H12" s="23">
        <f>SUM(H6:H10)</f>
        <v>77</v>
      </c>
    </row>
    <row r="13" spans="1:10" x14ac:dyDescent="0.25">
      <c r="A13" s="121"/>
      <c r="B13" s="122">
        <f>J1-B12</f>
        <v>-311</v>
      </c>
      <c r="C13" s="121"/>
      <c r="D13" s="123"/>
      <c r="E13" s="121"/>
      <c r="F13" s="121"/>
      <c r="G13" s="122"/>
      <c r="H13" s="121"/>
    </row>
    <row r="14" spans="1:10" ht="28.5" customHeight="1" x14ac:dyDescent="0.25"/>
    <row r="15" spans="1:10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rgb="FF92D050"/>
  </sheetPr>
  <dimension ref="A1:J53"/>
  <sheetViews>
    <sheetView workbookViewId="0">
      <selection activeCell="G50" sqref="G5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24000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65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160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ht="15.75" thickBot="1" x14ac:dyDescent="0.3">
      <c r="A6" s="153" t="s">
        <v>791</v>
      </c>
      <c r="B6" s="171">
        <v>680</v>
      </c>
      <c r="C6" s="170"/>
      <c r="D6" s="120"/>
      <c r="E6" s="188"/>
      <c r="F6" s="113"/>
      <c r="G6" s="114">
        <f>B6-H6</f>
        <v>500</v>
      </c>
      <c r="H6" s="118">
        <v>180</v>
      </c>
      <c r="I6" s="196"/>
    </row>
    <row r="7" spans="1:10" ht="15.75" thickTop="1" x14ac:dyDescent="0.25">
      <c r="A7" s="149" t="s">
        <v>860</v>
      </c>
      <c r="B7" s="148">
        <v>440</v>
      </c>
      <c r="C7" s="174"/>
      <c r="D7" s="106"/>
      <c r="E7" s="187"/>
      <c r="F7" s="108"/>
      <c r="G7" s="109">
        <f>B7-H7</f>
        <v>439</v>
      </c>
      <c r="H7" s="110">
        <v>1</v>
      </c>
      <c r="I7" s="196"/>
    </row>
    <row r="8" spans="1:10" x14ac:dyDescent="0.25">
      <c r="A8" s="202" t="s">
        <v>792</v>
      </c>
      <c r="B8" s="204">
        <v>660</v>
      </c>
      <c r="C8" s="174"/>
      <c r="D8" s="106"/>
      <c r="E8" s="187"/>
      <c r="F8" s="108"/>
      <c r="G8" s="109">
        <f t="shared" ref="G8:G48" si="0">B8+H8</f>
        <v>660</v>
      </c>
      <c r="H8" s="110"/>
      <c r="I8" s="196"/>
    </row>
    <row r="9" spans="1:10" x14ac:dyDescent="0.25">
      <c r="A9" s="202" t="s">
        <v>861</v>
      </c>
      <c r="B9" s="204">
        <v>628</v>
      </c>
      <c r="C9" s="203"/>
      <c r="D9" s="200"/>
      <c r="E9" s="198"/>
      <c r="F9" s="197"/>
      <c r="G9" s="109">
        <f>B9-H9</f>
        <v>628</v>
      </c>
      <c r="H9" s="201"/>
      <c r="I9" s="196"/>
    </row>
    <row r="10" spans="1:10" x14ac:dyDescent="0.25">
      <c r="A10" s="202" t="s">
        <v>793</v>
      </c>
      <c r="B10" s="204">
        <v>710</v>
      </c>
      <c r="C10" s="174"/>
      <c r="D10" s="106"/>
      <c r="E10" s="187"/>
      <c r="F10" s="108"/>
      <c r="G10" s="109">
        <f t="shared" si="0"/>
        <v>720</v>
      </c>
      <c r="H10" s="110">
        <v>10</v>
      </c>
      <c r="I10" s="196"/>
    </row>
    <row r="11" spans="1:10" x14ac:dyDescent="0.25">
      <c r="A11" s="202" t="s">
        <v>866</v>
      </c>
      <c r="B11" s="204">
        <v>280</v>
      </c>
      <c r="C11" s="203"/>
      <c r="D11" s="200"/>
      <c r="E11" s="198"/>
      <c r="F11" s="108"/>
      <c r="G11" s="109">
        <f>B11+H11</f>
        <v>280</v>
      </c>
      <c r="H11" s="110"/>
      <c r="I11" s="196"/>
    </row>
    <row r="12" spans="1:10" x14ac:dyDescent="0.25">
      <c r="A12" s="202" t="s">
        <v>794</v>
      </c>
      <c r="B12" s="204">
        <v>768</v>
      </c>
      <c r="C12" s="203"/>
      <c r="D12" s="200"/>
      <c r="E12" s="198"/>
      <c r="F12" s="197"/>
      <c r="G12" s="109">
        <f t="shared" si="0"/>
        <v>768</v>
      </c>
      <c r="H12" s="201"/>
      <c r="I12" s="196"/>
    </row>
    <row r="13" spans="1:10" x14ac:dyDescent="0.25">
      <c r="A13" s="202" t="s">
        <v>880</v>
      </c>
      <c r="B13" s="204">
        <v>469</v>
      </c>
      <c r="C13" s="174"/>
      <c r="D13" s="106"/>
      <c r="E13" s="187"/>
      <c r="F13" s="108"/>
      <c r="G13" s="109">
        <f t="shared" si="0"/>
        <v>469</v>
      </c>
      <c r="H13" s="110"/>
      <c r="I13" s="196"/>
    </row>
    <row r="14" spans="1:10" x14ac:dyDescent="0.25">
      <c r="A14" s="202" t="s">
        <v>881</v>
      </c>
      <c r="B14" s="204">
        <v>564</v>
      </c>
      <c r="C14" s="203"/>
      <c r="D14" s="200"/>
      <c r="E14" s="198"/>
      <c r="F14" s="108"/>
      <c r="G14" s="109">
        <f t="shared" si="0"/>
        <v>564</v>
      </c>
      <c r="H14" s="110"/>
      <c r="I14" s="196"/>
    </row>
    <row r="15" spans="1:10" x14ac:dyDescent="0.25">
      <c r="A15" s="202" t="s">
        <v>899</v>
      </c>
      <c r="B15" s="204">
        <v>542</v>
      </c>
      <c r="C15" s="203"/>
      <c r="D15" s="200"/>
      <c r="E15" s="198"/>
      <c r="F15" s="108"/>
      <c r="G15" s="109">
        <f t="shared" si="0"/>
        <v>542</v>
      </c>
      <c r="H15" s="110"/>
      <c r="I15" s="196"/>
    </row>
    <row r="16" spans="1:10" x14ac:dyDescent="0.25">
      <c r="A16" s="149" t="s">
        <v>970</v>
      </c>
      <c r="B16" s="148">
        <v>525</v>
      </c>
      <c r="C16" s="174"/>
      <c r="D16" s="106"/>
      <c r="E16" s="187"/>
      <c r="F16" s="108"/>
      <c r="G16" s="109">
        <f t="shared" si="0"/>
        <v>525</v>
      </c>
      <c r="H16" s="110"/>
      <c r="I16" s="196"/>
    </row>
    <row r="17" spans="1:9" ht="15.75" thickBot="1" x14ac:dyDescent="0.3">
      <c r="A17" s="153" t="s">
        <v>971</v>
      </c>
      <c r="B17" s="171">
        <v>810</v>
      </c>
      <c r="C17" s="170"/>
      <c r="D17" s="120"/>
      <c r="E17" s="188"/>
      <c r="F17" s="113"/>
      <c r="G17" s="114">
        <f t="shared" si="0"/>
        <v>810</v>
      </c>
      <c r="H17" s="118"/>
      <c r="I17" s="196"/>
    </row>
    <row r="18" spans="1:9" ht="15.75" thickTop="1" x14ac:dyDescent="0.25">
      <c r="A18" s="205" t="s">
        <v>795</v>
      </c>
      <c r="B18" s="214">
        <v>531</v>
      </c>
      <c r="C18" s="168"/>
      <c r="D18" s="169"/>
      <c r="E18" s="193"/>
      <c r="F18" s="155"/>
      <c r="G18" s="278">
        <f>B18+H18</f>
        <v>531</v>
      </c>
      <c r="H18" s="195"/>
      <c r="I18" s="196"/>
    </row>
    <row r="19" spans="1:9" x14ac:dyDescent="0.25">
      <c r="A19" s="149" t="s">
        <v>993</v>
      </c>
      <c r="B19" s="148">
        <v>541</v>
      </c>
      <c r="C19" s="174"/>
      <c r="D19" s="106"/>
      <c r="E19" s="187"/>
      <c r="F19" s="108"/>
      <c r="G19" s="109">
        <f t="shared" si="0"/>
        <v>541</v>
      </c>
      <c r="H19" s="110"/>
      <c r="I19" s="196"/>
    </row>
    <row r="20" spans="1:9" x14ac:dyDescent="0.25">
      <c r="A20" s="149" t="s">
        <v>994</v>
      </c>
      <c r="B20" s="204">
        <v>440</v>
      </c>
      <c r="C20" s="174"/>
      <c r="D20" s="106"/>
      <c r="E20" s="187"/>
      <c r="F20" s="108"/>
      <c r="G20" s="109">
        <f t="shared" si="0"/>
        <v>440</v>
      </c>
      <c r="H20" s="110"/>
      <c r="I20" s="196"/>
    </row>
    <row r="21" spans="1:9" x14ac:dyDescent="0.25">
      <c r="A21" s="149" t="s">
        <v>995</v>
      </c>
      <c r="B21" s="204">
        <v>1112</v>
      </c>
      <c r="C21" s="203"/>
      <c r="D21" s="200"/>
      <c r="E21" s="198"/>
      <c r="F21" s="108"/>
      <c r="G21" s="109">
        <f>B21-H21</f>
        <v>1112</v>
      </c>
      <c r="H21" s="110"/>
      <c r="I21" s="196"/>
    </row>
    <row r="22" spans="1:9" x14ac:dyDescent="0.25">
      <c r="A22" s="149" t="s">
        <v>996</v>
      </c>
      <c r="B22" s="204">
        <v>1070</v>
      </c>
      <c r="C22" s="203"/>
      <c r="D22" s="200"/>
      <c r="E22" s="198"/>
      <c r="F22" s="108"/>
      <c r="G22" s="109">
        <f t="shared" si="0"/>
        <v>1070</v>
      </c>
      <c r="H22" s="110"/>
      <c r="I22" s="196"/>
    </row>
    <row r="23" spans="1:9" x14ac:dyDescent="0.25">
      <c r="A23" s="149" t="s">
        <v>1021</v>
      </c>
      <c r="B23" s="204">
        <f>1120+29</f>
        <v>1149</v>
      </c>
      <c r="C23" s="203"/>
      <c r="D23" s="200"/>
      <c r="E23" s="198"/>
      <c r="F23" s="197"/>
      <c r="G23" s="45">
        <f t="shared" si="0"/>
        <v>1149</v>
      </c>
      <c r="H23" s="201"/>
      <c r="I23" s="196"/>
    </row>
    <row r="24" spans="1:9" x14ac:dyDescent="0.25">
      <c r="A24" s="149" t="s">
        <v>1022</v>
      </c>
      <c r="B24" s="204">
        <v>890</v>
      </c>
      <c r="C24" s="203"/>
      <c r="D24" s="200"/>
      <c r="E24" s="198"/>
      <c r="F24" s="197"/>
      <c r="G24" s="109">
        <f>B24-H24</f>
        <v>890</v>
      </c>
      <c r="H24" s="201"/>
      <c r="I24" s="196"/>
    </row>
    <row r="25" spans="1:9" x14ac:dyDescent="0.25">
      <c r="A25" s="149" t="s">
        <v>1031</v>
      </c>
      <c r="B25" s="204">
        <v>420</v>
      </c>
      <c r="C25" s="174">
        <v>40</v>
      </c>
      <c r="D25" s="106">
        <v>0.04</v>
      </c>
      <c r="E25" s="187"/>
      <c r="F25" s="108"/>
      <c r="G25" s="109">
        <f t="shared" si="0"/>
        <v>420</v>
      </c>
      <c r="H25" s="110"/>
      <c r="I25" s="196"/>
    </row>
    <row r="26" spans="1:9" x14ac:dyDescent="0.25">
      <c r="A26" s="149" t="s">
        <v>1032</v>
      </c>
      <c r="B26" s="204">
        <v>820</v>
      </c>
      <c r="C26" s="174">
        <v>0</v>
      </c>
      <c r="D26" s="106">
        <v>4.8000000000000001E-2</v>
      </c>
      <c r="E26" s="187"/>
      <c r="F26" s="108"/>
      <c r="G26" s="109">
        <f t="shared" si="0"/>
        <v>820</v>
      </c>
      <c r="H26" s="110"/>
      <c r="I26" s="196"/>
    </row>
    <row r="27" spans="1:9" x14ac:dyDescent="0.25">
      <c r="A27" s="149" t="s">
        <v>1040</v>
      </c>
      <c r="B27" s="204">
        <v>423</v>
      </c>
      <c r="C27" s="203">
        <v>22</v>
      </c>
      <c r="D27" s="200">
        <v>4.8000000000000001E-2</v>
      </c>
      <c r="E27" s="198"/>
      <c r="F27" s="108"/>
      <c r="G27" s="109">
        <f t="shared" si="0"/>
        <v>423</v>
      </c>
      <c r="H27" s="110"/>
      <c r="I27" s="196"/>
    </row>
    <row r="28" spans="1:9" x14ac:dyDescent="0.25">
      <c r="A28" s="149" t="s">
        <v>1063</v>
      </c>
      <c r="B28" s="204">
        <v>622</v>
      </c>
      <c r="C28" s="203">
        <v>23</v>
      </c>
      <c r="D28" s="200">
        <v>5.2999999999999999E-2</v>
      </c>
      <c r="E28" s="198"/>
      <c r="F28" s="197"/>
      <c r="G28" s="109">
        <f t="shared" si="0"/>
        <v>622</v>
      </c>
      <c r="H28" s="201"/>
      <c r="I28" s="196"/>
    </row>
    <row r="29" spans="1:9" x14ac:dyDescent="0.25">
      <c r="A29" s="149" t="s">
        <v>1067</v>
      </c>
      <c r="B29" s="204">
        <v>827</v>
      </c>
      <c r="C29" s="203">
        <v>5</v>
      </c>
      <c r="D29" s="200">
        <v>4.5999999999999999E-2</v>
      </c>
      <c r="E29" s="198"/>
      <c r="F29" s="197"/>
      <c r="G29" s="109">
        <f t="shared" si="0"/>
        <v>827</v>
      </c>
      <c r="H29" s="201"/>
      <c r="I29" s="196"/>
    </row>
    <row r="30" spans="1:9" x14ac:dyDescent="0.25">
      <c r="A30" s="149" t="s">
        <v>1084</v>
      </c>
      <c r="B30" s="204">
        <v>114</v>
      </c>
      <c r="C30" s="174">
        <v>6</v>
      </c>
      <c r="D30" s="106">
        <v>2.4E-2</v>
      </c>
      <c r="E30" s="187"/>
      <c r="F30" s="108"/>
      <c r="G30" s="109">
        <f t="shared" si="0"/>
        <v>114</v>
      </c>
      <c r="H30" s="110"/>
      <c r="I30" s="196"/>
    </row>
    <row r="31" spans="1:9" x14ac:dyDescent="0.25">
      <c r="A31" s="149" t="s">
        <v>1130</v>
      </c>
      <c r="B31" s="204">
        <v>460</v>
      </c>
      <c r="C31" s="203">
        <v>44</v>
      </c>
      <c r="D31" s="200">
        <v>0.02</v>
      </c>
      <c r="E31" s="198"/>
      <c r="F31" s="108"/>
      <c r="G31" s="109">
        <f t="shared" si="0"/>
        <v>460</v>
      </c>
      <c r="H31" s="110"/>
      <c r="I31" s="196"/>
    </row>
    <row r="32" spans="1:9" ht="15.75" thickBot="1" x14ac:dyDescent="0.3">
      <c r="A32" s="153" t="s">
        <v>1138</v>
      </c>
      <c r="B32" s="171">
        <v>131</v>
      </c>
      <c r="C32" s="170"/>
      <c r="D32" s="120"/>
      <c r="E32" s="188"/>
      <c r="F32" s="113"/>
      <c r="G32" s="114">
        <f t="shared" si="0"/>
        <v>131</v>
      </c>
      <c r="H32" s="118"/>
      <c r="I32" s="196"/>
    </row>
    <row r="33" spans="1:9" ht="15.75" thickTop="1" x14ac:dyDescent="0.25">
      <c r="A33" s="149" t="s">
        <v>1452</v>
      </c>
      <c r="B33" s="148">
        <v>250</v>
      </c>
      <c r="C33" s="174">
        <v>21</v>
      </c>
      <c r="D33" s="106">
        <v>0</v>
      </c>
      <c r="E33" s="187"/>
      <c r="F33" s="108"/>
      <c r="G33" s="109">
        <f t="shared" si="0"/>
        <v>250</v>
      </c>
      <c r="H33" s="110"/>
      <c r="I33" s="196"/>
    </row>
    <row r="34" spans="1:9" x14ac:dyDescent="0.25">
      <c r="A34" s="202" t="s">
        <v>1453</v>
      </c>
      <c r="B34" s="204">
        <v>300</v>
      </c>
      <c r="C34" s="203">
        <v>2</v>
      </c>
      <c r="D34" s="200">
        <v>2.5999999999999999E-2</v>
      </c>
      <c r="E34" s="198"/>
      <c r="F34" s="108"/>
      <c r="G34" s="109">
        <f t="shared" si="0"/>
        <v>300</v>
      </c>
      <c r="H34" s="110"/>
      <c r="I34" s="196"/>
    </row>
    <row r="35" spans="1:9" x14ac:dyDescent="0.25">
      <c r="A35" s="202" t="s">
        <v>1456</v>
      </c>
      <c r="B35" s="204">
        <v>630</v>
      </c>
      <c r="C35" s="203">
        <v>8</v>
      </c>
      <c r="D35" s="200">
        <v>4.2000000000000003E-2</v>
      </c>
      <c r="E35" s="198"/>
      <c r="F35" s="108"/>
      <c r="G35" s="109">
        <f t="shared" si="0"/>
        <v>630</v>
      </c>
      <c r="H35" s="110"/>
      <c r="I35" s="196"/>
    </row>
    <row r="36" spans="1:9" x14ac:dyDescent="0.25">
      <c r="A36" s="202" t="s">
        <v>1473</v>
      </c>
      <c r="B36" s="204">
        <v>464</v>
      </c>
      <c r="C36" s="203">
        <v>9</v>
      </c>
      <c r="D36" s="200">
        <v>4.5999999999999999E-2</v>
      </c>
      <c r="E36" s="198"/>
      <c r="F36" s="108"/>
      <c r="G36" s="109">
        <f t="shared" si="0"/>
        <v>464</v>
      </c>
      <c r="H36" s="110"/>
      <c r="I36" s="196"/>
    </row>
    <row r="37" spans="1:9" x14ac:dyDescent="0.25">
      <c r="A37" s="202" t="s">
        <v>1479</v>
      </c>
      <c r="B37" s="204">
        <v>409</v>
      </c>
      <c r="C37" s="203">
        <v>12</v>
      </c>
      <c r="D37" s="200">
        <v>2.8000000000000001E-2</v>
      </c>
      <c r="E37" s="198"/>
      <c r="F37" s="108"/>
      <c r="G37" s="109">
        <f t="shared" si="0"/>
        <v>409</v>
      </c>
      <c r="H37" s="110"/>
      <c r="I37" s="196"/>
    </row>
    <row r="38" spans="1:9" x14ac:dyDescent="0.25">
      <c r="A38" s="202" t="s">
        <v>1476</v>
      </c>
      <c r="B38" s="204">
        <v>648</v>
      </c>
      <c r="C38" s="203">
        <v>8</v>
      </c>
      <c r="D38" s="200">
        <v>5.3999999999999999E-2</v>
      </c>
      <c r="E38" s="198"/>
      <c r="F38" s="108"/>
      <c r="G38" s="109">
        <f t="shared" si="0"/>
        <v>648</v>
      </c>
      <c r="H38" s="110"/>
      <c r="I38" s="196"/>
    </row>
    <row r="39" spans="1:9" x14ac:dyDescent="0.25">
      <c r="A39" s="202" t="s">
        <v>1477</v>
      </c>
      <c r="B39" s="204">
        <v>350</v>
      </c>
      <c r="C39" s="203">
        <v>0</v>
      </c>
      <c r="D39" s="200">
        <v>4.3999999999999997E-2</v>
      </c>
      <c r="E39" s="198"/>
      <c r="F39" s="108"/>
      <c r="G39" s="109">
        <f t="shared" si="0"/>
        <v>350</v>
      </c>
      <c r="H39" s="110"/>
      <c r="I39" s="196"/>
    </row>
    <row r="40" spans="1:9" x14ac:dyDescent="0.25">
      <c r="A40" s="202" t="s">
        <v>1478</v>
      </c>
      <c r="B40" s="204">
        <v>241</v>
      </c>
      <c r="C40" s="203">
        <v>11</v>
      </c>
      <c r="D40" s="200">
        <v>0</v>
      </c>
      <c r="E40" s="198"/>
      <c r="F40" s="108"/>
      <c r="G40" s="109">
        <f t="shared" si="0"/>
        <v>241</v>
      </c>
      <c r="H40" s="110"/>
      <c r="I40" s="196"/>
    </row>
    <row r="41" spans="1:9" x14ac:dyDescent="0.25">
      <c r="A41" s="202" t="s">
        <v>1500</v>
      </c>
      <c r="B41" s="204">
        <v>334</v>
      </c>
      <c r="C41" s="203">
        <v>104</v>
      </c>
      <c r="D41" s="200">
        <v>4.2000000000000003E-2</v>
      </c>
      <c r="E41" s="198"/>
      <c r="F41" s="108"/>
      <c r="G41" s="109">
        <f t="shared" si="0"/>
        <v>334</v>
      </c>
      <c r="H41" s="110"/>
      <c r="I41" s="196"/>
    </row>
    <row r="42" spans="1:9" x14ac:dyDescent="0.25">
      <c r="A42" s="298" t="s">
        <v>1501</v>
      </c>
      <c r="B42" s="206">
        <v>609</v>
      </c>
      <c r="C42" s="299">
        <v>32</v>
      </c>
      <c r="D42" s="300">
        <v>0.04</v>
      </c>
      <c r="E42" s="301"/>
      <c r="F42" s="220"/>
      <c r="G42" s="310">
        <f t="shared" si="0"/>
        <v>609</v>
      </c>
      <c r="H42" s="302"/>
      <c r="I42" s="196"/>
    </row>
    <row r="43" spans="1:9" ht="15.75" thickBot="1" x14ac:dyDescent="0.3">
      <c r="A43" s="146" t="s">
        <v>1515</v>
      </c>
      <c r="B43" s="343">
        <v>540</v>
      </c>
      <c r="C43" s="344">
        <v>14</v>
      </c>
      <c r="D43" s="345">
        <v>7.8E-2</v>
      </c>
      <c r="E43" s="346"/>
      <c r="F43" s="146"/>
      <c r="G43" s="347">
        <f>B43+H43</f>
        <v>540</v>
      </c>
      <c r="H43" s="118"/>
      <c r="I43" s="196"/>
    </row>
    <row r="44" spans="1:9" ht="15.75" thickTop="1" x14ac:dyDescent="0.25">
      <c r="A44" s="337" t="s">
        <v>1474</v>
      </c>
      <c r="B44" s="148">
        <v>649</v>
      </c>
      <c r="C44" s="174">
        <v>60</v>
      </c>
      <c r="D44" s="106">
        <v>5.1999999999999998E-2</v>
      </c>
      <c r="E44" s="187"/>
      <c r="F44" s="108"/>
      <c r="G44" s="109">
        <f>B44-H44</f>
        <v>490</v>
      </c>
      <c r="H44" s="110">
        <v>159</v>
      </c>
      <c r="I44" s="196"/>
    </row>
    <row r="45" spans="1:9" x14ac:dyDescent="0.25">
      <c r="A45" s="338" t="s">
        <v>1475</v>
      </c>
      <c r="B45" s="204">
        <v>620</v>
      </c>
      <c r="C45" s="203"/>
      <c r="D45" s="200"/>
      <c r="E45" s="198"/>
      <c r="F45" s="197"/>
      <c r="G45" s="45">
        <f>B45-H45</f>
        <v>450</v>
      </c>
      <c r="H45" s="201">
        <v>170</v>
      </c>
      <c r="I45" s="196"/>
    </row>
    <row r="46" spans="1:9" x14ac:dyDescent="0.25">
      <c r="A46" s="149" t="s">
        <v>1527</v>
      </c>
      <c r="B46" s="148">
        <v>740</v>
      </c>
      <c r="C46" s="174">
        <v>0</v>
      </c>
      <c r="D46" s="106">
        <v>0.1</v>
      </c>
      <c r="E46" s="187"/>
      <c r="F46" s="108"/>
      <c r="G46" s="109">
        <f t="shared" si="0"/>
        <v>740</v>
      </c>
      <c r="H46" s="110"/>
      <c r="I46" s="196"/>
    </row>
    <row r="47" spans="1:9" x14ac:dyDescent="0.25">
      <c r="A47" s="149" t="s">
        <v>1532</v>
      </c>
      <c r="B47" s="204">
        <v>650</v>
      </c>
      <c r="C47" s="203">
        <v>4</v>
      </c>
      <c r="D47" s="200">
        <v>7.0000000000000007E-2</v>
      </c>
      <c r="E47" s="198"/>
      <c r="F47" s="108"/>
      <c r="G47" s="109">
        <f t="shared" si="0"/>
        <v>650</v>
      </c>
      <c r="H47" s="110"/>
      <c r="I47" s="196"/>
    </row>
    <row r="48" spans="1:9" x14ac:dyDescent="0.25">
      <c r="A48" s="149" t="s">
        <v>1562</v>
      </c>
      <c r="B48" s="204">
        <v>680</v>
      </c>
      <c r="C48" s="203">
        <v>12</v>
      </c>
      <c r="D48" s="200">
        <v>3.4000000000000002E-2</v>
      </c>
      <c r="E48" s="198"/>
      <c r="F48" s="108"/>
      <c r="G48" s="109">
        <f t="shared" si="0"/>
        <v>680</v>
      </c>
      <c r="H48" s="110"/>
      <c r="I48" s="196"/>
    </row>
    <row r="49" spans="1:8" ht="4.5" customHeight="1" x14ac:dyDescent="0.25">
      <c r="A49" s="17"/>
      <c r="B49" s="17"/>
      <c r="C49" s="17"/>
      <c r="D49" s="17"/>
      <c r="E49" s="17"/>
      <c r="F49" s="17"/>
      <c r="G49" s="17"/>
      <c r="H49" s="17"/>
    </row>
    <row r="50" spans="1:8" x14ac:dyDescent="0.25">
      <c r="A50" s="5" t="s">
        <v>16</v>
      </c>
      <c r="B50" s="18">
        <f>SUM(B6:B48)</f>
        <v>24740</v>
      </c>
      <c r="C50" s="5">
        <f>SUM(C6:C7)</f>
        <v>0</v>
      </c>
      <c r="D50" s="26">
        <f>SUM(D6:D7)</f>
        <v>0</v>
      </c>
      <c r="E50" s="5"/>
      <c r="F50" s="5"/>
      <c r="G50" s="83">
        <f>SUM(G6:G48)</f>
        <v>24240</v>
      </c>
      <c r="H50" s="23">
        <f>SUM(H6:H7)</f>
        <v>181</v>
      </c>
    </row>
    <row r="51" spans="1:8" x14ac:dyDescent="0.25">
      <c r="A51" s="121"/>
      <c r="B51" s="122">
        <f>J1-B50</f>
        <v>-740</v>
      </c>
      <c r="C51" s="121"/>
      <c r="D51" s="123"/>
      <c r="E51" s="121"/>
      <c r="F51" s="121"/>
      <c r="G51" s="122"/>
      <c r="H51" s="121"/>
    </row>
    <row r="52" spans="1:8" ht="28.5" customHeight="1" x14ac:dyDescent="0.25"/>
    <row r="53" spans="1:8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7">
    <tabColor rgb="FF92D050"/>
  </sheetPr>
  <dimension ref="A1:L28"/>
  <sheetViews>
    <sheetView workbookViewId="0">
      <selection activeCell="G20" sqref="G20:G2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30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1497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1498</v>
      </c>
      <c r="B6" s="204">
        <v>878</v>
      </c>
      <c r="C6" s="203">
        <v>0</v>
      </c>
      <c r="D6" s="200">
        <v>8.0000000000000002E-3</v>
      </c>
      <c r="E6" s="198"/>
      <c r="F6" s="197"/>
      <c r="G6" s="45">
        <f>B6-H6</f>
        <v>878</v>
      </c>
      <c r="H6" s="201"/>
      <c r="I6" s="196"/>
    </row>
    <row r="7" spans="1:10" x14ac:dyDescent="0.25">
      <c r="A7" s="149" t="s">
        <v>1499</v>
      </c>
      <c r="B7" s="148">
        <v>1100</v>
      </c>
      <c r="C7" s="174">
        <v>0</v>
      </c>
      <c r="D7" s="106">
        <v>2.1999999999999999E-2</v>
      </c>
      <c r="E7" s="187"/>
      <c r="F7" s="108"/>
      <c r="G7" s="109">
        <f t="shared" ref="G7:G23" si="0">B7+H7</f>
        <v>1100</v>
      </c>
      <c r="H7" s="110"/>
      <c r="I7" s="196"/>
    </row>
    <row r="8" spans="1:10" x14ac:dyDescent="0.25">
      <c r="A8" s="202" t="s">
        <v>1508</v>
      </c>
      <c r="B8" s="204">
        <v>950</v>
      </c>
      <c r="C8" s="174">
        <v>15</v>
      </c>
      <c r="D8" s="106">
        <v>0.02</v>
      </c>
      <c r="E8" s="187"/>
      <c r="F8" s="108"/>
      <c r="G8" s="109">
        <f t="shared" si="0"/>
        <v>950</v>
      </c>
      <c r="H8" s="110"/>
      <c r="I8" s="196"/>
    </row>
    <row r="9" spans="1:10" x14ac:dyDescent="0.25">
      <c r="A9" s="149" t="s">
        <v>1509</v>
      </c>
      <c r="B9" s="204">
        <v>1150</v>
      </c>
      <c r="C9" s="203">
        <v>5</v>
      </c>
      <c r="D9" s="200">
        <v>2.4E-2</v>
      </c>
      <c r="E9" s="198"/>
      <c r="F9" s="197"/>
      <c r="G9" s="109">
        <f>B9-H9</f>
        <v>1150</v>
      </c>
      <c r="H9" s="201"/>
      <c r="I9" s="196"/>
    </row>
    <row r="10" spans="1:10" x14ac:dyDescent="0.25">
      <c r="A10" s="202" t="s">
        <v>1510</v>
      </c>
      <c r="B10" s="204">
        <v>710</v>
      </c>
      <c r="C10" s="174">
        <v>22</v>
      </c>
      <c r="D10" s="106">
        <v>1.2E-2</v>
      </c>
      <c r="E10" s="187"/>
      <c r="F10" s="108"/>
      <c r="G10" s="109">
        <f t="shared" si="0"/>
        <v>710</v>
      </c>
      <c r="H10" s="110"/>
      <c r="I10" s="196"/>
    </row>
    <row r="11" spans="1:10" x14ac:dyDescent="0.25">
      <c r="A11" s="202" t="s">
        <v>1513</v>
      </c>
      <c r="B11" s="204">
        <v>972</v>
      </c>
      <c r="C11" s="203">
        <v>5</v>
      </c>
      <c r="D11" s="200">
        <v>0.02</v>
      </c>
      <c r="E11" s="198"/>
      <c r="F11" s="108"/>
      <c r="G11" s="109">
        <f>B11+H11</f>
        <v>972</v>
      </c>
      <c r="H11" s="110"/>
      <c r="I11" s="196"/>
    </row>
    <row r="12" spans="1:10" ht="15.75" thickBot="1" x14ac:dyDescent="0.3">
      <c r="A12" s="153" t="s">
        <v>1514</v>
      </c>
      <c r="B12" s="171">
        <v>1150</v>
      </c>
      <c r="C12" s="170">
        <v>8</v>
      </c>
      <c r="D12" s="120">
        <v>2.4E-2</v>
      </c>
      <c r="E12" s="188"/>
      <c r="F12" s="113"/>
      <c r="G12" s="114">
        <f t="shared" si="0"/>
        <v>1150</v>
      </c>
      <c r="H12" s="118"/>
      <c r="I12" s="196"/>
    </row>
    <row r="13" spans="1:10" ht="15.75" thickTop="1" x14ac:dyDescent="0.25">
      <c r="A13" s="202" t="s">
        <v>1525</v>
      </c>
      <c r="B13" s="148">
        <v>691</v>
      </c>
      <c r="C13" s="174">
        <v>2</v>
      </c>
      <c r="D13" s="106">
        <v>1.6E-2</v>
      </c>
      <c r="E13" s="187"/>
      <c r="F13" s="108"/>
      <c r="G13" s="109">
        <f t="shared" si="0"/>
        <v>691</v>
      </c>
      <c r="H13" s="110"/>
      <c r="I13" s="196"/>
    </row>
    <row r="14" spans="1:10" x14ac:dyDescent="0.25">
      <c r="A14" s="202" t="s">
        <v>1570</v>
      </c>
      <c r="B14" s="204">
        <v>1132</v>
      </c>
      <c r="C14" s="203">
        <v>0</v>
      </c>
      <c r="D14" s="200">
        <v>3.4000000000000002E-2</v>
      </c>
      <c r="E14" s="198"/>
      <c r="F14" s="108"/>
      <c r="G14" s="109">
        <f t="shared" si="0"/>
        <v>1132</v>
      </c>
      <c r="H14" s="110"/>
      <c r="I14" s="196"/>
    </row>
    <row r="15" spans="1:10" x14ac:dyDescent="0.25">
      <c r="A15" s="202" t="s">
        <v>1569</v>
      </c>
      <c r="B15" s="204">
        <v>1065</v>
      </c>
      <c r="C15" s="203">
        <v>2</v>
      </c>
      <c r="D15" s="200">
        <v>2.5999999999999999E-2</v>
      </c>
      <c r="E15" s="198"/>
      <c r="F15" s="197"/>
      <c r="G15" s="45">
        <f t="shared" si="0"/>
        <v>1065</v>
      </c>
      <c r="H15" s="201"/>
      <c r="I15" s="196"/>
    </row>
    <row r="16" spans="1:10" x14ac:dyDescent="0.25">
      <c r="A16" s="202" t="s">
        <v>1576</v>
      </c>
      <c r="B16" s="204">
        <v>1037</v>
      </c>
      <c r="C16" s="203">
        <v>6</v>
      </c>
      <c r="D16" s="200">
        <v>2.1999999999999999E-2</v>
      </c>
      <c r="E16" s="198"/>
      <c r="F16" s="197"/>
      <c r="G16" s="45">
        <f t="shared" si="0"/>
        <v>1037</v>
      </c>
      <c r="H16" s="201"/>
      <c r="I16" s="196"/>
    </row>
    <row r="17" spans="1:12" x14ac:dyDescent="0.25">
      <c r="A17" s="202" t="s">
        <v>1577</v>
      </c>
      <c r="B17" s="204">
        <v>1098</v>
      </c>
      <c r="C17" s="203">
        <v>3</v>
      </c>
      <c r="D17" s="200">
        <v>0.03</v>
      </c>
      <c r="E17" s="198"/>
      <c r="F17" s="197"/>
      <c r="G17" s="45">
        <f t="shared" si="0"/>
        <v>1098</v>
      </c>
      <c r="H17" s="201"/>
      <c r="I17" s="196"/>
    </row>
    <row r="18" spans="1:12" x14ac:dyDescent="0.25">
      <c r="A18" s="202" t="s">
        <v>1590</v>
      </c>
      <c r="B18" s="204">
        <v>937</v>
      </c>
      <c r="C18" s="203">
        <v>2</v>
      </c>
      <c r="D18" s="200">
        <v>1.4E-2</v>
      </c>
      <c r="E18" s="198"/>
      <c r="F18" s="197"/>
      <c r="G18" s="45">
        <f t="shared" si="0"/>
        <v>937</v>
      </c>
      <c r="H18" s="201"/>
      <c r="I18" s="196"/>
    </row>
    <row r="19" spans="1:12" ht="15.75" thickBot="1" x14ac:dyDescent="0.3">
      <c r="A19" s="153" t="s">
        <v>1603</v>
      </c>
      <c r="B19" s="171">
        <v>220</v>
      </c>
      <c r="C19" s="170">
        <v>0</v>
      </c>
      <c r="D19" s="120">
        <v>0.04</v>
      </c>
      <c r="E19" s="188"/>
      <c r="F19" s="113"/>
      <c r="G19" s="114">
        <f t="shared" si="0"/>
        <v>220</v>
      </c>
      <c r="H19" s="118"/>
      <c r="I19" s="196"/>
      <c r="L19" s="204">
        <v>700</v>
      </c>
    </row>
    <row r="20" spans="1:12" ht="15.75" thickTop="1" x14ac:dyDescent="0.25">
      <c r="A20" s="202" t="s">
        <v>2026</v>
      </c>
      <c r="B20" s="204">
        <v>700</v>
      </c>
      <c r="C20" s="203">
        <v>10</v>
      </c>
      <c r="D20" s="200">
        <v>8.0000000000000002E-3</v>
      </c>
      <c r="E20" s="198"/>
      <c r="F20" s="155"/>
      <c r="G20" s="109">
        <f>B20-H20</f>
        <v>700</v>
      </c>
      <c r="H20" s="195"/>
      <c r="I20" s="196"/>
      <c r="L20" s="148">
        <v>762</v>
      </c>
    </row>
    <row r="21" spans="1:12" x14ac:dyDescent="0.25">
      <c r="A21" s="149" t="s">
        <v>2025</v>
      </c>
      <c r="B21" s="148">
        <v>762</v>
      </c>
      <c r="C21" s="174">
        <v>0</v>
      </c>
      <c r="D21" s="106">
        <v>1.7999999999999999E-2</v>
      </c>
      <c r="E21" s="187"/>
      <c r="F21" s="197"/>
      <c r="G21" s="109">
        <f>B21-H21</f>
        <v>762</v>
      </c>
      <c r="H21" s="201"/>
      <c r="I21" s="196"/>
      <c r="L21" s="204">
        <v>58</v>
      </c>
    </row>
    <row r="22" spans="1:12" x14ac:dyDescent="0.25">
      <c r="A22" s="202" t="s">
        <v>2024</v>
      </c>
      <c r="B22" s="204">
        <v>58</v>
      </c>
      <c r="C22" s="174">
        <v>0</v>
      </c>
      <c r="D22" s="106">
        <v>0</v>
      </c>
      <c r="E22" s="187"/>
      <c r="F22" s="197"/>
      <c r="G22" s="109">
        <f t="shared" si="0"/>
        <v>58</v>
      </c>
      <c r="H22" s="201"/>
      <c r="I22" s="196"/>
      <c r="L22" s="204">
        <v>647</v>
      </c>
    </row>
    <row r="23" spans="1:12" x14ac:dyDescent="0.25">
      <c r="A23" s="149" t="s">
        <v>2023</v>
      </c>
      <c r="B23" s="204">
        <v>647</v>
      </c>
      <c r="C23" s="203">
        <v>30</v>
      </c>
      <c r="D23" s="200">
        <v>0.01</v>
      </c>
      <c r="E23" s="198"/>
      <c r="F23" s="197"/>
      <c r="G23" s="45">
        <f t="shared" si="0"/>
        <v>647</v>
      </c>
      <c r="H23" s="201"/>
      <c r="I23" s="196"/>
      <c r="L23" s="186">
        <f>SUM(L19:L22)</f>
        <v>2167</v>
      </c>
    </row>
    <row r="24" spans="1:12" ht="4.5" customHeight="1" x14ac:dyDescent="0.25">
      <c r="A24" s="17"/>
      <c r="B24" s="17"/>
      <c r="C24" s="17"/>
      <c r="D24" s="17"/>
      <c r="E24" s="17"/>
      <c r="F24" s="17"/>
      <c r="G24" s="17"/>
      <c r="H24" s="17"/>
    </row>
    <row r="25" spans="1:12" x14ac:dyDescent="0.25">
      <c r="A25" s="5" t="s">
        <v>16</v>
      </c>
      <c r="B25" s="18">
        <f>SUM(B6:B23)</f>
        <v>15257</v>
      </c>
      <c r="C25" s="5">
        <f>SUM(C6:C7)</f>
        <v>0</v>
      </c>
      <c r="D25" s="26">
        <f>SUM(D6:D7)</f>
        <v>0.03</v>
      </c>
      <c r="E25" s="5"/>
      <c r="F25" s="5"/>
      <c r="G25" s="83">
        <f>SUM(G6:G23)</f>
        <v>15257</v>
      </c>
      <c r="H25" s="23">
        <f>SUM(H6:H7)</f>
        <v>0</v>
      </c>
    </row>
    <row r="26" spans="1:12" x14ac:dyDescent="0.25">
      <c r="A26" s="121"/>
      <c r="B26" s="122">
        <f>J1-B25</f>
        <v>-257</v>
      </c>
      <c r="C26" s="121"/>
      <c r="D26" s="123"/>
      <c r="E26" s="121"/>
      <c r="F26" s="121"/>
      <c r="G26" s="122"/>
      <c r="H26" s="121"/>
    </row>
    <row r="27" spans="1:12" ht="28.5" customHeight="1" x14ac:dyDescent="0.25"/>
    <row r="28" spans="1:12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92D050"/>
  </sheetPr>
  <dimension ref="A1:J23"/>
  <sheetViews>
    <sheetView topLeftCell="A13" workbookViewId="0">
      <selection activeCell="I11" sqref="I11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75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162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1049</v>
      </c>
      <c r="B6" s="204">
        <v>1758</v>
      </c>
      <c r="C6" s="203"/>
      <c r="D6" s="200"/>
      <c r="E6" s="198"/>
      <c r="F6" s="197"/>
      <c r="G6" s="45">
        <f>B6-H6</f>
        <v>1758</v>
      </c>
      <c r="H6" s="201"/>
      <c r="I6" s="196"/>
    </row>
    <row r="7" spans="1:10" x14ac:dyDescent="0.25">
      <c r="A7" s="149" t="s">
        <v>997</v>
      </c>
      <c r="B7" s="148">
        <v>1980</v>
      </c>
      <c r="C7" s="174"/>
      <c r="D7" s="106"/>
      <c r="E7" s="187"/>
      <c r="F7" s="108"/>
      <c r="G7" s="109">
        <f t="shared" ref="G7:G18" si="0">B7+H7</f>
        <v>1980</v>
      </c>
      <c r="H7" s="110"/>
      <c r="I7" s="196"/>
    </row>
    <row r="8" spans="1:10" x14ac:dyDescent="0.25">
      <c r="A8" s="202" t="s">
        <v>998</v>
      </c>
      <c r="B8" s="204">
        <v>2270</v>
      </c>
      <c r="C8" s="174"/>
      <c r="D8" s="106"/>
      <c r="E8" s="187"/>
      <c r="F8" s="108"/>
      <c r="G8" s="109">
        <f t="shared" si="0"/>
        <v>2270</v>
      </c>
      <c r="H8" s="110"/>
      <c r="I8" s="196"/>
    </row>
    <row r="9" spans="1:10" x14ac:dyDescent="0.25">
      <c r="A9" s="202" t="s">
        <v>999</v>
      </c>
      <c r="B9" s="204">
        <v>603</v>
      </c>
      <c r="C9" s="203"/>
      <c r="D9" s="200"/>
      <c r="E9" s="198"/>
      <c r="F9" s="197"/>
      <c r="G9" s="109">
        <f>B9-H9</f>
        <v>603</v>
      </c>
      <c r="H9" s="201"/>
      <c r="I9" s="196"/>
    </row>
    <row r="10" spans="1:10" x14ac:dyDescent="0.25">
      <c r="A10" s="149" t="s">
        <v>1000</v>
      </c>
      <c r="B10" s="204">
        <v>2100</v>
      </c>
      <c r="C10" s="174"/>
      <c r="D10" s="106"/>
      <c r="E10" s="187"/>
      <c r="F10" s="108"/>
      <c r="G10" s="109">
        <f t="shared" si="0"/>
        <v>2100</v>
      </c>
      <c r="H10" s="110"/>
      <c r="I10" s="196"/>
    </row>
    <row r="11" spans="1:10" x14ac:dyDescent="0.25">
      <c r="A11" s="202" t="s">
        <v>1001</v>
      </c>
      <c r="B11" s="204">
        <v>2016</v>
      </c>
      <c r="C11" s="203"/>
      <c r="D11" s="200"/>
      <c r="E11" s="198"/>
      <c r="F11" s="108"/>
      <c r="G11" s="109">
        <f>B11+H11</f>
        <v>2016</v>
      </c>
      <c r="H11" s="110"/>
      <c r="I11" s="196"/>
    </row>
    <row r="12" spans="1:10" x14ac:dyDescent="0.25">
      <c r="A12" s="202" t="s">
        <v>1002</v>
      </c>
      <c r="B12" s="204">
        <v>605</v>
      </c>
      <c r="C12" s="203"/>
      <c r="D12" s="200"/>
      <c r="E12" s="198"/>
      <c r="F12" s="197"/>
      <c r="G12" s="109">
        <f t="shared" si="0"/>
        <v>605</v>
      </c>
      <c r="H12" s="201"/>
      <c r="I12" s="196"/>
    </row>
    <row r="13" spans="1:10" x14ac:dyDescent="0.25">
      <c r="A13" s="149" t="s">
        <v>1010</v>
      </c>
      <c r="B13" s="204">
        <v>1636</v>
      </c>
      <c r="C13" s="174"/>
      <c r="D13" s="106"/>
      <c r="E13" s="187"/>
      <c r="F13" s="108"/>
      <c r="G13" s="109">
        <f t="shared" si="0"/>
        <v>1636</v>
      </c>
      <c r="H13" s="110"/>
      <c r="I13" s="196"/>
    </row>
    <row r="14" spans="1:10" x14ac:dyDescent="0.25">
      <c r="A14" s="202" t="s">
        <v>1011</v>
      </c>
      <c r="B14" s="204">
        <v>1963</v>
      </c>
      <c r="C14" s="203"/>
      <c r="D14" s="200"/>
      <c r="E14" s="198"/>
      <c r="F14" s="108"/>
      <c r="G14" s="109">
        <f t="shared" si="0"/>
        <v>1963</v>
      </c>
      <c r="H14" s="110"/>
      <c r="I14" s="196"/>
    </row>
    <row r="15" spans="1:10" x14ac:dyDescent="0.25">
      <c r="A15" s="149" t="s">
        <v>1012</v>
      </c>
      <c r="B15" s="204">
        <v>2340</v>
      </c>
      <c r="C15" s="203"/>
      <c r="D15" s="200"/>
      <c r="E15" s="198"/>
      <c r="F15" s="197"/>
      <c r="G15" s="45">
        <f t="shared" si="0"/>
        <v>2340</v>
      </c>
      <c r="H15" s="201"/>
      <c r="I15" s="196"/>
    </row>
    <row r="16" spans="1:10" x14ac:dyDescent="0.25">
      <c r="A16" s="202" t="s">
        <v>1023</v>
      </c>
      <c r="B16" s="204">
        <v>2286</v>
      </c>
      <c r="C16" s="203"/>
      <c r="D16" s="200"/>
      <c r="E16" s="198"/>
      <c r="F16" s="197"/>
      <c r="G16" s="45">
        <f t="shared" si="0"/>
        <v>2286</v>
      </c>
      <c r="H16" s="201"/>
      <c r="I16" s="196"/>
    </row>
    <row r="17" spans="1:9" x14ac:dyDescent="0.25">
      <c r="A17" s="149" t="s">
        <v>1029</v>
      </c>
      <c r="B17" s="148">
        <v>1350</v>
      </c>
      <c r="C17" s="174">
        <v>0</v>
      </c>
      <c r="D17" s="106">
        <v>2.4E-2</v>
      </c>
      <c r="E17" s="187"/>
      <c r="F17" s="108"/>
      <c r="G17" s="109">
        <f t="shared" si="0"/>
        <v>1350</v>
      </c>
      <c r="H17" s="110"/>
      <c r="I17" s="196"/>
    </row>
    <row r="18" spans="1:9" x14ac:dyDescent="0.25">
      <c r="A18" s="202" t="s">
        <v>1030</v>
      </c>
      <c r="B18" s="204">
        <v>2085</v>
      </c>
      <c r="C18" s="203">
        <v>0</v>
      </c>
      <c r="D18" s="200">
        <v>6.2E-2</v>
      </c>
      <c r="E18" s="198"/>
      <c r="F18" s="197"/>
      <c r="G18" s="45">
        <f t="shared" si="0"/>
        <v>2085</v>
      </c>
      <c r="H18" s="201"/>
      <c r="I18" s="196"/>
    </row>
    <row r="19" spans="1:9" ht="4.5" customHeight="1" x14ac:dyDescent="0.25">
      <c r="A19" s="17"/>
      <c r="B19" s="17"/>
      <c r="C19" s="17"/>
      <c r="D19" s="17"/>
      <c r="E19" s="17"/>
      <c r="F19" s="17"/>
      <c r="G19" s="17"/>
      <c r="H19" s="17"/>
    </row>
    <row r="20" spans="1:9" x14ac:dyDescent="0.25">
      <c r="A20" s="5" t="s">
        <v>16</v>
      </c>
      <c r="B20" s="18">
        <f>SUM(B6:B18)</f>
        <v>22992</v>
      </c>
      <c r="C20" s="5">
        <f>SUM(C6:C7)</f>
        <v>0</v>
      </c>
      <c r="D20" s="26">
        <f>SUM(D6:D7)</f>
        <v>0</v>
      </c>
      <c r="E20" s="5"/>
      <c r="F20" s="5"/>
      <c r="G20" s="83">
        <f>SUM(G6:G18)</f>
        <v>22992</v>
      </c>
      <c r="H20" s="23">
        <f>SUM(H6:H7)</f>
        <v>0</v>
      </c>
    </row>
    <row r="21" spans="1:9" x14ac:dyDescent="0.25">
      <c r="A21" s="121"/>
      <c r="B21" s="122">
        <f>J1-B20</f>
        <v>-2992</v>
      </c>
      <c r="C21" s="121"/>
      <c r="D21" s="123"/>
      <c r="E21" s="121"/>
      <c r="F21" s="121"/>
      <c r="G21" s="122"/>
      <c r="H21" s="121"/>
    </row>
    <row r="22" spans="1:9" ht="28.5" customHeight="1" x14ac:dyDescent="0.25"/>
    <row r="23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26"/>
  <sheetViews>
    <sheetView workbookViewId="0">
      <selection activeCell="G16" sqref="G16:G1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42" t="s">
        <v>9</v>
      </c>
      <c r="G2" s="12" t="s">
        <v>159</v>
      </c>
      <c r="H2" s="192"/>
    </row>
    <row r="3" spans="1:10" x14ac:dyDescent="0.25">
      <c r="A3" s="8"/>
      <c r="B3" s="541" t="s">
        <v>8</v>
      </c>
      <c r="C3" s="541"/>
      <c r="D3" s="12" t="s">
        <v>31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1699</v>
      </c>
      <c r="B6" s="204">
        <v>1150</v>
      </c>
      <c r="C6" s="203">
        <v>10</v>
      </c>
      <c r="D6" s="200">
        <v>1.2E-2</v>
      </c>
      <c r="E6" s="198"/>
      <c r="F6" s="108"/>
      <c r="G6" s="109">
        <f>B6+H6</f>
        <v>1150</v>
      </c>
      <c r="H6" s="110"/>
      <c r="I6" s="196"/>
    </row>
    <row r="7" spans="1:10" x14ac:dyDescent="0.25">
      <c r="A7" s="202" t="s">
        <v>1705</v>
      </c>
      <c r="B7" s="204">
        <v>1200</v>
      </c>
      <c r="C7" s="203">
        <v>13</v>
      </c>
      <c r="D7" s="200">
        <v>0.12</v>
      </c>
      <c r="E7" s="198"/>
      <c r="F7" s="108"/>
      <c r="G7" s="109">
        <f>B7+H7</f>
        <v>1200</v>
      </c>
      <c r="H7" s="110"/>
      <c r="I7" s="196"/>
    </row>
    <row r="8" spans="1:10" x14ac:dyDescent="0.25">
      <c r="A8" s="202" t="s">
        <v>1724</v>
      </c>
      <c r="B8" s="204">
        <v>1300</v>
      </c>
      <c r="C8" s="203">
        <v>30</v>
      </c>
      <c r="D8" s="200">
        <v>1.4E-2</v>
      </c>
      <c r="E8" s="198"/>
      <c r="F8" s="197"/>
      <c r="G8" s="109">
        <f>B8+H8</f>
        <v>1300</v>
      </c>
      <c r="H8" s="201"/>
      <c r="I8" s="196"/>
    </row>
    <row r="9" spans="1:10" x14ac:dyDescent="0.25">
      <c r="A9" s="202" t="s">
        <v>1725</v>
      </c>
      <c r="B9" s="148">
        <v>1350</v>
      </c>
      <c r="C9" s="174">
        <v>11</v>
      </c>
      <c r="D9" s="106">
        <v>1.6E-2</v>
      </c>
      <c r="E9" s="187"/>
      <c r="F9" s="108"/>
      <c r="G9" s="109">
        <f t="shared" ref="G9:G20" si="0">B9-H9</f>
        <v>1350</v>
      </c>
      <c r="H9" s="110"/>
      <c r="I9" s="196"/>
    </row>
    <row r="10" spans="1:10" ht="15.75" thickBot="1" x14ac:dyDescent="0.3">
      <c r="A10" s="153" t="s">
        <v>1726</v>
      </c>
      <c r="B10" s="171">
        <v>1350</v>
      </c>
      <c r="C10" s="170">
        <v>22</v>
      </c>
      <c r="D10" s="120">
        <v>1.4E-2</v>
      </c>
      <c r="E10" s="188"/>
      <c r="F10" s="113"/>
      <c r="G10" s="310">
        <f t="shared" si="0"/>
        <v>1350</v>
      </c>
      <c r="H10" s="118"/>
      <c r="I10" s="196"/>
    </row>
    <row r="11" spans="1:10" ht="15.75" thickTop="1" x14ac:dyDescent="0.25">
      <c r="A11" s="149" t="s">
        <v>2112</v>
      </c>
      <c r="B11" s="426">
        <v>360</v>
      </c>
      <c r="C11" s="427">
        <v>0</v>
      </c>
      <c r="D11" s="427">
        <v>0.08</v>
      </c>
      <c r="E11" s="428">
        <v>1.0416666666666666E-2</v>
      </c>
      <c r="F11" s="108"/>
      <c r="G11" s="45">
        <f t="shared" si="0"/>
        <v>360</v>
      </c>
      <c r="H11" s="110"/>
      <c r="I11" s="196"/>
    </row>
    <row r="12" spans="1:10" x14ac:dyDescent="0.25">
      <c r="A12" s="149" t="s">
        <v>2113</v>
      </c>
      <c r="B12" s="426">
        <v>1200</v>
      </c>
      <c r="C12" s="427">
        <v>0</v>
      </c>
      <c r="D12" s="427">
        <v>0.03</v>
      </c>
      <c r="E12" s="428">
        <v>0</v>
      </c>
      <c r="F12" s="108"/>
      <c r="G12" s="45">
        <f t="shared" si="0"/>
        <v>1200</v>
      </c>
      <c r="H12" s="110"/>
      <c r="I12" s="196"/>
    </row>
    <row r="13" spans="1:10" x14ac:dyDescent="0.25">
      <c r="A13" s="149" t="s">
        <v>2120</v>
      </c>
      <c r="B13" s="426">
        <v>430</v>
      </c>
      <c r="C13" s="427">
        <v>0</v>
      </c>
      <c r="D13" s="425">
        <v>2.4E-2</v>
      </c>
      <c r="E13" s="428">
        <v>0</v>
      </c>
      <c r="F13" s="108"/>
      <c r="G13" s="45">
        <f t="shared" si="0"/>
        <v>430</v>
      </c>
      <c r="H13" s="110"/>
      <c r="I13" s="196"/>
    </row>
    <row r="14" spans="1:10" x14ac:dyDescent="0.25">
      <c r="A14" s="149" t="s">
        <v>2121</v>
      </c>
      <c r="B14" s="426">
        <v>1188</v>
      </c>
      <c r="C14" s="427">
        <v>0</v>
      </c>
      <c r="D14" s="425">
        <v>2.1999999999999999E-2</v>
      </c>
      <c r="E14" s="428">
        <v>0</v>
      </c>
      <c r="F14" s="108"/>
      <c r="G14" s="45">
        <f t="shared" si="0"/>
        <v>1188</v>
      </c>
      <c r="H14" s="110"/>
      <c r="I14" s="196"/>
    </row>
    <row r="15" spans="1:10" ht="15.75" thickBot="1" x14ac:dyDescent="0.3">
      <c r="A15" s="432" t="s">
        <v>2134</v>
      </c>
      <c r="B15" s="467">
        <v>926</v>
      </c>
      <c r="C15" s="468">
        <v>0</v>
      </c>
      <c r="D15" s="469">
        <v>1.6E-2</v>
      </c>
      <c r="E15" s="470">
        <v>0</v>
      </c>
      <c r="F15" s="437"/>
      <c r="G15" s="471">
        <f t="shared" si="0"/>
        <v>926</v>
      </c>
      <c r="H15" s="439"/>
      <c r="I15" s="196"/>
    </row>
    <row r="16" spans="1:10" x14ac:dyDescent="0.25">
      <c r="A16" s="149" t="s">
        <v>2137</v>
      </c>
      <c r="B16" s="440">
        <v>1160</v>
      </c>
      <c r="C16" s="441">
        <v>12</v>
      </c>
      <c r="D16" s="442">
        <v>2.4E-2</v>
      </c>
      <c r="E16" s="443">
        <v>1.3888888888888888E-2</v>
      </c>
      <c r="F16" s="108"/>
      <c r="G16" s="109">
        <f t="shared" si="0"/>
        <v>1160</v>
      </c>
      <c r="H16" s="110"/>
      <c r="I16" s="196"/>
    </row>
    <row r="17" spans="1:9" x14ac:dyDescent="0.25">
      <c r="A17" s="149" t="s">
        <v>2142</v>
      </c>
      <c r="B17" s="426">
        <v>1031</v>
      </c>
      <c r="C17" s="427">
        <v>0</v>
      </c>
      <c r="D17" s="425">
        <v>2.5999999999999999E-2</v>
      </c>
      <c r="E17" s="428">
        <v>0</v>
      </c>
      <c r="F17" s="108"/>
      <c r="G17" s="45">
        <f t="shared" si="0"/>
        <v>1031</v>
      </c>
      <c r="H17" s="110"/>
      <c r="I17" s="196"/>
    </row>
    <row r="18" spans="1:9" x14ac:dyDescent="0.25">
      <c r="A18" s="149" t="s">
        <v>2143</v>
      </c>
      <c r="B18" s="426">
        <v>1300</v>
      </c>
      <c r="C18" s="427">
        <v>0</v>
      </c>
      <c r="D18" s="425">
        <v>3.2000000000000001E-2</v>
      </c>
      <c r="E18" s="428">
        <v>0</v>
      </c>
      <c r="F18" s="108"/>
      <c r="G18" s="45">
        <f t="shared" si="0"/>
        <v>1300</v>
      </c>
      <c r="H18" s="110"/>
      <c r="I18" s="196"/>
    </row>
    <row r="19" spans="1:9" x14ac:dyDescent="0.25">
      <c r="A19" s="149" t="s">
        <v>2152</v>
      </c>
      <c r="B19" s="162">
        <v>1110</v>
      </c>
      <c r="C19" s="163">
        <v>0</v>
      </c>
      <c r="D19" s="163">
        <v>2.5999999999999999E-2</v>
      </c>
      <c r="E19" s="428">
        <v>3.125E-2</v>
      </c>
      <c r="F19" s="108"/>
      <c r="G19" s="45">
        <f t="shared" si="0"/>
        <v>1110</v>
      </c>
      <c r="H19" s="110"/>
      <c r="I19" s="196"/>
    </row>
    <row r="20" spans="1:9" x14ac:dyDescent="0.25">
      <c r="F20" s="108"/>
      <c r="G20" s="199">
        <f t="shared" si="0"/>
        <v>0</v>
      </c>
      <c r="H20" s="110"/>
      <c r="I20" s="196"/>
    </row>
    <row r="21" spans="1:9" x14ac:dyDescent="0.25">
      <c r="A21" s="202"/>
      <c r="B21" s="204"/>
      <c r="C21" s="203"/>
      <c r="D21" s="200"/>
      <c r="E21" s="198"/>
      <c r="F21" s="108"/>
      <c r="G21" s="116">
        <f>B21-H21</f>
        <v>0</v>
      </c>
      <c r="H21" s="110"/>
      <c r="I21" s="196"/>
    </row>
    <row r="22" spans="1:9" ht="4.5" customHeight="1" x14ac:dyDescent="0.25">
      <c r="A22" s="17"/>
      <c r="B22" s="17"/>
      <c r="C22" s="17"/>
      <c r="D22" s="17"/>
      <c r="E22" s="17"/>
      <c r="F22" s="17"/>
      <c r="G22" s="17"/>
      <c r="H22" s="17"/>
    </row>
    <row r="23" spans="1:9" x14ac:dyDescent="0.25">
      <c r="A23" s="5" t="s">
        <v>16</v>
      </c>
      <c r="B23" s="18">
        <f>SUM(B6:B21)</f>
        <v>15055</v>
      </c>
      <c r="C23" s="5">
        <f>SUM(C6:C21)</f>
        <v>98</v>
      </c>
      <c r="D23" s="26">
        <f>SUM(D6:D21)</f>
        <v>0.45600000000000018</v>
      </c>
      <c r="E23" s="5"/>
      <c r="F23" s="5"/>
      <c r="G23" s="83">
        <f>SUM(G6:G21)</f>
        <v>15055</v>
      </c>
      <c r="H23" s="23"/>
    </row>
    <row r="24" spans="1:9" x14ac:dyDescent="0.25">
      <c r="A24" s="121"/>
      <c r="B24" s="122">
        <f>J1-B23</f>
        <v>-55</v>
      </c>
      <c r="C24" s="121"/>
      <c r="D24" s="123"/>
      <c r="E24" s="121"/>
      <c r="F24" s="121"/>
      <c r="G24" s="122"/>
      <c r="H24" s="121"/>
    </row>
    <row r="25" spans="1:9" ht="28.5" customHeight="1" x14ac:dyDescent="0.25"/>
    <row r="26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3">
    <tabColor rgb="FFFFC000"/>
  </sheetPr>
  <dimension ref="A1:J113"/>
  <sheetViews>
    <sheetView topLeftCell="A22" workbookViewId="0">
      <selection activeCell="G12" sqref="G1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4000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24" t="s">
        <v>9</v>
      </c>
      <c r="G2" s="12" t="s">
        <v>19</v>
      </c>
      <c r="H2" s="192"/>
    </row>
    <row r="3" spans="1:10" x14ac:dyDescent="0.25">
      <c r="A3" s="8"/>
      <c r="B3" s="541" t="s">
        <v>8</v>
      </c>
      <c r="C3" s="541"/>
      <c r="D3" s="12" t="s">
        <v>127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54" t="s">
        <v>179</v>
      </c>
      <c r="B6" s="204">
        <v>314</v>
      </c>
      <c r="C6" s="197"/>
      <c r="D6" s="197"/>
      <c r="E6" s="197"/>
      <c r="F6" s="197"/>
      <c r="G6" s="222">
        <f t="shared" ref="G6:G18" si="0">B6-H6</f>
        <v>314</v>
      </c>
      <c r="H6" s="197"/>
    </row>
    <row r="7" spans="1:10" x14ac:dyDescent="0.25">
      <c r="A7" s="104" t="s">
        <v>180</v>
      </c>
      <c r="B7" s="204">
        <v>561</v>
      </c>
      <c r="C7" s="108"/>
      <c r="D7" s="108"/>
      <c r="E7" s="108"/>
      <c r="F7" s="108"/>
      <c r="G7" s="215">
        <f t="shared" si="0"/>
        <v>561</v>
      </c>
      <c r="H7" s="127"/>
    </row>
    <row r="8" spans="1:10" x14ac:dyDescent="0.25">
      <c r="A8" s="104" t="s">
        <v>181</v>
      </c>
      <c r="B8" s="204">
        <v>550</v>
      </c>
      <c r="C8" s="197"/>
      <c r="D8" s="197"/>
      <c r="E8" s="197"/>
      <c r="F8" s="108"/>
      <c r="G8" s="215">
        <f t="shared" si="0"/>
        <v>550</v>
      </c>
      <c r="H8" s="108"/>
    </row>
    <row r="9" spans="1:10" x14ac:dyDescent="0.25">
      <c r="A9" s="104" t="s">
        <v>182</v>
      </c>
      <c r="B9" s="204">
        <v>186</v>
      </c>
      <c r="C9" s="197"/>
      <c r="D9" s="197"/>
      <c r="E9" s="197"/>
      <c r="F9" s="108"/>
      <c r="G9" s="215">
        <f t="shared" si="0"/>
        <v>186</v>
      </c>
      <c r="H9" s="127"/>
    </row>
    <row r="10" spans="1:10" x14ac:dyDescent="0.25">
      <c r="A10" s="104" t="s">
        <v>187</v>
      </c>
      <c r="B10" s="204">
        <v>332</v>
      </c>
      <c r="C10" s="197"/>
      <c r="D10" s="197"/>
      <c r="E10" s="197"/>
      <c r="F10" s="108"/>
      <c r="G10" s="215">
        <f t="shared" si="0"/>
        <v>332</v>
      </c>
      <c r="H10" s="127"/>
    </row>
    <row r="11" spans="1:10" x14ac:dyDescent="0.25">
      <c r="A11" s="104" t="s">
        <v>190</v>
      </c>
      <c r="B11" s="204">
        <v>388</v>
      </c>
      <c r="C11" s="197"/>
      <c r="D11" s="197"/>
      <c r="E11" s="197"/>
      <c r="F11" s="108"/>
      <c r="G11" s="215">
        <f t="shared" si="0"/>
        <v>388</v>
      </c>
      <c r="H11" s="127"/>
    </row>
    <row r="12" spans="1:10" x14ac:dyDescent="0.25">
      <c r="A12" s="104" t="s">
        <v>191</v>
      </c>
      <c r="B12" s="204">
        <v>304</v>
      </c>
      <c r="C12" s="197"/>
      <c r="D12" s="197"/>
      <c r="E12" s="197"/>
      <c r="F12" s="108"/>
      <c r="G12" s="215">
        <f t="shared" si="0"/>
        <v>304</v>
      </c>
      <c r="H12" s="127"/>
    </row>
    <row r="13" spans="1:10" x14ac:dyDescent="0.25">
      <c r="A13" s="104" t="s">
        <v>192</v>
      </c>
      <c r="B13" s="204">
        <v>542</v>
      </c>
      <c r="C13" s="197"/>
      <c r="D13" s="197"/>
      <c r="E13" s="197"/>
      <c r="F13" s="108"/>
      <c r="G13" s="215">
        <f t="shared" si="0"/>
        <v>542</v>
      </c>
      <c r="H13" s="127"/>
    </row>
    <row r="14" spans="1:10" x14ac:dyDescent="0.25">
      <c r="A14" s="104" t="s">
        <v>193</v>
      </c>
      <c r="B14" s="204">
        <v>574</v>
      </c>
      <c r="C14" s="197"/>
      <c r="D14" s="197"/>
      <c r="E14" s="197"/>
      <c r="F14" s="108"/>
      <c r="G14" s="215">
        <f t="shared" si="0"/>
        <v>574</v>
      </c>
      <c r="H14" s="127"/>
    </row>
    <row r="15" spans="1:10" x14ac:dyDescent="0.25">
      <c r="A15" s="104" t="s">
        <v>194</v>
      </c>
      <c r="B15" s="204">
        <f>429+49</f>
        <v>478</v>
      </c>
      <c r="C15" s="197"/>
      <c r="D15" s="197"/>
      <c r="E15" s="197"/>
      <c r="F15" s="108"/>
      <c r="G15" s="215">
        <f t="shared" si="0"/>
        <v>478</v>
      </c>
      <c r="H15" s="127"/>
    </row>
    <row r="16" spans="1:10" x14ac:dyDescent="0.25">
      <c r="A16" s="104" t="s">
        <v>195</v>
      </c>
      <c r="B16" s="204">
        <v>526</v>
      </c>
      <c r="C16" s="197"/>
      <c r="D16" s="197"/>
      <c r="E16" s="197"/>
      <c r="F16" s="108"/>
      <c r="G16" s="215">
        <f t="shared" si="0"/>
        <v>526</v>
      </c>
      <c r="H16" s="127"/>
    </row>
    <row r="17" spans="1:10" x14ac:dyDescent="0.25">
      <c r="A17" s="104" t="s">
        <v>196</v>
      </c>
      <c r="B17" s="204">
        <v>493</v>
      </c>
      <c r="C17" s="197"/>
      <c r="D17" s="197"/>
      <c r="E17" s="197"/>
      <c r="F17" s="108"/>
      <c r="G17" s="215">
        <f t="shared" si="0"/>
        <v>493</v>
      </c>
      <c r="H17" s="127"/>
    </row>
    <row r="18" spans="1:10" x14ac:dyDescent="0.25">
      <c r="A18" s="104" t="s">
        <v>197</v>
      </c>
      <c r="B18" s="204">
        <v>479</v>
      </c>
      <c r="C18" s="197"/>
      <c r="D18" s="197"/>
      <c r="E18" s="197"/>
      <c r="F18" s="108"/>
      <c r="G18" s="215">
        <f t="shared" si="0"/>
        <v>479</v>
      </c>
      <c r="H18" s="127"/>
    </row>
    <row r="19" spans="1:10" ht="4.5" customHeight="1" x14ac:dyDescent="0.25">
      <c r="A19" s="17"/>
      <c r="B19" s="17"/>
      <c r="C19" s="17"/>
      <c r="D19" s="17"/>
      <c r="E19" s="17"/>
      <c r="F19" s="17"/>
      <c r="G19" s="17"/>
      <c r="H19" s="17"/>
    </row>
    <row r="20" spans="1:10" x14ac:dyDescent="0.25">
      <c r="A20" s="5" t="s">
        <v>16</v>
      </c>
      <c r="B20" s="18">
        <f>SUM(B6:B18)</f>
        <v>5727</v>
      </c>
      <c r="C20" s="5">
        <f>SUM(C6:C18)</f>
        <v>0</v>
      </c>
      <c r="D20" s="26">
        <f>SUM(D6:D18)</f>
        <v>0</v>
      </c>
      <c r="E20" s="5"/>
      <c r="F20" s="5"/>
      <c r="G20" s="83">
        <f>SUM(G6:G18)</f>
        <v>5727</v>
      </c>
      <c r="H20" s="23">
        <f>SUM(H6:H18)</f>
        <v>0</v>
      </c>
    </row>
    <row r="21" spans="1:10" x14ac:dyDescent="0.25">
      <c r="A21" s="121"/>
      <c r="B21" s="122">
        <f>J1-B20</f>
        <v>-1727</v>
      </c>
      <c r="C21" s="121"/>
      <c r="D21" s="123"/>
      <c r="E21" s="121"/>
      <c r="F21" s="121"/>
      <c r="G21" s="122"/>
      <c r="H21" s="121"/>
    </row>
    <row r="22" spans="1:10" ht="28.5" customHeight="1" x14ac:dyDescent="0.25"/>
    <row r="23" spans="1:10" ht="28.5" customHeight="1" x14ac:dyDescent="0.25">
      <c r="A23" s="6"/>
      <c r="B23" s="542" t="s">
        <v>6</v>
      </c>
      <c r="C23" s="542"/>
      <c r="D23" s="542"/>
      <c r="E23" s="542"/>
      <c r="F23" s="542"/>
      <c r="G23" s="542"/>
      <c r="H23" s="542"/>
      <c r="J23" s="186">
        <v>5727</v>
      </c>
    </row>
    <row r="24" spans="1:10" ht="15" customHeight="1" x14ac:dyDescent="0.25">
      <c r="A24" s="7"/>
      <c r="B24" s="543" t="s">
        <v>7</v>
      </c>
      <c r="C24" s="543"/>
      <c r="D24" s="12" t="s">
        <v>13</v>
      </c>
      <c r="E24" s="192"/>
      <c r="F24" s="232" t="s">
        <v>9</v>
      </c>
      <c r="G24" s="12" t="s">
        <v>163</v>
      </c>
      <c r="H24" s="192"/>
    </row>
    <row r="25" spans="1:10" x14ac:dyDescent="0.25">
      <c r="A25" s="8"/>
      <c r="B25" s="541" t="s">
        <v>8</v>
      </c>
      <c r="C25" s="541"/>
      <c r="D25" s="12" t="s">
        <v>127</v>
      </c>
      <c r="E25" s="4"/>
      <c r="F25" s="5" t="s">
        <v>10</v>
      </c>
      <c r="G25" s="13" t="s">
        <v>132</v>
      </c>
      <c r="H25" s="4"/>
    </row>
    <row r="27" spans="1:10" ht="30" x14ac:dyDescent="0.25">
      <c r="A27" s="197" t="s">
        <v>0</v>
      </c>
      <c r="B27" s="197" t="s">
        <v>1</v>
      </c>
      <c r="C27" s="197" t="s">
        <v>2</v>
      </c>
      <c r="D27" s="197" t="s">
        <v>3</v>
      </c>
      <c r="E27" s="197" t="s">
        <v>4</v>
      </c>
      <c r="F27" s="197" t="s">
        <v>5</v>
      </c>
      <c r="G27" s="197" t="s">
        <v>1</v>
      </c>
      <c r="H27" s="197" t="s">
        <v>2</v>
      </c>
    </row>
    <row r="28" spans="1:10" x14ac:dyDescent="0.25">
      <c r="A28" s="54" t="s">
        <v>205</v>
      </c>
      <c r="B28" s="204">
        <v>250</v>
      </c>
      <c r="C28" s="197"/>
      <c r="D28" s="197"/>
      <c r="E28" s="197"/>
      <c r="F28" s="197"/>
      <c r="G28" s="217">
        <f t="shared" ref="G28:G48" si="1">B28-H28</f>
        <v>250</v>
      </c>
      <c r="H28" s="197"/>
    </row>
    <row r="29" spans="1:10" x14ac:dyDescent="0.25">
      <c r="A29" s="104" t="s">
        <v>206</v>
      </c>
      <c r="B29" s="204">
        <v>180</v>
      </c>
      <c r="C29" s="108"/>
      <c r="D29" s="108"/>
      <c r="E29" s="108"/>
      <c r="F29" s="108"/>
      <c r="G29" s="216">
        <f t="shared" si="1"/>
        <v>180</v>
      </c>
      <c r="H29" s="127"/>
    </row>
    <row r="30" spans="1:10" x14ac:dyDescent="0.25">
      <c r="A30" s="54" t="s">
        <v>207</v>
      </c>
      <c r="B30" s="204">
        <v>362</v>
      </c>
      <c r="C30" s="197"/>
      <c r="D30" s="197"/>
      <c r="E30" s="197"/>
      <c r="F30" s="108"/>
      <c r="G30" s="216">
        <f t="shared" si="1"/>
        <v>362</v>
      </c>
      <c r="H30" s="108"/>
    </row>
    <row r="31" spans="1:10" x14ac:dyDescent="0.25">
      <c r="A31" s="104" t="s">
        <v>208</v>
      </c>
      <c r="B31" s="204">
        <v>300</v>
      </c>
      <c r="C31" s="197"/>
      <c r="D31" s="197"/>
      <c r="E31" s="197"/>
      <c r="F31" s="108"/>
      <c r="G31" s="216">
        <f t="shared" si="1"/>
        <v>300</v>
      </c>
      <c r="H31" s="127"/>
    </row>
    <row r="32" spans="1:10" x14ac:dyDescent="0.25">
      <c r="A32" s="104" t="s">
        <v>209</v>
      </c>
      <c r="B32" s="204">
        <v>370</v>
      </c>
      <c r="C32" s="197"/>
      <c r="D32" s="197"/>
      <c r="E32" s="197"/>
      <c r="F32" s="108"/>
      <c r="G32" s="216">
        <f t="shared" si="1"/>
        <v>370</v>
      </c>
      <c r="H32" s="127"/>
    </row>
    <row r="33" spans="1:8" ht="15.75" thickBot="1" x14ac:dyDescent="0.3">
      <c r="A33" s="111" t="s">
        <v>213</v>
      </c>
      <c r="B33" s="171">
        <v>122</v>
      </c>
      <c r="C33" s="113"/>
      <c r="D33" s="113"/>
      <c r="E33" s="113"/>
      <c r="F33" s="113"/>
      <c r="G33" s="218">
        <f t="shared" si="1"/>
        <v>122</v>
      </c>
      <c r="H33" s="146"/>
    </row>
    <row r="34" spans="1:8" ht="15.75" thickTop="1" x14ac:dyDescent="0.25">
      <c r="A34" s="104" t="s">
        <v>346</v>
      </c>
      <c r="B34" s="148">
        <v>589</v>
      </c>
      <c r="C34" s="108"/>
      <c r="D34" s="108"/>
      <c r="E34" s="108"/>
      <c r="F34" s="108"/>
      <c r="G34" s="215">
        <f t="shared" si="1"/>
        <v>589</v>
      </c>
      <c r="H34" s="127"/>
    </row>
    <row r="35" spans="1:8" x14ac:dyDescent="0.25">
      <c r="A35" s="104" t="s">
        <v>358</v>
      </c>
      <c r="B35" s="204">
        <v>391</v>
      </c>
      <c r="C35" s="197"/>
      <c r="D35" s="197"/>
      <c r="E35" s="197"/>
      <c r="F35" s="108"/>
      <c r="G35" s="215">
        <f t="shared" si="1"/>
        <v>391</v>
      </c>
      <c r="H35" s="127"/>
    </row>
    <row r="36" spans="1:8" x14ac:dyDescent="0.25">
      <c r="A36" s="104" t="s">
        <v>359</v>
      </c>
      <c r="B36" s="204">
        <v>290</v>
      </c>
      <c r="C36" s="197"/>
      <c r="D36" s="197"/>
      <c r="E36" s="197"/>
      <c r="F36" s="108"/>
      <c r="G36" s="215">
        <f t="shared" si="1"/>
        <v>290</v>
      </c>
      <c r="H36" s="127"/>
    </row>
    <row r="37" spans="1:8" x14ac:dyDescent="0.25">
      <c r="A37" s="54" t="s">
        <v>360</v>
      </c>
      <c r="B37" s="204">
        <v>308</v>
      </c>
      <c r="C37" s="197"/>
      <c r="D37" s="197"/>
      <c r="E37" s="197"/>
      <c r="F37" s="197"/>
      <c r="G37" s="222">
        <f t="shared" si="1"/>
        <v>308</v>
      </c>
      <c r="H37" s="19"/>
    </row>
    <row r="38" spans="1:8" ht="15.75" thickBot="1" x14ac:dyDescent="0.3">
      <c r="A38" s="223" t="s">
        <v>366</v>
      </c>
      <c r="B38" s="171">
        <v>338</v>
      </c>
      <c r="C38" s="113"/>
      <c r="D38" s="113"/>
      <c r="E38" s="113"/>
      <c r="F38" s="175"/>
      <c r="G38" s="248">
        <f t="shared" si="1"/>
        <v>338</v>
      </c>
      <c r="H38" s="167"/>
    </row>
    <row r="39" spans="1:8" ht="15.75" thickTop="1" x14ac:dyDescent="0.25">
      <c r="A39" s="104" t="s">
        <v>395</v>
      </c>
      <c r="B39" s="148">
        <v>253</v>
      </c>
      <c r="C39" s="108"/>
      <c r="D39" s="108"/>
      <c r="E39" s="108"/>
      <c r="F39" s="108"/>
      <c r="G39" s="215">
        <f t="shared" si="1"/>
        <v>253</v>
      </c>
      <c r="H39" s="127"/>
    </row>
    <row r="40" spans="1:8" x14ac:dyDescent="0.25">
      <c r="A40" s="104" t="s">
        <v>396</v>
      </c>
      <c r="B40" s="148">
        <v>300</v>
      </c>
      <c r="C40" s="108"/>
      <c r="D40" s="108"/>
      <c r="E40" s="108"/>
      <c r="F40" s="108"/>
      <c r="G40" s="215">
        <f t="shared" si="1"/>
        <v>300</v>
      </c>
      <c r="H40" s="127"/>
    </row>
    <row r="41" spans="1:8" x14ac:dyDescent="0.25">
      <c r="A41" s="104" t="s">
        <v>416</v>
      </c>
      <c r="B41" s="148">
        <v>170</v>
      </c>
      <c r="C41" s="108"/>
      <c r="D41" s="108"/>
      <c r="E41" s="108"/>
      <c r="F41" s="108"/>
      <c r="G41" s="215">
        <f t="shared" si="1"/>
        <v>170</v>
      </c>
      <c r="H41" s="127"/>
    </row>
    <row r="42" spans="1:8" x14ac:dyDescent="0.25">
      <c r="A42" s="104" t="s">
        <v>410</v>
      </c>
      <c r="B42" s="148">
        <v>400</v>
      </c>
      <c r="C42" s="108"/>
      <c r="D42" s="108"/>
      <c r="E42" s="108"/>
      <c r="F42" s="108"/>
      <c r="G42" s="215">
        <f t="shared" si="1"/>
        <v>400</v>
      </c>
      <c r="H42" s="127"/>
    </row>
    <row r="43" spans="1:8" x14ac:dyDescent="0.25">
      <c r="A43" s="104"/>
      <c r="B43" s="148"/>
      <c r="C43" s="108"/>
      <c r="D43" s="108"/>
      <c r="E43" s="108"/>
      <c r="F43" s="108"/>
      <c r="G43" s="215">
        <f t="shared" si="1"/>
        <v>0</v>
      </c>
      <c r="H43" s="127"/>
    </row>
    <row r="44" spans="1:8" x14ac:dyDescent="0.25">
      <c r="A44" s="104"/>
      <c r="B44" s="148"/>
      <c r="C44" s="108"/>
      <c r="D44" s="108"/>
      <c r="E44" s="108"/>
      <c r="F44" s="108"/>
      <c r="G44" s="215">
        <f t="shared" si="1"/>
        <v>0</v>
      </c>
      <c r="H44" s="127"/>
    </row>
    <row r="45" spans="1:8" x14ac:dyDescent="0.25">
      <c r="A45" s="104"/>
      <c r="B45" s="148"/>
      <c r="C45" s="108"/>
      <c r="D45" s="108"/>
      <c r="E45" s="108"/>
      <c r="F45" s="108"/>
      <c r="G45" s="215">
        <f t="shared" si="1"/>
        <v>0</v>
      </c>
      <c r="H45" s="127"/>
    </row>
    <row r="46" spans="1:8" x14ac:dyDescent="0.25">
      <c r="A46" s="104"/>
      <c r="B46" s="148"/>
      <c r="C46" s="108"/>
      <c r="D46" s="108"/>
      <c r="E46" s="108"/>
      <c r="F46" s="108"/>
      <c r="G46" s="215">
        <f t="shared" si="1"/>
        <v>0</v>
      </c>
      <c r="H46" s="127"/>
    </row>
    <row r="47" spans="1:8" x14ac:dyDescent="0.25">
      <c r="A47" s="104"/>
      <c r="B47" s="148"/>
      <c r="C47" s="108"/>
      <c r="D47" s="108"/>
      <c r="E47" s="108"/>
      <c r="F47" s="108"/>
      <c r="G47" s="215">
        <f t="shared" si="1"/>
        <v>0</v>
      </c>
      <c r="H47" s="127"/>
    </row>
    <row r="48" spans="1:8" x14ac:dyDescent="0.25">
      <c r="A48" s="104"/>
      <c r="B48" s="204"/>
      <c r="C48" s="197"/>
      <c r="D48" s="197"/>
      <c r="E48" s="197"/>
      <c r="F48" s="108"/>
      <c r="G48" s="215">
        <f t="shared" si="1"/>
        <v>0</v>
      </c>
      <c r="H48" s="127"/>
    </row>
    <row r="49" spans="1:10" ht="4.5" customHeight="1" x14ac:dyDescent="0.25">
      <c r="A49" s="17"/>
      <c r="B49" s="17"/>
      <c r="C49" s="17"/>
      <c r="D49" s="17"/>
      <c r="E49" s="17"/>
      <c r="F49" s="17"/>
      <c r="G49" s="17"/>
      <c r="H49" s="17"/>
    </row>
    <row r="50" spans="1:10" x14ac:dyDescent="0.25">
      <c r="A50" s="5" t="s">
        <v>16</v>
      </c>
      <c r="B50" s="18">
        <f>SUM(B28:B48)</f>
        <v>4623</v>
      </c>
      <c r="C50" s="5">
        <f>SUM(C28:C48)</f>
        <v>0</v>
      </c>
      <c r="D50" s="26">
        <f>SUM(D28:D48)</f>
        <v>0</v>
      </c>
      <c r="E50" s="5"/>
      <c r="F50" s="5"/>
      <c r="G50" s="83">
        <f>SUM(G28:G48)</f>
        <v>4623</v>
      </c>
      <c r="H50" s="23">
        <f>SUM(H28:H48)</f>
        <v>0</v>
      </c>
    </row>
    <row r="51" spans="1:10" x14ac:dyDescent="0.25">
      <c r="A51" s="121"/>
      <c r="B51" s="122">
        <f>J23-B50</f>
        <v>1104</v>
      </c>
      <c r="C51" s="121"/>
      <c r="D51" s="123"/>
      <c r="E51" s="121"/>
      <c r="F51" s="121"/>
      <c r="G51" s="122"/>
      <c r="H51" s="121"/>
    </row>
    <row r="53" spans="1:10" ht="28.5" customHeight="1" x14ac:dyDescent="0.25"/>
    <row r="54" spans="1:10" ht="28.5" customHeight="1" x14ac:dyDescent="0.25">
      <c r="A54" s="6"/>
      <c r="B54" s="542" t="s">
        <v>6</v>
      </c>
      <c r="C54" s="542"/>
      <c r="D54" s="542"/>
      <c r="E54" s="542"/>
      <c r="F54" s="542"/>
      <c r="G54" s="542"/>
      <c r="H54" s="542"/>
      <c r="J54" s="186">
        <v>5727</v>
      </c>
    </row>
    <row r="55" spans="1:10" ht="15" customHeight="1" x14ac:dyDescent="0.25">
      <c r="A55" s="7"/>
      <c r="B55" s="543" t="s">
        <v>7</v>
      </c>
      <c r="C55" s="543"/>
      <c r="D55" s="12" t="s">
        <v>13</v>
      </c>
      <c r="E55" s="192"/>
      <c r="F55" s="233" t="s">
        <v>9</v>
      </c>
      <c r="G55" s="12" t="s">
        <v>21</v>
      </c>
      <c r="H55" s="192"/>
    </row>
    <row r="56" spans="1:10" x14ac:dyDescent="0.25">
      <c r="A56" s="8"/>
      <c r="B56" s="541" t="s">
        <v>8</v>
      </c>
      <c r="C56" s="541"/>
      <c r="D56" s="12" t="s">
        <v>127</v>
      </c>
      <c r="E56" s="4"/>
      <c r="F56" s="5" t="s">
        <v>10</v>
      </c>
      <c r="G56" s="13" t="s">
        <v>23</v>
      </c>
      <c r="H56" s="4"/>
    </row>
    <row r="58" spans="1:10" ht="30" x14ac:dyDescent="0.25">
      <c r="A58" s="197" t="s">
        <v>0</v>
      </c>
      <c r="B58" s="197" t="s">
        <v>1</v>
      </c>
      <c r="C58" s="197" t="s">
        <v>2</v>
      </c>
      <c r="D58" s="197" t="s">
        <v>3</v>
      </c>
      <c r="E58" s="197" t="s">
        <v>4</v>
      </c>
      <c r="F58" s="197" t="s">
        <v>5</v>
      </c>
      <c r="G58" s="197" t="s">
        <v>1</v>
      </c>
      <c r="H58" s="197" t="s">
        <v>2</v>
      </c>
    </row>
    <row r="59" spans="1:10" x14ac:dyDescent="0.25">
      <c r="A59" s="54" t="s">
        <v>218</v>
      </c>
      <c r="B59" s="204">
        <v>35</v>
      </c>
      <c r="C59" s="197"/>
      <c r="D59" s="197"/>
      <c r="E59" s="197"/>
      <c r="F59" s="197"/>
      <c r="G59" s="217">
        <f t="shared" ref="G59:G81" si="2">B59-H59</f>
        <v>30</v>
      </c>
      <c r="H59" s="197">
        <v>5</v>
      </c>
    </row>
    <row r="60" spans="1:10" x14ac:dyDescent="0.25">
      <c r="A60" s="54" t="s">
        <v>260</v>
      </c>
      <c r="B60" s="204">
        <v>47</v>
      </c>
      <c r="C60" s="108"/>
      <c r="D60" s="108"/>
      <c r="E60" s="108"/>
      <c r="F60" s="108"/>
      <c r="G60" s="217">
        <f t="shared" si="2"/>
        <v>47</v>
      </c>
      <c r="H60" s="108"/>
    </row>
    <row r="61" spans="1:10" x14ac:dyDescent="0.25">
      <c r="A61" s="104" t="s">
        <v>220</v>
      </c>
      <c r="B61" s="204">
        <v>145</v>
      </c>
      <c r="C61" s="108"/>
      <c r="D61" s="108"/>
      <c r="E61" s="108"/>
      <c r="F61" s="108"/>
      <c r="G61" s="216">
        <f t="shared" si="2"/>
        <v>145</v>
      </c>
      <c r="H61" s="127"/>
    </row>
    <row r="62" spans="1:10" x14ac:dyDescent="0.25">
      <c r="A62" s="54" t="s">
        <v>222</v>
      </c>
      <c r="B62" s="204">
        <v>158</v>
      </c>
      <c r="C62" s="197"/>
      <c r="D62" s="197"/>
      <c r="E62" s="197"/>
      <c r="F62" s="108"/>
      <c r="G62" s="216">
        <f t="shared" si="2"/>
        <v>158</v>
      </c>
      <c r="H62" s="108"/>
    </row>
    <row r="63" spans="1:10" x14ac:dyDescent="0.25">
      <c r="A63" s="54" t="s">
        <v>223</v>
      </c>
      <c r="B63" s="204">
        <v>95</v>
      </c>
      <c r="C63" s="197"/>
      <c r="D63" s="197"/>
      <c r="E63" s="197"/>
      <c r="F63" s="108"/>
      <c r="G63" s="216">
        <f t="shared" si="2"/>
        <v>95</v>
      </c>
      <c r="H63" s="127"/>
    </row>
    <row r="64" spans="1:10" ht="15.75" thickBot="1" x14ac:dyDescent="0.3">
      <c r="A64" s="111" t="s">
        <v>224</v>
      </c>
      <c r="B64" s="171">
        <v>220</v>
      </c>
      <c r="C64" s="113"/>
      <c r="D64" s="113"/>
      <c r="E64" s="113"/>
      <c r="F64" s="113"/>
      <c r="G64" s="218">
        <f t="shared" si="2"/>
        <v>220</v>
      </c>
      <c r="H64" s="146"/>
    </row>
    <row r="65" spans="1:8" ht="15.75" thickTop="1" x14ac:dyDescent="0.25">
      <c r="A65" s="104" t="s">
        <v>230</v>
      </c>
      <c r="B65" s="148">
        <v>250</v>
      </c>
      <c r="C65" s="108"/>
      <c r="D65" s="108"/>
      <c r="E65" s="108"/>
      <c r="F65" s="108"/>
      <c r="G65" s="216">
        <f t="shared" si="2"/>
        <v>250</v>
      </c>
      <c r="H65" s="127"/>
    </row>
    <row r="66" spans="1:8" x14ac:dyDescent="0.25">
      <c r="A66" s="104" t="s">
        <v>231</v>
      </c>
      <c r="B66" s="204">
        <v>161</v>
      </c>
      <c r="C66" s="197"/>
      <c r="D66" s="197"/>
      <c r="E66" s="197"/>
      <c r="F66" s="108"/>
      <c r="G66" s="216">
        <f t="shared" si="2"/>
        <v>161</v>
      </c>
      <c r="H66" s="127"/>
    </row>
    <row r="67" spans="1:8" ht="15.75" thickBot="1" x14ac:dyDescent="0.3">
      <c r="A67" s="111" t="s">
        <v>232</v>
      </c>
      <c r="B67" s="171">
        <v>221</v>
      </c>
      <c r="C67" s="113"/>
      <c r="D67" s="113"/>
      <c r="E67" s="113"/>
      <c r="F67" s="113"/>
      <c r="G67" s="218">
        <f t="shared" si="2"/>
        <v>221</v>
      </c>
      <c r="H67" s="146"/>
    </row>
    <row r="68" spans="1:8" ht="15.75" thickTop="1" x14ac:dyDescent="0.25">
      <c r="A68" s="104" t="s">
        <v>347</v>
      </c>
      <c r="B68" s="148">
        <v>193</v>
      </c>
      <c r="C68" s="108"/>
      <c r="D68" s="108"/>
      <c r="E68" s="108"/>
      <c r="F68" s="108"/>
      <c r="G68" s="215">
        <f t="shared" si="2"/>
        <v>193</v>
      </c>
      <c r="H68" s="127"/>
    </row>
    <row r="69" spans="1:8" x14ac:dyDescent="0.25">
      <c r="A69" s="104" t="s">
        <v>355</v>
      </c>
      <c r="B69" s="204">
        <v>255</v>
      </c>
      <c r="C69" s="197"/>
      <c r="D69" s="197"/>
      <c r="E69" s="197"/>
      <c r="F69" s="108"/>
      <c r="G69" s="215">
        <f t="shared" si="2"/>
        <v>255</v>
      </c>
      <c r="H69" s="127"/>
    </row>
    <row r="70" spans="1:8" x14ac:dyDescent="0.25">
      <c r="A70" s="104" t="s">
        <v>356</v>
      </c>
      <c r="B70" s="204">
        <v>339</v>
      </c>
      <c r="C70" s="197"/>
      <c r="D70" s="197"/>
      <c r="E70" s="197"/>
      <c r="F70" s="108"/>
      <c r="G70" s="215">
        <f t="shared" si="2"/>
        <v>339</v>
      </c>
      <c r="H70" s="127"/>
    </row>
    <row r="71" spans="1:8" x14ac:dyDescent="0.25">
      <c r="A71" s="104" t="s">
        <v>357</v>
      </c>
      <c r="B71" s="204">
        <v>341</v>
      </c>
      <c r="C71" s="197"/>
      <c r="D71" s="197"/>
      <c r="E71" s="197"/>
      <c r="F71" s="108"/>
      <c r="G71" s="215">
        <f t="shared" si="2"/>
        <v>341</v>
      </c>
      <c r="H71" s="127"/>
    </row>
    <row r="72" spans="1:8" x14ac:dyDescent="0.25">
      <c r="A72" s="104" t="s">
        <v>367</v>
      </c>
      <c r="B72" s="204">
        <v>339</v>
      </c>
      <c r="C72" s="197"/>
      <c r="D72" s="197"/>
      <c r="E72" s="197"/>
      <c r="F72" s="108"/>
      <c r="G72" s="215">
        <f t="shared" si="2"/>
        <v>339</v>
      </c>
      <c r="H72" s="127"/>
    </row>
    <row r="73" spans="1:8" x14ac:dyDescent="0.25">
      <c r="A73" s="104" t="s">
        <v>371</v>
      </c>
      <c r="B73" s="204">
        <f>260+84</f>
        <v>344</v>
      </c>
      <c r="C73" s="197"/>
      <c r="D73" s="197"/>
      <c r="E73" s="197"/>
      <c r="F73" s="108"/>
      <c r="G73" s="215">
        <f t="shared" si="2"/>
        <v>344</v>
      </c>
      <c r="H73" s="127"/>
    </row>
    <row r="74" spans="1:8" ht="15.75" thickBot="1" x14ac:dyDescent="0.3">
      <c r="A74" s="111" t="s">
        <v>372</v>
      </c>
      <c r="B74" s="171">
        <v>76</v>
      </c>
      <c r="C74" s="113"/>
      <c r="D74" s="113"/>
      <c r="E74" s="113"/>
      <c r="F74" s="113"/>
      <c r="G74" s="249">
        <f t="shared" si="2"/>
        <v>76</v>
      </c>
      <c r="H74" s="146"/>
    </row>
    <row r="75" spans="1:8" ht="15.75" thickTop="1" x14ac:dyDescent="0.25">
      <c r="A75" s="104" t="s">
        <v>425</v>
      </c>
      <c r="B75" s="148">
        <v>311</v>
      </c>
      <c r="C75" s="108"/>
      <c r="D75" s="108"/>
      <c r="E75" s="108"/>
      <c r="F75" s="108"/>
      <c r="G75" s="215">
        <f t="shared" si="2"/>
        <v>311</v>
      </c>
      <c r="H75" s="127"/>
    </row>
    <row r="76" spans="1:8" x14ac:dyDescent="0.25">
      <c r="A76" s="104" t="s">
        <v>426</v>
      </c>
      <c r="B76" s="148">
        <v>212</v>
      </c>
      <c r="C76" s="108"/>
      <c r="D76" s="108"/>
      <c r="E76" s="108"/>
      <c r="F76" s="108"/>
      <c r="G76" s="215">
        <f t="shared" si="2"/>
        <v>212</v>
      </c>
      <c r="H76" s="127"/>
    </row>
    <row r="77" spans="1:8" x14ac:dyDescent="0.25">
      <c r="A77" s="104" t="s">
        <v>427</v>
      </c>
      <c r="B77" s="148">
        <v>347</v>
      </c>
      <c r="C77" s="108"/>
      <c r="D77" s="108"/>
      <c r="E77" s="108"/>
      <c r="F77" s="108"/>
      <c r="G77" s="215">
        <f t="shared" si="2"/>
        <v>347</v>
      </c>
      <c r="H77" s="127"/>
    </row>
    <row r="78" spans="1:8" x14ac:dyDescent="0.25">
      <c r="A78" s="104"/>
      <c r="B78" s="148"/>
      <c r="C78" s="108"/>
      <c r="D78" s="108"/>
      <c r="E78" s="108"/>
      <c r="F78" s="108"/>
      <c r="G78" s="215">
        <f t="shared" si="2"/>
        <v>0</v>
      </c>
      <c r="H78" s="127"/>
    </row>
    <row r="79" spans="1:8" x14ac:dyDescent="0.25">
      <c r="A79" s="104"/>
      <c r="B79" s="148"/>
      <c r="C79" s="108"/>
      <c r="D79" s="108"/>
      <c r="E79" s="108"/>
      <c r="F79" s="108"/>
      <c r="G79" s="215">
        <f t="shared" si="2"/>
        <v>0</v>
      </c>
      <c r="H79" s="127"/>
    </row>
    <row r="80" spans="1:8" x14ac:dyDescent="0.25">
      <c r="A80" s="104"/>
      <c r="B80" s="204"/>
      <c r="D80" s="197"/>
      <c r="E80" s="197"/>
      <c r="F80" s="108"/>
      <c r="G80" s="215">
        <f t="shared" si="2"/>
        <v>0</v>
      </c>
      <c r="H80" s="127"/>
    </row>
    <row r="81" spans="1:10" x14ac:dyDescent="0.25">
      <c r="A81" s="104"/>
      <c r="B81" s="204"/>
      <c r="C81" s="197"/>
      <c r="D81" s="197"/>
      <c r="E81" s="197"/>
      <c r="F81" s="108"/>
      <c r="G81" s="215">
        <f t="shared" si="2"/>
        <v>0</v>
      </c>
      <c r="H81" s="127"/>
    </row>
    <row r="82" spans="1:10" ht="4.5" customHeight="1" x14ac:dyDescent="0.25">
      <c r="A82" s="17"/>
      <c r="B82" s="17"/>
      <c r="C82" s="17"/>
      <c r="D82" s="17"/>
      <c r="E82" s="17"/>
      <c r="F82" s="17"/>
      <c r="G82" s="17"/>
      <c r="H82" s="17"/>
    </row>
    <row r="83" spans="1:10" x14ac:dyDescent="0.25">
      <c r="A83" s="5" t="s">
        <v>16</v>
      </c>
      <c r="B83" s="18">
        <f>SUM(B59:B81)</f>
        <v>4089</v>
      </c>
      <c r="C83" s="5">
        <f>SUM(C59:C73)</f>
        <v>0</v>
      </c>
      <c r="D83" s="26">
        <f>SUM(D59:D73)</f>
        <v>0</v>
      </c>
      <c r="E83" s="5"/>
      <c r="F83" s="5"/>
      <c r="G83" s="83">
        <f>SUM(G59:G81)</f>
        <v>4084</v>
      </c>
      <c r="H83" s="23">
        <f>SUM(H59:H73)</f>
        <v>5</v>
      </c>
    </row>
    <row r="84" spans="1:10" x14ac:dyDescent="0.25">
      <c r="A84" s="121"/>
      <c r="B84" s="122">
        <f>J54-B83</f>
        <v>1638</v>
      </c>
      <c r="C84" s="121"/>
      <c r="D84" s="123"/>
      <c r="E84" s="121"/>
      <c r="F84" s="121"/>
      <c r="G84" s="122"/>
      <c r="H84" s="121"/>
    </row>
    <row r="86" spans="1:10" ht="28.5" customHeight="1" x14ac:dyDescent="0.25">
      <c r="A86" s="6"/>
      <c r="B86" s="542" t="s">
        <v>6</v>
      </c>
      <c r="C86" s="542"/>
      <c r="D86" s="542"/>
      <c r="E86" s="542"/>
      <c r="F86" s="542"/>
      <c r="G86" s="542"/>
      <c r="H86" s="542"/>
      <c r="J86" s="186">
        <v>5727</v>
      </c>
    </row>
    <row r="87" spans="1:10" ht="15" customHeight="1" x14ac:dyDescent="0.25">
      <c r="A87" s="7"/>
      <c r="B87" s="543" t="s">
        <v>7</v>
      </c>
      <c r="C87" s="543"/>
      <c r="D87" s="12" t="s">
        <v>13</v>
      </c>
      <c r="E87" s="192"/>
      <c r="F87" s="235" t="s">
        <v>9</v>
      </c>
      <c r="G87" s="12" t="s">
        <v>24</v>
      </c>
      <c r="H87" s="192"/>
    </row>
    <row r="88" spans="1:10" x14ac:dyDescent="0.25">
      <c r="A88" s="8"/>
      <c r="B88" s="541" t="s">
        <v>8</v>
      </c>
      <c r="C88" s="541"/>
      <c r="D88" s="12" t="s">
        <v>127</v>
      </c>
      <c r="E88" s="4"/>
      <c r="F88" s="5" t="s">
        <v>10</v>
      </c>
      <c r="G88" s="13" t="s">
        <v>165</v>
      </c>
      <c r="H88" s="4"/>
    </row>
    <row r="90" spans="1:10" ht="30" x14ac:dyDescent="0.25">
      <c r="A90" s="197" t="s">
        <v>0</v>
      </c>
      <c r="B90" s="197" t="s">
        <v>1</v>
      </c>
      <c r="C90" s="197" t="s">
        <v>2</v>
      </c>
      <c r="D90" s="197" t="s">
        <v>3</v>
      </c>
      <c r="E90" s="197" t="s">
        <v>4</v>
      </c>
      <c r="F90" s="197" t="s">
        <v>5</v>
      </c>
      <c r="G90" s="197" t="s">
        <v>1</v>
      </c>
      <c r="H90" s="197" t="s">
        <v>2</v>
      </c>
    </row>
    <row r="91" spans="1:10" x14ac:dyDescent="0.25">
      <c r="A91" s="54" t="s">
        <v>228</v>
      </c>
      <c r="B91" s="204">
        <v>62</v>
      </c>
      <c r="C91" s="197"/>
      <c r="D91" s="197"/>
      <c r="E91" s="197"/>
      <c r="F91" s="197"/>
      <c r="G91" s="217">
        <f t="shared" ref="G91:G110" si="3">B91-H91</f>
        <v>62</v>
      </c>
      <c r="H91" s="197"/>
    </row>
    <row r="92" spans="1:10" ht="15.75" thickBot="1" x14ac:dyDescent="0.3">
      <c r="A92" s="111" t="s">
        <v>229</v>
      </c>
      <c r="B92" s="171">
        <v>541</v>
      </c>
      <c r="C92" s="113"/>
      <c r="D92" s="113"/>
      <c r="E92" s="113"/>
      <c r="F92" s="113"/>
      <c r="G92" s="218">
        <f t="shared" si="3"/>
        <v>541</v>
      </c>
      <c r="H92" s="146"/>
    </row>
    <row r="93" spans="1:10" ht="15.75" thickTop="1" x14ac:dyDescent="0.25">
      <c r="A93" s="54" t="s">
        <v>247</v>
      </c>
      <c r="B93" s="204">
        <v>622</v>
      </c>
      <c r="C93" s="197"/>
      <c r="D93" s="197"/>
      <c r="E93" s="197"/>
      <c r="F93" s="108"/>
      <c r="G93" s="216">
        <f t="shared" si="3"/>
        <v>622</v>
      </c>
      <c r="H93" s="127"/>
    </row>
    <row r="94" spans="1:10" ht="15.75" thickBot="1" x14ac:dyDescent="0.3">
      <c r="A94" s="111" t="s">
        <v>248</v>
      </c>
      <c r="B94" s="171">
        <v>142</v>
      </c>
      <c r="C94" s="113"/>
      <c r="D94" s="113"/>
      <c r="E94" s="113"/>
      <c r="F94" s="113"/>
      <c r="G94" s="218">
        <f t="shared" si="3"/>
        <v>142</v>
      </c>
      <c r="H94" s="146"/>
    </row>
    <row r="95" spans="1:10" ht="15.75" thickTop="1" x14ac:dyDescent="0.25">
      <c r="A95" s="104" t="s">
        <v>237</v>
      </c>
      <c r="B95" s="148">
        <v>29</v>
      </c>
      <c r="C95" s="108"/>
      <c r="D95" s="108"/>
      <c r="E95" s="108"/>
      <c r="F95" s="108"/>
      <c r="G95" s="215">
        <f>B95-H95</f>
        <v>29</v>
      </c>
      <c r="H95" s="108"/>
    </row>
    <row r="96" spans="1:10" x14ac:dyDescent="0.25">
      <c r="A96" s="54" t="s">
        <v>238</v>
      </c>
      <c r="B96" s="204">
        <v>55</v>
      </c>
      <c r="C96" s="197"/>
      <c r="D96" s="197"/>
      <c r="E96" s="197"/>
      <c r="F96" s="108"/>
      <c r="G96" s="215">
        <f>B96-H96</f>
        <v>55</v>
      </c>
      <c r="H96" s="127"/>
    </row>
    <row r="97" spans="1:8" x14ac:dyDescent="0.25">
      <c r="A97" s="104" t="s">
        <v>361</v>
      </c>
      <c r="B97" s="148">
        <v>34</v>
      </c>
      <c r="C97" s="108"/>
      <c r="D97" s="108"/>
      <c r="E97" s="108"/>
      <c r="F97" s="108"/>
      <c r="G97" s="215">
        <f t="shared" si="3"/>
        <v>34</v>
      </c>
      <c r="H97" s="127"/>
    </row>
    <row r="98" spans="1:8" x14ac:dyDescent="0.25">
      <c r="A98" s="104" t="s">
        <v>362</v>
      </c>
      <c r="B98" s="204">
        <v>70</v>
      </c>
      <c r="C98" s="197"/>
      <c r="D98" s="197"/>
      <c r="E98" s="197"/>
      <c r="F98" s="108"/>
      <c r="G98" s="215">
        <f t="shared" si="3"/>
        <v>70</v>
      </c>
      <c r="H98" s="127"/>
    </row>
    <row r="99" spans="1:8" x14ac:dyDescent="0.25">
      <c r="A99" s="104" t="s">
        <v>363</v>
      </c>
      <c r="B99" s="204">
        <v>100</v>
      </c>
      <c r="C99" s="197"/>
      <c r="D99" s="197"/>
      <c r="E99" s="197"/>
      <c r="F99" s="108"/>
      <c r="G99" s="215">
        <f t="shared" si="3"/>
        <v>100</v>
      </c>
      <c r="H99" s="127"/>
    </row>
    <row r="100" spans="1:8" x14ac:dyDescent="0.25">
      <c r="A100" s="104" t="s">
        <v>364</v>
      </c>
      <c r="B100" s="204">
        <v>112</v>
      </c>
      <c r="C100" s="197"/>
      <c r="D100" s="197"/>
      <c r="E100" s="197"/>
      <c r="F100" s="108"/>
      <c r="G100" s="215">
        <f t="shared" si="3"/>
        <v>112</v>
      </c>
      <c r="H100" s="127"/>
    </row>
    <row r="101" spans="1:8" x14ac:dyDescent="0.25">
      <c r="A101" s="104" t="s">
        <v>368</v>
      </c>
      <c r="B101" s="204">
        <v>450</v>
      </c>
      <c r="C101" s="197"/>
      <c r="D101" s="197"/>
      <c r="E101" s="197"/>
      <c r="F101" s="108"/>
      <c r="G101" s="215">
        <f t="shared" si="3"/>
        <v>450</v>
      </c>
      <c r="H101" s="127"/>
    </row>
    <row r="102" spans="1:8" x14ac:dyDescent="0.25">
      <c r="A102" s="104" t="s">
        <v>369</v>
      </c>
      <c r="B102" s="204">
        <v>36</v>
      </c>
      <c r="C102" s="197"/>
      <c r="D102" s="197"/>
      <c r="E102" s="197"/>
      <c r="F102" s="108"/>
      <c r="G102" s="215">
        <f t="shared" si="3"/>
        <v>36</v>
      </c>
      <c r="H102" s="127"/>
    </row>
    <row r="103" spans="1:8" x14ac:dyDescent="0.25">
      <c r="A103" s="104" t="s">
        <v>370</v>
      </c>
      <c r="B103" s="204">
        <v>72</v>
      </c>
      <c r="C103" s="197"/>
      <c r="D103" s="197"/>
      <c r="E103" s="197"/>
      <c r="F103" s="108"/>
      <c r="G103" s="215">
        <f t="shared" si="3"/>
        <v>72</v>
      </c>
      <c r="H103" s="127"/>
    </row>
    <row r="104" spans="1:8" ht="15.75" thickBot="1" x14ac:dyDescent="0.3">
      <c r="A104" s="111" t="s">
        <v>397</v>
      </c>
      <c r="B104" s="171">
        <v>977</v>
      </c>
      <c r="C104" s="113"/>
      <c r="D104" s="113"/>
      <c r="E104" s="113"/>
      <c r="F104" s="113"/>
      <c r="G104" s="249">
        <f t="shared" si="3"/>
        <v>977</v>
      </c>
      <c r="H104" s="146"/>
    </row>
    <row r="105" spans="1:8" ht="15.75" thickTop="1" x14ac:dyDescent="0.25">
      <c r="A105" s="172" t="s">
        <v>546</v>
      </c>
      <c r="B105" s="214">
        <v>320</v>
      </c>
      <c r="C105" s="155"/>
      <c r="D105" s="155"/>
      <c r="E105" s="155"/>
      <c r="F105" s="155"/>
      <c r="G105" s="257">
        <f t="shared" si="3"/>
        <v>320</v>
      </c>
      <c r="H105" s="194"/>
    </row>
    <row r="106" spans="1:8" x14ac:dyDescent="0.25">
      <c r="A106" s="104" t="s">
        <v>547</v>
      </c>
      <c r="B106" s="148">
        <v>84</v>
      </c>
      <c r="C106" s="108"/>
      <c r="D106" s="108"/>
      <c r="E106" s="108"/>
      <c r="F106" s="108"/>
      <c r="G106" s="222">
        <f t="shared" si="3"/>
        <v>84</v>
      </c>
      <c r="H106" s="127"/>
    </row>
    <row r="107" spans="1:8" x14ac:dyDescent="0.25">
      <c r="A107" s="104" t="s">
        <v>659</v>
      </c>
      <c r="B107" s="148">
        <v>39</v>
      </c>
      <c r="C107" s="108"/>
      <c r="D107" s="108"/>
      <c r="E107" s="108"/>
      <c r="F107" s="108"/>
      <c r="G107" s="222">
        <f t="shared" si="3"/>
        <v>39</v>
      </c>
      <c r="H107" s="127"/>
    </row>
    <row r="108" spans="1:8" x14ac:dyDescent="0.25">
      <c r="A108" s="104" t="s">
        <v>711</v>
      </c>
      <c r="B108" s="148">
        <v>81</v>
      </c>
      <c r="C108" s="108"/>
      <c r="D108" s="108"/>
      <c r="E108" s="108"/>
      <c r="F108" s="108"/>
      <c r="G108" s="215">
        <f t="shared" si="3"/>
        <v>81</v>
      </c>
      <c r="H108" s="127"/>
    </row>
    <row r="109" spans="1:8" x14ac:dyDescent="0.25">
      <c r="A109" s="54" t="s">
        <v>819</v>
      </c>
      <c r="B109" s="204">
        <v>133</v>
      </c>
      <c r="C109" s="197"/>
      <c r="D109" s="197"/>
      <c r="E109" s="197"/>
      <c r="F109" s="197"/>
      <c r="G109" s="222">
        <f t="shared" si="3"/>
        <v>133</v>
      </c>
      <c r="H109" s="19"/>
    </row>
    <row r="110" spans="1:8" x14ac:dyDescent="0.25">
      <c r="A110" s="104"/>
      <c r="B110" s="148"/>
      <c r="C110" s="108"/>
      <c r="D110" s="108"/>
      <c r="E110" s="108"/>
      <c r="F110" s="108"/>
      <c r="G110" s="215">
        <f t="shared" si="3"/>
        <v>0</v>
      </c>
      <c r="H110" s="127"/>
    </row>
    <row r="111" spans="1:8" ht="4.5" customHeight="1" x14ac:dyDescent="0.25">
      <c r="A111" s="17"/>
      <c r="B111" s="17"/>
      <c r="C111" s="17"/>
      <c r="D111" s="17"/>
      <c r="E111" s="17"/>
      <c r="F111" s="17"/>
      <c r="G111" s="17"/>
      <c r="H111" s="17"/>
    </row>
    <row r="112" spans="1:8" x14ac:dyDescent="0.25">
      <c r="A112" s="5" t="s">
        <v>16</v>
      </c>
      <c r="B112" s="18">
        <f>SUM(B91:B110)</f>
        <v>3959</v>
      </c>
      <c r="C112" s="5">
        <f>SUM(C91:C110)</f>
        <v>0</v>
      </c>
      <c r="D112" s="26">
        <f>SUM(D91:D110)</f>
        <v>0</v>
      </c>
      <c r="E112" s="5"/>
      <c r="F112" s="5"/>
      <c r="G112" s="83">
        <f>SUM(G91:G110)</f>
        <v>3959</v>
      </c>
      <c r="H112" s="23">
        <f>SUM(H91:H110)</f>
        <v>0</v>
      </c>
    </row>
    <row r="113" spans="1:8" x14ac:dyDescent="0.25">
      <c r="A113" s="121"/>
      <c r="B113" s="122">
        <f>J86-B112</f>
        <v>1768</v>
      </c>
      <c r="C113" s="121"/>
      <c r="D113" s="123"/>
      <c r="E113" s="121"/>
      <c r="F113" s="121"/>
      <c r="G113" s="122"/>
      <c r="H113" s="121"/>
    </row>
  </sheetData>
  <mergeCells count="12">
    <mergeCell ref="B25:C25"/>
    <mergeCell ref="B1:H1"/>
    <mergeCell ref="B2:C2"/>
    <mergeCell ref="B3:C3"/>
    <mergeCell ref="B23:H23"/>
    <mergeCell ref="B24:C24"/>
    <mergeCell ref="B86:H86"/>
    <mergeCell ref="B87:C87"/>
    <mergeCell ref="B88:C88"/>
    <mergeCell ref="B54:H54"/>
    <mergeCell ref="B55:C55"/>
    <mergeCell ref="B56:C56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tabColor rgb="FF92D050"/>
  </sheetPr>
  <dimension ref="A1:O48"/>
  <sheetViews>
    <sheetView topLeftCell="A37" workbookViewId="0">
      <selection activeCell="B44" sqref="B4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</v>
      </c>
    </row>
    <row r="2" spans="1:10" ht="15" customHeight="1" x14ac:dyDescent="0.25">
      <c r="A2" s="7"/>
      <c r="B2" s="543" t="s">
        <v>7</v>
      </c>
      <c r="C2" s="543"/>
      <c r="D2" s="12" t="s">
        <v>109</v>
      </c>
      <c r="E2" s="192"/>
      <c r="F2" s="274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161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951</v>
      </c>
      <c r="B6" s="48">
        <v>150</v>
      </c>
      <c r="C6" s="25"/>
      <c r="D6" s="25"/>
      <c r="E6" s="150"/>
      <c r="F6" s="19"/>
      <c r="G6" s="45">
        <f>B6-H6</f>
        <v>150</v>
      </c>
      <c r="H6" s="19"/>
    </row>
    <row r="7" spans="1:10" x14ac:dyDescent="0.25">
      <c r="A7" s="202" t="s">
        <v>961</v>
      </c>
      <c r="B7" s="48">
        <v>915</v>
      </c>
      <c r="C7" s="25"/>
      <c r="D7" s="25"/>
      <c r="E7" s="150"/>
      <c r="F7" s="127"/>
      <c r="G7" s="45">
        <f>B7-H7</f>
        <v>915</v>
      </c>
      <c r="H7" s="19"/>
    </row>
    <row r="8" spans="1:10" ht="4.5" customHeight="1" x14ac:dyDescent="0.25">
      <c r="A8" s="17"/>
      <c r="B8" s="17"/>
      <c r="C8" s="17"/>
      <c r="D8" s="17"/>
      <c r="E8" s="17"/>
      <c r="F8" s="17"/>
      <c r="G8" s="17"/>
      <c r="H8" s="17"/>
    </row>
    <row r="9" spans="1:10" x14ac:dyDescent="0.25">
      <c r="A9" s="5" t="s">
        <v>16</v>
      </c>
      <c r="B9" s="18">
        <f>SUM(B6:B7)</f>
        <v>1065</v>
      </c>
      <c r="C9" s="5"/>
      <c r="D9" s="26"/>
      <c r="E9" s="5"/>
      <c r="F9" s="5"/>
      <c r="G9" s="83">
        <f>SUM(G6:G7)</f>
        <v>1065</v>
      </c>
      <c r="H9" s="23"/>
    </row>
    <row r="10" spans="1:10" x14ac:dyDescent="0.25">
      <c r="A10" s="121"/>
      <c r="B10" s="122">
        <f>J1-B9</f>
        <v>-65</v>
      </c>
      <c r="C10" s="121"/>
      <c r="D10" s="123"/>
      <c r="E10" s="121"/>
      <c r="F10" s="121"/>
      <c r="G10" s="122"/>
      <c r="H10" s="121"/>
    </row>
    <row r="11" spans="1:10" ht="15" customHeight="1" x14ac:dyDescent="0.25"/>
    <row r="12" spans="1:10" ht="28.5" customHeight="1" x14ac:dyDescent="0.25">
      <c r="A12" s="6"/>
      <c r="B12" s="542" t="s">
        <v>6</v>
      </c>
      <c r="C12" s="542"/>
      <c r="D12" s="542"/>
      <c r="E12" s="542"/>
      <c r="F12" s="542"/>
      <c r="G12" s="542"/>
      <c r="H12" s="542"/>
      <c r="J12" s="186"/>
    </row>
    <row r="13" spans="1:10" ht="15" customHeight="1" x14ac:dyDescent="0.25">
      <c r="A13" s="7"/>
      <c r="B13" s="543" t="s">
        <v>7</v>
      </c>
      <c r="C13" s="543"/>
      <c r="D13" s="12" t="s">
        <v>109</v>
      </c>
      <c r="E13" s="192"/>
      <c r="F13" s="274" t="s">
        <v>9</v>
      </c>
      <c r="G13" s="12" t="s">
        <v>159</v>
      </c>
      <c r="H13" s="192"/>
    </row>
    <row r="14" spans="1:10" x14ac:dyDescent="0.25">
      <c r="A14" s="8"/>
      <c r="B14" s="541" t="s">
        <v>8</v>
      </c>
      <c r="C14" s="541"/>
      <c r="D14" s="12" t="s">
        <v>161</v>
      </c>
      <c r="E14" s="4"/>
      <c r="F14" s="5" t="s">
        <v>10</v>
      </c>
      <c r="G14" s="13" t="s">
        <v>132</v>
      </c>
      <c r="H14" s="4"/>
    </row>
    <row r="16" spans="1:10" ht="30" x14ac:dyDescent="0.25">
      <c r="A16" s="197" t="s">
        <v>0</v>
      </c>
      <c r="B16" s="197" t="s">
        <v>1</v>
      </c>
      <c r="C16" s="197" t="s">
        <v>2</v>
      </c>
      <c r="D16" s="197" t="s">
        <v>3</v>
      </c>
      <c r="E16" s="197" t="s">
        <v>4</v>
      </c>
      <c r="F16" s="197" t="s">
        <v>5</v>
      </c>
      <c r="G16" s="197" t="s">
        <v>1</v>
      </c>
      <c r="H16" s="197" t="s">
        <v>2</v>
      </c>
      <c r="J16" s="183">
        <v>1065</v>
      </c>
    </row>
    <row r="17" spans="1:15" x14ac:dyDescent="0.25">
      <c r="A17" s="202" t="s">
        <v>1059</v>
      </c>
      <c r="B17" s="162">
        <v>430</v>
      </c>
      <c r="C17" s="163">
        <v>2</v>
      </c>
      <c r="D17" s="161">
        <v>0</v>
      </c>
      <c r="E17" s="164"/>
      <c r="F17" s="19"/>
      <c r="G17" s="199">
        <f>B17-H17</f>
        <v>430</v>
      </c>
      <c r="H17" s="197"/>
    </row>
    <row r="18" spans="1:15" x14ac:dyDescent="0.25">
      <c r="A18" s="202" t="s">
        <v>1060</v>
      </c>
      <c r="B18" s="151">
        <v>428</v>
      </c>
      <c r="C18" s="33">
        <v>0</v>
      </c>
      <c r="D18" s="161">
        <v>0</v>
      </c>
      <c r="E18" s="198"/>
      <c r="F18" s="25"/>
      <c r="G18" s="199">
        <f>B18-H18</f>
        <v>428</v>
      </c>
      <c r="H18" s="58"/>
      <c r="I18" s="196"/>
      <c r="O18" s="184"/>
    </row>
    <row r="19" spans="1:15" x14ac:dyDescent="0.25">
      <c r="A19" s="202" t="s">
        <v>1079</v>
      </c>
      <c r="B19" s="48">
        <v>217</v>
      </c>
      <c r="C19" s="33">
        <v>0</v>
      </c>
      <c r="D19" s="85">
        <v>0</v>
      </c>
      <c r="E19" s="198"/>
      <c r="F19" s="119"/>
      <c r="G19" s="199">
        <f>B19-H19</f>
        <v>217</v>
      </c>
      <c r="H19" s="110"/>
      <c r="I19" s="196"/>
      <c r="O19" s="184"/>
    </row>
    <row r="20" spans="1:15" ht="4.5" customHeight="1" x14ac:dyDescent="0.25">
      <c r="A20" s="17"/>
      <c r="B20" s="17"/>
      <c r="C20" s="17"/>
      <c r="D20" s="17"/>
      <c r="E20" s="17"/>
      <c r="F20" s="17"/>
      <c r="G20" s="17"/>
      <c r="H20" s="17"/>
    </row>
    <row r="21" spans="1:15" x14ac:dyDescent="0.25">
      <c r="A21" s="5" t="s">
        <v>16</v>
      </c>
      <c r="B21" s="18">
        <f>SUM(B17:B19)</f>
        <v>1075</v>
      </c>
      <c r="C21" s="5">
        <f>SUM(C17:C19)</f>
        <v>2</v>
      </c>
      <c r="D21" s="26">
        <f>SUM(D17:D19)</f>
        <v>0</v>
      </c>
      <c r="E21" s="5"/>
      <c r="F21" s="5"/>
      <c r="G21" s="83">
        <f>SUM(G17:G19)</f>
        <v>1075</v>
      </c>
      <c r="H21" s="23">
        <f>SUM(H17:H19)</f>
        <v>0</v>
      </c>
    </row>
    <row r="22" spans="1:15" x14ac:dyDescent="0.25">
      <c r="B22" s="186">
        <f>J16-B21</f>
        <v>-10</v>
      </c>
    </row>
    <row r="24" spans="1:15" ht="28.5" customHeight="1" x14ac:dyDescent="0.25">
      <c r="A24" s="6"/>
      <c r="B24" s="542" t="s">
        <v>6</v>
      </c>
      <c r="C24" s="542"/>
      <c r="D24" s="542"/>
      <c r="E24" s="542"/>
      <c r="F24" s="542"/>
      <c r="G24" s="542"/>
      <c r="H24" s="542"/>
      <c r="J24" s="186"/>
    </row>
    <row r="25" spans="1:15" ht="15" customHeight="1" x14ac:dyDescent="0.25">
      <c r="A25" s="7"/>
      <c r="B25" s="543" t="s">
        <v>7</v>
      </c>
      <c r="C25" s="543"/>
      <c r="D25" s="12" t="s">
        <v>109</v>
      </c>
      <c r="E25" s="192"/>
      <c r="F25" s="274" t="s">
        <v>9</v>
      </c>
      <c r="G25" s="12" t="s">
        <v>21</v>
      </c>
      <c r="H25" s="192"/>
    </row>
    <row r="26" spans="1:15" x14ac:dyDescent="0.25">
      <c r="A26" s="8"/>
      <c r="B26" s="541" t="s">
        <v>8</v>
      </c>
      <c r="C26" s="541"/>
      <c r="D26" s="12" t="s">
        <v>161</v>
      </c>
      <c r="E26" s="4"/>
      <c r="F26" s="5" t="s">
        <v>10</v>
      </c>
      <c r="G26" s="13" t="s">
        <v>177</v>
      </c>
      <c r="H26" s="4"/>
    </row>
    <row r="28" spans="1:15" ht="30" x14ac:dyDescent="0.25">
      <c r="A28" s="197" t="s">
        <v>0</v>
      </c>
      <c r="B28" s="197" t="s">
        <v>1</v>
      </c>
      <c r="C28" s="197" t="s">
        <v>2</v>
      </c>
      <c r="D28" s="197" t="s">
        <v>3</v>
      </c>
      <c r="E28" s="197" t="s">
        <v>4</v>
      </c>
      <c r="F28" s="197" t="s">
        <v>5</v>
      </c>
      <c r="G28" s="197" t="s">
        <v>1</v>
      </c>
      <c r="H28" s="197" t="s">
        <v>2</v>
      </c>
      <c r="J28" s="183">
        <v>1075</v>
      </c>
    </row>
    <row r="29" spans="1:15" x14ac:dyDescent="0.25">
      <c r="A29" s="54" t="s">
        <v>1080</v>
      </c>
      <c r="B29" s="54">
        <v>56</v>
      </c>
      <c r="C29" s="33">
        <v>0</v>
      </c>
      <c r="D29" s="161">
        <v>0</v>
      </c>
      <c r="E29" s="197"/>
      <c r="F29" s="197"/>
      <c r="G29" s="45">
        <f>B29-H29</f>
        <v>56</v>
      </c>
      <c r="H29" s="197"/>
    </row>
    <row r="30" spans="1:15" x14ac:dyDescent="0.25">
      <c r="A30" s="54" t="s">
        <v>1081</v>
      </c>
      <c r="B30" s="54">
        <v>217</v>
      </c>
      <c r="C30" s="33">
        <v>0</v>
      </c>
      <c r="D30" s="161">
        <v>0</v>
      </c>
      <c r="E30" s="197"/>
      <c r="F30" s="197"/>
      <c r="G30" s="45">
        <f>B30-H30</f>
        <v>217</v>
      </c>
      <c r="H30" s="197"/>
    </row>
    <row r="31" spans="1:15" x14ac:dyDescent="0.25">
      <c r="A31" s="54" t="s">
        <v>1093</v>
      </c>
      <c r="B31" s="54">
        <v>790</v>
      </c>
      <c r="C31" s="54">
        <v>0</v>
      </c>
      <c r="D31" s="161">
        <v>0</v>
      </c>
      <c r="E31" s="54"/>
      <c r="F31" s="54"/>
      <c r="G31" s="45">
        <f>B31-H31</f>
        <v>790</v>
      </c>
      <c r="H31" s="197"/>
    </row>
    <row r="32" spans="1:15" ht="4.5" customHeight="1" x14ac:dyDescent="0.25">
      <c r="A32" s="17"/>
      <c r="B32" s="17"/>
      <c r="C32" s="17"/>
      <c r="D32" s="17"/>
      <c r="E32" s="17"/>
      <c r="F32" s="17"/>
      <c r="G32" s="17"/>
      <c r="H32" s="17"/>
    </row>
    <row r="33" spans="1:10" x14ac:dyDescent="0.25">
      <c r="A33" s="5" t="s">
        <v>16</v>
      </c>
      <c r="B33" s="18">
        <f>SUM(B30:B31)</f>
        <v>1007</v>
      </c>
      <c r="C33" s="5"/>
      <c r="D33" s="26"/>
      <c r="E33" s="5"/>
      <c r="F33" s="5"/>
      <c r="G33" s="83">
        <f>SUM(G30:G31)</f>
        <v>1007</v>
      </c>
      <c r="H33" s="23"/>
    </row>
    <row r="34" spans="1:10" x14ac:dyDescent="0.25">
      <c r="B34" s="186">
        <f>J28-B33</f>
        <v>68</v>
      </c>
    </row>
    <row r="36" spans="1:10" ht="28.5" customHeight="1" x14ac:dyDescent="0.25">
      <c r="A36" s="6"/>
      <c r="B36" s="542" t="s">
        <v>6</v>
      </c>
      <c r="C36" s="542"/>
      <c r="D36" s="542"/>
      <c r="E36" s="542"/>
      <c r="F36" s="542"/>
      <c r="G36" s="542"/>
      <c r="H36" s="542"/>
      <c r="J36" s="186"/>
    </row>
    <row r="37" spans="1:10" ht="15" customHeight="1" x14ac:dyDescent="0.25">
      <c r="A37" s="7"/>
      <c r="B37" s="543" t="s">
        <v>7</v>
      </c>
      <c r="C37" s="543"/>
      <c r="D37" s="12" t="s">
        <v>109</v>
      </c>
      <c r="E37" s="192"/>
      <c r="F37" s="274" t="s">
        <v>9</v>
      </c>
      <c r="G37" s="12" t="s">
        <v>21</v>
      </c>
      <c r="H37" s="192"/>
    </row>
    <row r="38" spans="1:10" x14ac:dyDescent="0.25">
      <c r="A38" s="8"/>
      <c r="B38" s="541" t="s">
        <v>8</v>
      </c>
      <c r="C38" s="541"/>
      <c r="D38" s="12" t="s">
        <v>161</v>
      </c>
      <c r="E38" s="4"/>
      <c r="F38" s="5" t="s">
        <v>10</v>
      </c>
      <c r="G38" s="13" t="s">
        <v>131</v>
      </c>
      <c r="H38" s="4"/>
    </row>
    <row r="40" spans="1:10" ht="30" x14ac:dyDescent="0.25">
      <c r="A40" s="197" t="s">
        <v>0</v>
      </c>
      <c r="B40" s="197" t="s">
        <v>1</v>
      </c>
      <c r="C40" s="197" t="s">
        <v>2</v>
      </c>
      <c r="D40" s="197" t="s">
        <v>3</v>
      </c>
      <c r="E40" s="197" t="s">
        <v>4</v>
      </c>
      <c r="F40" s="197" t="s">
        <v>5</v>
      </c>
      <c r="G40" s="197" t="s">
        <v>1</v>
      </c>
      <c r="H40" s="197" t="s">
        <v>2</v>
      </c>
      <c r="J40" s="183">
        <v>1007</v>
      </c>
    </row>
    <row r="41" spans="1:10" x14ac:dyDescent="0.25">
      <c r="A41" s="54" t="s">
        <v>1107</v>
      </c>
      <c r="B41" s="54">
        <v>217</v>
      </c>
      <c r="C41" s="197">
        <v>0</v>
      </c>
      <c r="D41" s="161">
        <v>0</v>
      </c>
      <c r="E41" s="197"/>
      <c r="F41" s="197"/>
      <c r="G41" s="45">
        <f>B41+H41</f>
        <v>217</v>
      </c>
      <c r="H41" s="19"/>
    </row>
    <row r="42" spans="1:10" ht="15.75" thickBot="1" x14ac:dyDescent="0.3">
      <c r="A42" s="111" t="s">
        <v>1124</v>
      </c>
      <c r="B42" s="111">
        <v>350</v>
      </c>
      <c r="C42" s="111">
        <v>0</v>
      </c>
      <c r="D42" s="284">
        <v>0</v>
      </c>
      <c r="E42" s="111"/>
      <c r="F42" s="111"/>
      <c r="G42" s="114">
        <f>B42-H42</f>
        <v>350</v>
      </c>
      <c r="H42" s="146"/>
    </row>
    <row r="43" spans="1:10" ht="15.75" thickTop="1" x14ac:dyDescent="0.25">
      <c r="A43" s="104" t="s">
        <v>1318</v>
      </c>
      <c r="B43" s="282">
        <v>93</v>
      </c>
      <c r="C43" s="104">
        <v>1</v>
      </c>
      <c r="D43" s="283">
        <v>0</v>
      </c>
      <c r="E43" s="104"/>
      <c r="F43" s="104"/>
      <c r="G43" s="109">
        <f>B43-H43</f>
        <v>93</v>
      </c>
      <c r="H43" s="108"/>
    </row>
    <row r="44" spans="1:10" x14ac:dyDescent="0.25">
      <c r="A44" s="104" t="s">
        <v>1319</v>
      </c>
      <c r="B44" s="104">
        <v>358</v>
      </c>
      <c r="C44" s="104">
        <v>0</v>
      </c>
      <c r="D44" s="161">
        <v>0</v>
      </c>
      <c r="E44" s="108"/>
      <c r="F44" s="108"/>
      <c r="G44" s="45">
        <f>B44-H44</f>
        <v>358</v>
      </c>
      <c r="H44" s="108"/>
    </row>
    <row r="45" spans="1:10" x14ac:dyDescent="0.25">
      <c r="A45" s="104" t="s">
        <v>1296</v>
      </c>
      <c r="B45" s="225">
        <v>38</v>
      </c>
      <c r="C45" s="226">
        <v>1</v>
      </c>
      <c r="D45" s="161">
        <v>0</v>
      </c>
      <c r="E45" s="107"/>
      <c r="F45" s="127"/>
      <c r="G45" s="45">
        <f>B45-H45</f>
        <v>38</v>
      </c>
      <c r="H45" s="108"/>
    </row>
    <row r="46" spans="1:10" ht="4.5" customHeight="1" x14ac:dyDescent="0.25">
      <c r="A46" s="17"/>
      <c r="B46" s="17"/>
      <c r="C46" s="17"/>
      <c r="D46" s="17"/>
      <c r="E46" s="17"/>
      <c r="F46" s="17"/>
      <c r="G46" s="17"/>
      <c r="H46" s="17"/>
    </row>
    <row r="47" spans="1:10" x14ac:dyDescent="0.25">
      <c r="A47" s="5" t="s">
        <v>16</v>
      </c>
      <c r="B47" s="18">
        <f>SUM(B41:B45)</f>
        <v>1056</v>
      </c>
      <c r="C47" s="5">
        <f>SUM(C45:C45)</f>
        <v>1</v>
      </c>
      <c r="D47" s="26">
        <f>SUM(D45:D45)</f>
        <v>0</v>
      </c>
      <c r="E47" s="5"/>
      <c r="F47" s="5"/>
      <c r="G47" s="83">
        <f>SUM(G41:G45)</f>
        <v>1056</v>
      </c>
      <c r="H47" s="23">
        <f>SUM(H45:H45)</f>
        <v>0</v>
      </c>
    </row>
    <row r="48" spans="1:10" x14ac:dyDescent="0.25">
      <c r="A48" s="99"/>
      <c r="B48" s="100">
        <f>J40-B47</f>
        <v>-49</v>
      </c>
      <c r="C48" s="99"/>
      <c r="D48" s="101"/>
      <c r="E48" s="99"/>
      <c r="F48" s="99"/>
      <c r="G48" s="227"/>
      <c r="H48" s="228"/>
    </row>
  </sheetData>
  <mergeCells count="12">
    <mergeCell ref="B38:C38"/>
    <mergeCell ref="B1:H1"/>
    <mergeCell ref="B2:C2"/>
    <mergeCell ref="B3:C3"/>
    <mergeCell ref="B12:H12"/>
    <mergeCell ref="B13:C13"/>
    <mergeCell ref="B14:C14"/>
    <mergeCell ref="B24:H24"/>
    <mergeCell ref="B25:C25"/>
    <mergeCell ref="B26:C26"/>
    <mergeCell ref="B36:H36"/>
    <mergeCell ref="B37:C37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rgb="FF92D050"/>
  </sheetPr>
  <dimension ref="A1:AT48"/>
  <sheetViews>
    <sheetView topLeftCell="A31" workbookViewId="0">
      <selection activeCell="D44" sqref="D4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</v>
      </c>
    </row>
    <row r="2" spans="1:10" ht="15" customHeight="1" x14ac:dyDescent="0.25">
      <c r="A2" s="7"/>
      <c r="B2" s="543" t="s">
        <v>7</v>
      </c>
      <c r="C2" s="543"/>
      <c r="D2" s="12" t="s">
        <v>109</v>
      </c>
      <c r="E2" s="192"/>
      <c r="F2" s="274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164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949</v>
      </c>
      <c r="B6" s="48">
        <v>674</v>
      </c>
      <c r="C6" s="25"/>
      <c r="D6" s="25"/>
      <c r="E6" s="150"/>
      <c r="F6" s="19"/>
      <c r="G6" s="45">
        <f>B6-H6</f>
        <v>674</v>
      </c>
      <c r="H6" s="19"/>
    </row>
    <row r="7" spans="1:10" x14ac:dyDescent="0.25">
      <c r="A7" s="202" t="s">
        <v>950</v>
      </c>
      <c r="B7" s="48">
        <v>363</v>
      </c>
      <c r="C7" s="25"/>
      <c r="D7" s="25"/>
      <c r="E7" s="150"/>
      <c r="F7" s="127"/>
      <c r="G7" s="45">
        <f>B7-H7</f>
        <v>346</v>
      </c>
      <c r="H7" s="19">
        <v>17</v>
      </c>
    </row>
    <row r="8" spans="1:10" ht="4.5" customHeight="1" x14ac:dyDescent="0.25">
      <c r="A8" s="17"/>
      <c r="B8" s="17"/>
      <c r="C8" s="17"/>
      <c r="D8" s="17"/>
      <c r="E8" s="17"/>
      <c r="F8" s="17"/>
      <c r="G8" s="17"/>
      <c r="H8" s="17"/>
    </row>
    <row r="9" spans="1:10" x14ac:dyDescent="0.25">
      <c r="A9" s="5" t="s">
        <v>16</v>
      </c>
      <c r="B9" s="18">
        <f>SUM(B6:B7)</f>
        <v>1037</v>
      </c>
      <c r="C9" s="5"/>
      <c r="D9" s="26"/>
      <c r="E9" s="5"/>
      <c r="F9" s="5"/>
      <c r="G9" s="83">
        <f>SUM(G6:G7)</f>
        <v>1020</v>
      </c>
      <c r="H9" s="23"/>
    </row>
    <row r="10" spans="1:10" x14ac:dyDescent="0.25">
      <c r="A10" s="121"/>
      <c r="B10" s="122">
        <f>J1-B9</f>
        <v>-37</v>
      </c>
      <c r="C10" s="121"/>
      <c r="D10" s="123"/>
      <c r="E10" s="121"/>
      <c r="F10" s="121"/>
      <c r="G10" s="122"/>
      <c r="H10" s="121"/>
    </row>
    <row r="11" spans="1:10" ht="15" customHeight="1" x14ac:dyDescent="0.25"/>
    <row r="12" spans="1:10" ht="28.5" customHeight="1" x14ac:dyDescent="0.25">
      <c r="A12" s="6"/>
      <c r="B12" s="542" t="s">
        <v>6</v>
      </c>
      <c r="C12" s="542"/>
      <c r="D12" s="542"/>
      <c r="E12" s="542"/>
      <c r="F12" s="542"/>
      <c r="G12" s="542"/>
      <c r="H12" s="542"/>
      <c r="J12" s="186"/>
    </row>
    <row r="13" spans="1:10" ht="15" customHeight="1" x14ac:dyDescent="0.25">
      <c r="A13" s="7"/>
      <c r="B13" s="543" t="s">
        <v>7</v>
      </c>
      <c r="C13" s="543"/>
      <c r="D13" s="12" t="s">
        <v>109</v>
      </c>
      <c r="E13" s="192"/>
      <c r="F13" s="274" t="s">
        <v>9</v>
      </c>
      <c r="G13" s="12" t="s">
        <v>159</v>
      </c>
      <c r="H13" s="192"/>
    </row>
    <row r="14" spans="1:10" x14ac:dyDescent="0.25">
      <c r="A14" s="8"/>
      <c r="B14" s="541" t="s">
        <v>8</v>
      </c>
      <c r="C14" s="541"/>
      <c r="D14" s="12" t="s">
        <v>164</v>
      </c>
      <c r="E14" s="4"/>
      <c r="F14" s="5" t="s">
        <v>10</v>
      </c>
      <c r="G14" s="13" t="s">
        <v>132</v>
      </c>
      <c r="H14" s="4"/>
    </row>
    <row r="16" spans="1:10" ht="30" x14ac:dyDescent="0.25">
      <c r="A16" s="197" t="s">
        <v>0</v>
      </c>
      <c r="B16" s="197" t="s">
        <v>1</v>
      </c>
      <c r="C16" s="197" t="s">
        <v>2</v>
      </c>
      <c r="D16" s="197" t="s">
        <v>3</v>
      </c>
      <c r="E16" s="197" t="s">
        <v>4</v>
      </c>
      <c r="F16" s="197" t="s">
        <v>5</v>
      </c>
      <c r="G16" s="197" t="s">
        <v>1</v>
      </c>
      <c r="H16" s="197" t="s">
        <v>2</v>
      </c>
      <c r="J16" s="183">
        <v>1020</v>
      </c>
    </row>
    <row r="17" spans="1:46" x14ac:dyDescent="0.25">
      <c r="A17" s="202" t="s">
        <v>1137</v>
      </c>
      <c r="B17" s="162">
        <v>180</v>
      </c>
      <c r="C17" s="163">
        <v>0</v>
      </c>
      <c r="D17" s="161">
        <v>0</v>
      </c>
      <c r="E17" s="164"/>
      <c r="F17" s="19"/>
      <c r="G17" s="45">
        <f>B17-H17</f>
        <v>180</v>
      </c>
      <c r="H17" s="197"/>
    </row>
    <row r="18" spans="1:46" x14ac:dyDescent="0.25">
      <c r="A18" s="202" t="s">
        <v>1152</v>
      </c>
      <c r="B18" s="151">
        <v>534</v>
      </c>
      <c r="C18" s="33">
        <v>0</v>
      </c>
      <c r="D18" s="161">
        <v>0</v>
      </c>
      <c r="E18" s="198"/>
      <c r="F18" s="25"/>
      <c r="G18" s="45">
        <f>B18-H18</f>
        <v>534</v>
      </c>
      <c r="H18" s="58"/>
      <c r="I18" s="196"/>
      <c r="O18" s="184"/>
    </row>
    <row r="19" spans="1:46" x14ac:dyDescent="0.25">
      <c r="A19" s="202" t="s">
        <v>1153</v>
      </c>
      <c r="B19" s="48">
        <v>110</v>
      </c>
      <c r="C19" s="33">
        <v>0</v>
      </c>
      <c r="D19" s="161">
        <v>0</v>
      </c>
      <c r="E19" s="198"/>
      <c r="F19" s="119"/>
      <c r="G19" s="45">
        <f>B19-H19</f>
        <v>110</v>
      </c>
      <c r="H19" s="110"/>
      <c r="I19" s="196"/>
      <c r="O19" s="184"/>
    </row>
    <row r="20" spans="1:46" x14ac:dyDescent="0.25">
      <c r="A20" s="202" t="s">
        <v>1154</v>
      </c>
      <c r="B20" s="162">
        <v>204</v>
      </c>
      <c r="C20" s="163">
        <v>1</v>
      </c>
      <c r="D20" s="163">
        <v>0</v>
      </c>
      <c r="E20" s="164"/>
      <c r="F20" s="25"/>
      <c r="G20" s="45">
        <f>B20-H20</f>
        <v>204</v>
      </c>
      <c r="H20" s="58"/>
      <c r="I20" s="196"/>
      <c r="J20" s="35"/>
      <c r="K20" s="138"/>
      <c r="L20" s="158"/>
      <c r="M20" s="11"/>
      <c r="N20" s="154"/>
      <c r="O20" s="158"/>
      <c r="P20" s="158"/>
      <c r="Q20" s="158"/>
      <c r="R20" s="158"/>
      <c r="S20" s="158"/>
      <c r="T20" s="158"/>
      <c r="U20" s="158"/>
      <c r="V20" s="154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9"/>
    </row>
    <row r="21" spans="1:46" ht="4.5" customHeight="1" x14ac:dyDescent="0.25">
      <c r="A21" s="17"/>
      <c r="B21" s="17"/>
      <c r="C21" s="17"/>
      <c r="D21" s="17"/>
      <c r="E21" s="17"/>
      <c r="F21" s="17"/>
      <c r="G21" s="17"/>
      <c r="H21" s="17"/>
    </row>
    <row r="22" spans="1:46" x14ac:dyDescent="0.25">
      <c r="A22" s="5" t="s">
        <v>16</v>
      </c>
      <c r="B22" s="18">
        <f>SUM(B17:B20)</f>
        <v>1028</v>
      </c>
      <c r="C22" s="5">
        <f>SUM(C17:C20)</f>
        <v>1</v>
      </c>
      <c r="D22" s="26">
        <f>SUM(D17:D20)</f>
        <v>0</v>
      </c>
      <c r="E22" s="5"/>
      <c r="F22" s="5"/>
      <c r="G22" s="83">
        <f>SUM(G17:G20)</f>
        <v>1028</v>
      </c>
      <c r="H22" s="23">
        <f>SUM(H17:H20)</f>
        <v>0</v>
      </c>
    </row>
    <row r="23" spans="1:46" x14ac:dyDescent="0.25">
      <c r="B23" s="186">
        <f>J16-B22</f>
        <v>-8</v>
      </c>
    </row>
    <row r="25" spans="1:46" ht="28.5" customHeight="1" x14ac:dyDescent="0.25">
      <c r="A25" s="6"/>
      <c r="B25" s="542" t="s">
        <v>6</v>
      </c>
      <c r="C25" s="542"/>
      <c r="D25" s="542"/>
      <c r="E25" s="542"/>
      <c r="F25" s="542"/>
      <c r="G25" s="542"/>
      <c r="H25" s="542"/>
      <c r="J25" s="186"/>
    </row>
    <row r="26" spans="1:46" ht="15" customHeight="1" x14ac:dyDescent="0.25">
      <c r="A26" s="7"/>
      <c r="B26" s="543" t="s">
        <v>7</v>
      </c>
      <c r="C26" s="543"/>
      <c r="D26" s="12" t="s">
        <v>109</v>
      </c>
      <c r="E26" s="192"/>
      <c r="F26" s="274" t="s">
        <v>9</v>
      </c>
      <c r="G26" s="12" t="s">
        <v>21</v>
      </c>
      <c r="H26" s="192"/>
    </row>
    <row r="27" spans="1:46" x14ac:dyDescent="0.25">
      <c r="A27" s="8"/>
      <c r="B27" s="541" t="s">
        <v>8</v>
      </c>
      <c r="C27" s="541"/>
      <c r="D27" s="12" t="s">
        <v>164</v>
      </c>
      <c r="E27" s="4"/>
      <c r="F27" s="5" t="s">
        <v>10</v>
      </c>
      <c r="G27" s="13" t="s">
        <v>177</v>
      </c>
      <c r="H27" s="4"/>
    </row>
    <row r="29" spans="1:46" ht="30" x14ac:dyDescent="0.25">
      <c r="A29" s="197" t="s">
        <v>0</v>
      </c>
      <c r="B29" s="197" t="s">
        <v>1</v>
      </c>
      <c r="C29" s="197" t="s">
        <v>2</v>
      </c>
      <c r="D29" s="197" t="s">
        <v>3</v>
      </c>
      <c r="E29" s="197" t="s">
        <v>4</v>
      </c>
      <c r="F29" s="197" t="s">
        <v>5</v>
      </c>
      <c r="G29" s="197" t="s">
        <v>1</v>
      </c>
      <c r="H29" s="197" t="s">
        <v>2</v>
      </c>
      <c r="J29" s="183">
        <v>1028</v>
      </c>
    </row>
    <row r="30" spans="1:46" x14ac:dyDescent="0.25">
      <c r="A30" s="54" t="s">
        <v>1162</v>
      </c>
      <c r="B30" s="54">
        <v>735</v>
      </c>
      <c r="C30" s="163">
        <v>0</v>
      </c>
      <c r="D30" s="161">
        <v>0</v>
      </c>
      <c r="E30" s="197"/>
      <c r="F30" s="197"/>
      <c r="G30" s="45">
        <f>B30-H30</f>
        <v>735</v>
      </c>
      <c r="H30" s="197"/>
    </row>
    <row r="31" spans="1:46" x14ac:dyDescent="0.25">
      <c r="A31" s="54" t="s">
        <v>1163</v>
      </c>
      <c r="B31" s="54">
        <v>195</v>
      </c>
      <c r="C31" s="163">
        <v>0</v>
      </c>
      <c r="D31" s="161">
        <v>0</v>
      </c>
      <c r="E31" s="197"/>
      <c r="F31" s="197"/>
      <c r="G31" s="45">
        <f>B31-H31</f>
        <v>195</v>
      </c>
      <c r="H31" s="197"/>
    </row>
    <row r="32" spans="1:46" x14ac:dyDescent="0.25">
      <c r="A32" s="54" t="s">
        <v>1164</v>
      </c>
      <c r="B32" s="54">
        <v>99</v>
      </c>
      <c r="C32" s="163">
        <v>0</v>
      </c>
      <c r="D32" s="161">
        <v>0</v>
      </c>
      <c r="E32" s="54"/>
      <c r="F32" s="54"/>
      <c r="G32" s="45">
        <f>B32-H32</f>
        <v>99</v>
      </c>
      <c r="H32" s="197"/>
    </row>
    <row r="33" spans="1:10" ht="4.5" customHeight="1" x14ac:dyDescent="0.25">
      <c r="A33" s="17"/>
      <c r="B33" s="17"/>
      <c r="C33" s="17"/>
      <c r="D33" s="17"/>
      <c r="E33" s="17"/>
      <c r="F33" s="17"/>
      <c r="G33" s="17"/>
      <c r="H33" s="17"/>
    </row>
    <row r="34" spans="1:10" x14ac:dyDescent="0.25">
      <c r="A34" s="5" t="s">
        <v>16</v>
      </c>
      <c r="B34" s="18">
        <f>SUM(B30:B32)</f>
        <v>1029</v>
      </c>
      <c r="C34" s="5"/>
      <c r="D34" s="26"/>
      <c r="E34" s="5"/>
      <c r="F34" s="5"/>
      <c r="G34" s="83">
        <f>SUM(G30:G32)</f>
        <v>1029</v>
      </c>
      <c r="H34" s="23"/>
    </row>
    <row r="35" spans="1:10" x14ac:dyDescent="0.25">
      <c r="B35" s="186">
        <f>J29-B34</f>
        <v>-1</v>
      </c>
    </row>
    <row r="37" spans="1:10" ht="28.5" customHeight="1" x14ac:dyDescent="0.25">
      <c r="A37" s="6"/>
      <c r="B37" s="542" t="s">
        <v>6</v>
      </c>
      <c r="C37" s="542"/>
      <c r="D37" s="542"/>
      <c r="E37" s="542"/>
      <c r="F37" s="542"/>
      <c r="G37" s="542"/>
      <c r="H37" s="542"/>
      <c r="J37" s="186"/>
    </row>
    <row r="38" spans="1:10" ht="15" customHeight="1" x14ac:dyDescent="0.25">
      <c r="A38" s="7"/>
      <c r="B38" s="543" t="s">
        <v>7</v>
      </c>
      <c r="C38" s="543"/>
      <c r="D38" s="12" t="s">
        <v>109</v>
      </c>
      <c r="E38" s="192"/>
      <c r="F38" s="274" t="s">
        <v>9</v>
      </c>
      <c r="G38" s="12" t="s">
        <v>21</v>
      </c>
      <c r="H38" s="192"/>
    </row>
    <row r="39" spans="1:10" x14ac:dyDescent="0.25">
      <c r="A39" s="8"/>
      <c r="B39" s="541" t="s">
        <v>8</v>
      </c>
      <c r="C39" s="541"/>
      <c r="D39" s="12" t="s">
        <v>164</v>
      </c>
      <c r="E39" s="4"/>
      <c r="F39" s="5" t="s">
        <v>10</v>
      </c>
      <c r="G39" s="13" t="s">
        <v>131</v>
      </c>
      <c r="H39" s="4"/>
    </row>
    <row r="41" spans="1:10" ht="30" x14ac:dyDescent="0.25">
      <c r="A41" s="197" t="s">
        <v>0</v>
      </c>
      <c r="B41" s="197" t="s">
        <v>1</v>
      </c>
      <c r="C41" s="197" t="s">
        <v>2</v>
      </c>
      <c r="D41" s="197" t="s">
        <v>3</v>
      </c>
      <c r="E41" s="197" t="s">
        <v>4</v>
      </c>
      <c r="F41" s="197" t="s">
        <v>5</v>
      </c>
      <c r="G41" s="197" t="s">
        <v>1</v>
      </c>
      <c r="H41" s="197" t="s">
        <v>2</v>
      </c>
      <c r="J41" s="183">
        <v>1029</v>
      </c>
    </row>
    <row r="42" spans="1:10" x14ac:dyDescent="0.25">
      <c r="A42" s="54" t="s">
        <v>1296</v>
      </c>
      <c r="B42" s="54">
        <v>274</v>
      </c>
      <c r="C42" s="163">
        <v>1</v>
      </c>
      <c r="D42" s="161">
        <v>0</v>
      </c>
      <c r="E42" s="197"/>
      <c r="F42" s="197"/>
      <c r="G42" s="45">
        <f>B42+H42</f>
        <v>274</v>
      </c>
      <c r="H42" s="19"/>
    </row>
    <row r="43" spans="1:10" ht="15.75" thickBot="1" x14ac:dyDescent="0.3">
      <c r="A43" s="111" t="s">
        <v>1297</v>
      </c>
      <c r="B43" s="111">
        <v>300</v>
      </c>
      <c r="C43" s="112">
        <v>0</v>
      </c>
      <c r="D43" s="284">
        <v>0</v>
      </c>
      <c r="E43" s="111"/>
      <c r="F43" s="111"/>
      <c r="G43" s="114">
        <f>B43-H43</f>
        <v>300</v>
      </c>
      <c r="H43" s="146"/>
    </row>
    <row r="44" spans="1:10" ht="15.75" thickTop="1" x14ac:dyDescent="0.25">
      <c r="A44" s="104" t="s">
        <v>1439</v>
      </c>
      <c r="B44" s="282">
        <v>274</v>
      </c>
      <c r="C44" s="104">
        <v>0</v>
      </c>
      <c r="D44" s="161">
        <v>0</v>
      </c>
      <c r="E44" s="104"/>
      <c r="F44" s="104"/>
      <c r="G44" s="109">
        <f>B44-H44</f>
        <v>274</v>
      </c>
      <c r="H44" s="108"/>
    </row>
    <row r="45" spans="1:10" x14ac:dyDescent="0.25">
      <c r="A45" s="104" t="s">
        <v>1472</v>
      </c>
      <c r="B45" s="104">
        <v>175</v>
      </c>
      <c r="C45" s="104">
        <v>0</v>
      </c>
      <c r="D45" s="161">
        <v>0</v>
      </c>
      <c r="E45" s="108"/>
      <c r="F45" s="108"/>
      <c r="G45" s="45">
        <f>B45-H45</f>
        <v>175</v>
      </c>
      <c r="H45" s="108"/>
    </row>
    <row r="46" spans="1:10" ht="4.5" customHeight="1" x14ac:dyDescent="0.25">
      <c r="A46" s="17"/>
      <c r="B46" s="17"/>
      <c r="C46" s="17"/>
      <c r="D46" s="17"/>
      <c r="E46" s="17"/>
      <c r="F46" s="17"/>
      <c r="G46" s="17"/>
      <c r="H46" s="17"/>
    </row>
    <row r="47" spans="1:10" x14ac:dyDescent="0.25">
      <c r="A47" s="5" t="s">
        <v>16</v>
      </c>
      <c r="B47" s="18">
        <f>SUM(B42:B45)</f>
        <v>1023</v>
      </c>
      <c r="C47" s="5">
        <f>SUM(C42:C45)</f>
        <v>1</v>
      </c>
      <c r="D47" s="26">
        <f>SUM(D42:D45)</f>
        <v>0</v>
      </c>
      <c r="E47" s="5"/>
      <c r="F47" s="5"/>
      <c r="G47" s="83">
        <f>SUM(G42:G45)</f>
        <v>1023</v>
      </c>
      <c r="H47" s="23"/>
    </row>
    <row r="48" spans="1:10" x14ac:dyDescent="0.25">
      <c r="A48" s="99"/>
      <c r="B48" s="100">
        <f>J41-B47</f>
        <v>6</v>
      </c>
      <c r="C48" s="99"/>
      <c r="D48" s="101"/>
      <c r="E48" s="99"/>
      <c r="F48" s="99"/>
      <c r="G48" s="227"/>
      <c r="H48" s="228"/>
    </row>
  </sheetData>
  <mergeCells count="12">
    <mergeCell ref="B39:C39"/>
    <mergeCell ref="B1:H1"/>
    <mergeCell ref="B2:C2"/>
    <mergeCell ref="B3:C3"/>
    <mergeCell ref="B12:H12"/>
    <mergeCell ref="B13:C13"/>
    <mergeCell ref="B14:C14"/>
    <mergeCell ref="B25:H25"/>
    <mergeCell ref="B26:C26"/>
    <mergeCell ref="B27:C27"/>
    <mergeCell ref="B37:H37"/>
    <mergeCell ref="B38:C38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tabColor rgb="FF92D050"/>
  </sheetPr>
  <dimension ref="A1:J93"/>
  <sheetViews>
    <sheetView topLeftCell="A18" workbookViewId="0">
      <selection activeCell="A25" sqref="A2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77" t="s">
        <v>9</v>
      </c>
      <c r="G2" s="12" t="s">
        <v>18</v>
      </c>
      <c r="H2" s="192"/>
    </row>
    <row r="3" spans="1:10" x14ac:dyDescent="0.25">
      <c r="A3" s="8"/>
      <c r="B3" s="541" t="s">
        <v>8</v>
      </c>
      <c r="C3" s="541"/>
      <c r="D3" s="12" t="s">
        <v>25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1087</v>
      </c>
      <c r="B6" s="204">
        <v>685</v>
      </c>
      <c r="C6" s="203">
        <v>0</v>
      </c>
      <c r="D6" s="200"/>
      <c r="E6" s="187"/>
      <c r="F6" s="127"/>
      <c r="G6" s="45">
        <f>B6-H6</f>
        <v>685</v>
      </c>
      <c r="H6" s="110"/>
      <c r="I6" s="196"/>
    </row>
    <row r="7" spans="1:10" x14ac:dyDescent="0.25">
      <c r="A7" s="202" t="s">
        <v>1088</v>
      </c>
      <c r="B7" s="204">
        <v>712</v>
      </c>
      <c r="C7" s="203">
        <v>0</v>
      </c>
      <c r="D7" s="200">
        <v>0.03</v>
      </c>
      <c r="E7" s="198"/>
      <c r="F7" s="197"/>
      <c r="G7" s="45">
        <f t="shared" ref="G7:G35" si="0">B7+H7</f>
        <v>712</v>
      </c>
      <c r="H7" s="58"/>
      <c r="I7" s="196"/>
    </row>
    <row r="8" spans="1:10" x14ac:dyDescent="0.25">
      <c r="A8" s="202" t="s">
        <v>1119</v>
      </c>
      <c r="B8" s="204">
        <v>516</v>
      </c>
      <c r="C8" s="203">
        <v>0</v>
      </c>
      <c r="D8" s="200">
        <v>4.8000000000000001E-2</v>
      </c>
      <c r="E8" s="198"/>
      <c r="F8" s="19"/>
      <c r="G8" s="45">
        <f>B8+H8</f>
        <v>561</v>
      </c>
      <c r="H8" s="201">
        <v>45</v>
      </c>
      <c r="I8" s="196"/>
    </row>
    <row r="9" spans="1:10" x14ac:dyDescent="0.25">
      <c r="A9" s="202" t="s">
        <v>1142</v>
      </c>
      <c r="B9" s="204">
        <v>73</v>
      </c>
      <c r="C9" s="203">
        <v>0</v>
      </c>
      <c r="D9" s="200">
        <v>0</v>
      </c>
      <c r="E9" s="198"/>
      <c r="F9" s="197"/>
      <c r="G9" s="45">
        <f t="shared" si="0"/>
        <v>73</v>
      </c>
      <c r="H9" s="201"/>
      <c r="I9" s="196"/>
    </row>
    <row r="10" spans="1:10" x14ac:dyDescent="0.25">
      <c r="A10" s="202" t="s">
        <v>1143</v>
      </c>
      <c r="B10" s="204">
        <v>335</v>
      </c>
      <c r="C10" s="203">
        <v>15</v>
      </c>
      <c r="D10" s="200">
        <v>1.2E-2</v>
      </c>
      <c r="E10" s="198"/>
      <c r="F10" s="197"/>
      <c r="G10" s="45">
        <f t="shared" si="0"/>
        <v>335</v>
      </c>
      <c r="H10" s="201"/>
      <c r="I10" s="196"/>
    </row>
    <row r="11" spans="1:10" x14ac:dyDescent="0.25">
      <c r="A11" s="202" t="s">
        <v>1144</v>
      </c>
      <c r="B11" s="189">
        <v>600</v>
      </c>
      <c r="C11" s="203">
        <v>15</v>
      </c>
      <c r="D11" s="200">
        <v>0.03</v>
      </c>
      <c r="E11" s="198"/>
      <c r="F11" s="108"/>
      <c r="G11" s="45">
        <f t="shared" si="0"/>
        <v>600</v>
      </c>
      <c r="H11" s="110"/>
      <c r="I11" s="196"/>
    </row>
    <row r="12" spans="1:10" x14ac:dyDescent="0.25">
      <c r="A12" s="202" t="s">
        <v>1145</v>
      </c>
      <c r="B12" s="148">
        <v>816</v>
      </c>
      <c r="C12" s="174">
        <v>0</v>
      </c>
      <c r="D12" s="106">
        <v>3.5999999999999997E-2</v>
      </c>
      <c r="E12" s="187"/>
      <c r="F12" s="127"/>
      <c r="G12" s="45">
        <f t="shared" si="0"/>
        <v>816</v>
      </c>
      <c r="H12" s="110"/>
      <c r="I12" s="196"/>
    </row>
    <row r="13" spans="1:10" x14ac:dyDescent="0.25">
      <c r="A13" s="202" t="s">
        <v>1146</v>
      </c>
      <c r="B13" s="148">
        <v>768</v>
      </c>
      <c r="C13" s="174">
        <v>11</v>
      </c>
      <c r="D13" s="106">
        <v>3.7999999999999999E-2</v>
      </c>
      <c r="E13" s="187"/>
      <c r="F13" s="127"/>
      <c r="G13" s="45">
        <f t="shared" si="0"/>
        <v>768</v>
      </c>
      <c r="H13" s="110"/>
      <c r="I13" s="196"/>
    </row>
    <row r="14" spans="1:10" x14ac:dyDescent="0.25">
      <c r="A14" s="202" t="s">
        <v>1157</v>
      </c>
      <c r="B14" s="204">
        <v>752</v>
      </c>
      <c r="C14" s="203">
        <v>8</v>
      </c>
      <c r="D14" s="200">
        <v>3.5999999999999997E-2</v>
      </c>
      <c r="E14" s="198"/>
      <c r="F14" s="127"/>
      <c r="G14" s="45">
        <f t="shared" si="0"/>
        <v>752</v>
      </c>
      <c r="H14" s="110"/>
      <c r="I14" s="196"/>
    </row>
    <row r="15" spans="1:10" x14ac:dyDescent="0.25">
      <c r="A15" s="202" t="s">
        <v>1158</v>
      </c>
      <c r="B15" s="204">
        <v>500</v>
      </c>
      <c r="C15" s="203">
        <v>2</v>
      </c>
      <c r="D15" s="200">
        <v>2.5999999999999999E-2</v>
      </c>
      <c r="E15" s="198"/>
      <c r="F15" s="197"/>
      <c r="G15" s="45">
        <f t="shared" si="0"/>
        <v>500</v>
      </c>
      <c r="H15" s="201"/>
      <c r="I15" s="196"/>
    </row>
    <row r="16" spans="1:10" x14ac:dyDescent="0.25">
      <c r="A16" s="202" t="s">
        <v>1188</v>
      </c>
      <c r="B16" s="204">
        <v>200</v>
      </c>
      <c r="C16" s="203">
        <v>0</v>
      </c>
      <c r="D16" s="200">
        <v>0</v>
      </c>
      <c r="E16" s="198"/>
      <c r="F16" s="197"/>
      <c r="G16" s="199">
        <f t="shared" si="0"/>
        <v>200</v>
      </c>
      <c r="H16" s="201"/>
      <c r="I16" s="196"/>
    </row>
    <row r="17" spans="1:9" x14ac:dyDescent="0.25">
      <c r="A17" s="202" t="s">
        <v>1221</v>
      </c>
      <c r="B17" s="204">
        <v>165</v>
      </c>
      <c r="C17" s="203">
        <v>0</v>
      </c>
      <c r="D17" s="200">
        <v>1.6E-2</v>
      </c>
      <c r="E17" s="198"/>
      <c r="F17" s="197"/>
      <c r="G17" s="45">
        <f t="shared" si="0"/>
        <v>165</v>
      </c>
      <c r="H17" s="201"/>
      <c r="I17" s="196"/>
    </row>
    <row r="18" spans="1:9" x14ac:dyDescent="0.25">
      <c r="A18" s="202" t="s">
        <v>1293</v>
      </c>
      <c r="B18" s="204">
        <v>80</v>
      </c>
      <c r="C18" s="203">
        <v>0</v>
      </c>
      <c r="D18" s="200">
        <v>0</v>
      </c>
      <c r="E18" s="198"/>
      <c r="F18" s="108"/>
      <c r="G18" s="45">
        <f t="shared" si="0"/>
        <v>80</v>
      </c>
      <c r="H18" s="110"/>
      <c r="I18" s="196"/>
    </row>
    <row r="19" spans="1:9" x14ac:dyDescent="0.25">
      <c r="A19" s="202" t="s">
        <v>1294</v>
      </c>
      <c r="B19" s="204">
        <v>745</v>
      </c>
      <c r="C19" s="203">
        <v>0</v>
      </c>
      <c r="D19" s="200">
        <v>4.3999999999999997E-2</v>
      </c>
      <c r="E19" s="198"/>
      <c r="F19" s="108"/>
      <c r="G19" s="45">
        <f t="shared" si="0"/>
        <v>745</v>
      </c>
      <c r="H19" s="110"/>
      <c r="I19" s="196"/>
    </row>
    <row r="20" spans="1:9" x14ac:dyDescent="0.25">
      <c r="A20" s="202" t="s">
        <v>1295</v>
      </c>
      <c r="B20" s="204">
        <v>670</v>
      </c>
      <c r="C20" s="203">
        <v>18</v>
      </c>
      <c r="D20" s="200">
        <v>0.02</v>
      </c>
      <c r="E20" s="198"/>
      <c r="F20" s="108"/>
      <c r="G20" s="45">
        <f t="shared" si="0"/>
        <v>670</v>
      </c>
      <c r="H20" s="110"/>
      <c r="I20" s="196"/>
    </row>
    <row r="21" spans="1:9" x14ac:dyDescent="0.25">
      <c r="A21" s="202" t="s">
        <v>1320</v>
      </c>
      <c r="B21" s="204">
        <v>680</v>
      </c>
      <c r="C21" s="203">
        <v>33</v>
      </c>
      <c r="D21" s="200">
        <v>2.4E-2</v>
      </c>
      <c r="E21" s="198"/>
      <c r="F21" s="108"/>
      <c r="G21" s="199">
        <f t="shared" si="0"/>
        <v>680</v>
      </c>
      <c r="H21" s="110"/>
      <c r="I21" s="196"/>
    </row>
    <row r="22" spans="1:9" x14ac:dyDescent="0.25">
      <c r="A22" s="202" t="s">
        <v>1333</v>
      </c>
      <c r="B22" s="204">
        <v>700</v>
      </c>
      <c r="C22" s="203">
        <v>9</v>
      </c>
      <c r="D22" s="200">
        <v>2.8000000000000001E-2</v>
      </c>
      <c r="E22" s="198"/>
      <c r="F22" s="108"/>
      <c r="G22" s="199">
        <f t="shared" si="0"/>
        <v>700</v>
      </c>
      <c r="H22" s="110"/>
      <c r="I22" s="196"/>
    </row>
    <row r="23" spans="1:9" x14ac:dyDescent="0.25">
      <c r="A23" s="202" t="s">
        <v>1337</v>
      </c>
      <c r="B23" s="204">
        <v>785</v>
      </c>
      <c r="C23" s="203">
        <v>8</v>
      </c>
      <c r="D23" s="200">
        <v>3.2000000000000001E-2</v>
      </c>
      <c r="E23" s="198"/>
      <c r="F23" s="197"/>
      <c r="G23" s="199">
        <f t="shared" si="0"/>
        <v>785</v>
      </c>
      <c r="H23" s="201"/>
      <c r="I23" s="196"/>
    </row>
    <row r="24" spans="1:9" x14ac:dyDescent="0.25">
      <c r="A24" s="202" t="s">
        <v>1338</v>
      </c>
      <c r="B24" s="204">
        <v>760</v>
      </c>
      <c r="C24" s="203">
        <v>11</v>
      </c>
      <c r="D24" s="200">
        <v>1.7999999999999999E-2</v>
      </c>
      <c r="E24" s="198"/>
      <c r="F24" s="197"/>
      <c r="G24" s="199">
        <f t="shared" si="0"/>
        <v>760</v>
      </c>
      <c r="H24" s="201"/>
      <c r="I24" s="196"/>
    </row>
    <row r="25" spans="1:9" x14ac:dyDescent="0.25">
      <c r="A25" s="202" t="s">
        <v>1349</v>
      </c>
      <c r="B25" s="148">
        <v>447</v>
      </c>
      <c r="C25" s="174">
        <v>0</v>
      </c>
      <c r="D25" s="106">
        <v>2.5999999999999999E-2</v>
      </c>
      <c r="E25" s="187"/>
      <c r="F25" s="108"/>
      <c r="G25" s="116">
        <f t="shared" si="0"/>
        <v>447</v>
      </c>
      <c r="H25" s="110"/>
      <c r="I25" s="196"/>
    </row>
    <row r="26" spans="1:9" x14ac:dyDescent="0.25">
      <c r="A26" s="202" t="s">
        <v>1348</v>
      </c>
      <c r="B26" s="204">
        <v>53</v>
      </c>
      <c r="C26" s="203">
        <v>0</v>
      </c>
      <c r="D26" s="200">
        <v>0</v>
      </c>
      <c r="E26" s="198"/>
      <c r="F26" s="108"/>
      <c r="G26" s="199">
        <f t="shared" si="0"/>
        <v>53</v>
      </c>
      <c r="H26" s="110"/>
      <c r="I26" s="196"/>
    </row>
    <row r="27" spans="1:9" x14ac:dyDescent="0.25">
      <c r="A27" s="202" t="s">
        <v>1350</v>
      </c>
      <c r="B27" s="204">
        <v>236</v>
      </c>
      <c r="C27" s="203">
        <v>6</v>
      </c>
      <c r="D27" s="200">
        <v>1.6E-2</v>
      </c>
      <c r="E27" s="198"/>
      <c r="F27" s="108"/>
      <c r="G27" s="199">
        <f t="shared" si="0"/>
        <v>236</v>
      </c>
      <c r="H27" s="110"/>
      <c r="I27" s="196"/>
    </row>
    <row r="28" spans="1:9" x14ac:dyDescent="0.25">
      <c r="A28" s="202" t="s">
        <v>1376</v>
      </c>
      <c r="B28" s="204">
        <v>730</v>
      </c>
      <c r="C28" s="203">
        <v>6</v>
      </c>
      <c r="D28" s="200">
        <v>2.4E-2</v>
      </c>
      <c r="E28" s="198"/>
      <c r="F28" s="108"/>
      <c r="G28" s="199">
        <f t="shared" si="0"/>
        <v>730</v>
      </c>
      <c r="H28" s="110"/>
      <c r="I28" s="196"/>
    </row>
    <row r="29" spans="1:9" ht="15.75" thickBot="1" x14ac:dyDescent="0.3">
      <c r="A29" s="153" t="s">
        <v>1377</v>
      </c>
      <c r="B29" s="171">
        <v>68</v>
      </c>
      <c r="C29" s="170">
        <v>1</v>
      </c>
      <c r="D29" s="120">
        <v>0</v>
      </c>
      <c r="E29" s="188"/>
      <c r="F29" s="113"/>
      <c r="G29" s="139">
        <f t="shared" si="0"/>
        <v>68</v>
      </c>
      <c r="H29" s="118"/>
      <c r="I29" s="196"/>
    </row>
    <row r="30" spans="1:9" ht="15.75" thickTop="1" x14ac:dyDescent="0.25">
      <c r="A30" s="202" t="s">
        <v>1776</v>
      </c>
      <c r="B30" s="204">
        <v>240</v>
      </c>
      <c r="C30" s="203">
        <v>40</v>
      </c>
      <c r="D30" s="200">
        <v>0.15</v>
      </c>
      <c r="E30" s="198"/>
      <c r="F30" s="108"/>
      <c r="G30" s="140">
        <f t="shared" si="0"/>
        <v>240</v>
      </c>
      <c r="H30" s="110"/>
      <c r="I30" s="196"/>
    </row>
    <row r="31" spans="1:9" x14ac:dyDescent="0.25">
      <c r="A31" s="202" t="s">
        <v>1777</v>
      </c>
      <c r="B31" s="204">
        <v>550</v>
      </c>
      <c r="C31" s="203">
        <v>18</v>
      </c>
      <c r="D31" s="200">
        <v>2.5999999999999999E-2</v>
      </c>
      <c r="E31" s="198"/>
      <c r="F31" s="108"/>
      <c r="G31" s="45">
        <f t="shared" si="0"/>
        <v>550</v>
      </c>
      <c r="H31" s="110"/>
      <c r="I31" s="196"/>
    </row>
    <row r="32" spans="1:9" x14ac:dyDescent="0.25">
      <c r="A32" s="202" t="s">
        <v>1778</v>
      </c>
      <c r="B32" s="204">
        <v>815</v>
      </c>
      <c r="C32" s="203">
        <v>4</v>
      </c>
      <c r="D32" s="200">
        <v>4.5999999999999999E-2</v>
      </c>
      <c r="E32" s="198"/>
      <c r="F32" s="108"/>
      <c r="G32" s="45">
        <f t="shared" si="0"/>
        <v>815</v>
      </c>
      <c r="H32" s="110"/>
      <c r="I32" s="196"/>
    </row>
    <row r="33" spans="1:10" x14ac:dyDescent="0.25">
      <c r="A33" s="202" t="s">
        <v>1792</v>
      </c>
      <c r="B33" s="204">
        <v>800</v>
      </c>
      <c r="C33" s="203">
        <v>0</v>
      </c>
      <c r="D33" s="200">
        <v>3.6999999999999998E-2</v>
      </c>
      <c r="E33" s="198"/>
      <c r="F33" s="108"/>
      <c r="G33" s="109">
        <f t="shared" si="0"/>
        <v>800</v>
      </c>
      <c r="H33" s="110"/>
      <c r="I33" s="196"/>
    </row>
    <row r="34" spans="1:10" x14ac:dyDescent="0.25">
      <c r="A34" s="202" t="s">
        <v>1791</v>
      </c>
      <c r="B34" s="204">
        <v>863</v>
      </c>
      <c r="C34" s="203">
        <v>0</v>
      </c>
      <c r="D34" s="200">
        <v>3.9E-2</v>
      </c>
      <c r="E34" s="198"/>
      <c r="F34" s="108"/>
      <c r="G34" s="45">
        <f t="shared" si="0"/>
        <v>863</v>
      </c>
      <c r="H34" s="110"/>
      <c r="I34" s="196"/>
    </row>
    <row r="35" spans="1:10" x14ac:dyDescent="0.25">
      <c r="A35" s="202" t="s">
        <v>1843</v>
      </c>
      <c r="B35" s="204">
        <v>760</v>
      </c>
      <c r="C35" s="203">
        <v>0</v>
      </c>
      <c r="D35" s="200">
        <v>0.04</v>
      </c>
      <c r="E35" s="198"/>
      <c r="F35" s="108"/>
      <c r="G35" s="199">
        <f t="shared" si="0"/>
        <v>760</v>
      </c>
      <c r="H35" s="110"/>
      <c r="I35" s="196"/>
    </row>
    <row r="36" spans="1:10" ht="4.5" customHeight="1" x14ac:dyDescent="0.25">
      <c r="A36" s="17"/>
      <c r="B36" s="17"/>
      <c r="C36" s="17"/>
      <c r="D36" s="17"/>
      <c r="E36" s="17"/>
      <c r="F36" s="17"/>
      <c r="G36" s="17"/>
      <c r="H36" s="17"/>
    </row>
    <row r="37" spans="1:10" x14ac:dyDescent="0.25">
      <c r="A37" s="5" t="s">
        <v>16</v>
      </c>
      <c r="B37" s="18">
        <f>SUM(B6:B35)</f>
        <v>16104</v>
      </c>
      <c r="C37" s="5">
        <f>SUM(C6:C35)</f>
        <v>205</v>
      </c>
      <c r="D37" s="26">
        <f>SUM(D6:D35)</f>
        <v>0.8420000000000003</v>
      </c>
      <c r="E37" s="5"/>
      <c r="F37" s="5"/>
      <c r="G37" s="83">
        <f>SUM(G6:G35)</f>
        <v>16149</v>
      </c>
      <c r="H37" s="23">
        <f>SUM(H6:H16)</f>
        <v>45</v>
      </c>
    </row>
    <row r="38" spans="1:10" x14ac:dyDescent="0.25">
      <c r="A38" s="121"/>
      <c r="B38" s="122">
        <f>J1-B37</f>
        <v>-1104</v>
      </c>
      <c r="C38" s="121"/>
      <c r="D38" s="123"/>
      <c r="E38" s="121"/>
      <c r="F38" s="121"/>
      <c r="G38" s="122"/>
      <c r="H38" s="121"/>
    </row>
    <row r="39" spans="1:10" ht="28.5" customHeight="1" x14ac:dyDescent="0.25"/>
    <row r="40" spans="1:10" ht="28.5" customHeight="1" x14ac:dyDescent="0.25">
      <c r="A40" s="6"/>
      <c r="B40" s="542" t="s">
        <v>6</v>
      </c>
      <c r="C40" s="542"/>
      <c r="D40" s="542"/>
      <c r="E40" s="542"/>
      <c r="F40" s="542"/>
      <c r="G40" s="542"/>
      <c r="H40" s="542"/>
      <c r="J40" s="186"/>
    </row>
    <row r="41" spans="1:10" ht="15" customHeight="1" x14ac:dyDescent="0.25">
      <c r="A41" s="7"/>
      <c r="B41" s="543" t="s">
        <v>7</v>
      </c>
      <c r="C41" s="543"/>
      <c r="D41" s="12" t="s">
        <v>13</v>
      </c>
      <c r="E41" s="192"/>
      <c r="F41" s="277" t="s">
        <v>9</v>
      </c>
      <c r="G41" s="12" t="s">
        <v>159</v>
      </c>
      <c r="H41" s="192"/>
    </row>
    <row r="42" spans="1:10" x14ac:dyDescent="0.25">
      <c r="A42" s="8"/>
      <c r="B42" s="541" t="s">
        <v>8</v>
      </c>
      <c r="C42" s="541"/>
      <c r="D42" s="12" t="s">
        <v>25</v>
      </c>
      <c r="E42" s="4"/>
      <c r="F42" s="5" t="s">
        <v>10</v>
      </c>
      <c r="G42" s="13" t="s">
        <v>23</v>
      </c>
      <c r="H42" s="4"/>
    </row>
    <row r="44" spans="1:10" ht="30" x14ac:dyDescent="0.25">
      <c r="A44" s="197" t="s">
        <v>0</v>
      </c>
      <c r="B44" s="197" t="s">
        <v>1</v>
      </c>
      <c r="C44" s="197" t="s">
        <v>2</v>
      </c>
      <c r="D44" s="197" t="s">
        <v>3</v>
      </c>
      <c r="E44" s="197" t="s">
        <v>4</v>
      </c>
      <c r="F44" s="197" t="s">
        <v>5</v>
      </c>
      <c r="G44" s="197" t="s">
        <v>1</v>
      </c>
      <c r="H44" s="197" t="s">
        <v>2</v>
      </c>
      <c r="J44" s="183">
        <v>16149</v>
      </c>
    </row>
    <row r="45" spans="1:10" x14ac:dyDescent="0.25">
      <c r="A45" s="149" t="s">
        <v>1148</v>
      </c>
      <c r="B45" s="148">
        <v>1030</v>
      </c>
      <c r="C45" s="174">
        <v>0</v>
      </c>
      <c r="D45" s="106">
        <v>0</v>
      </c>
      <c r="E45" s="187"/>
      <c r="F45" s="108"/>
      <c r="G45" s="116">
        <f>B45+H45</f>
        <v>1030</v>
      </c>
      <c r="H45" s="110"/>
      <c r="I45" s="196"/>
    </row>
    <row r="46" spans="1:10" x14ac:dyDescent="0.25">
      <c r="A46" s="149" t="s">
        <v>1159</v>
      </c>
      <c r="B46" s="148">
        <v>370</v>
      </c>
      <c r="C46" s="174">
        <v>49</v>
      </c>
      <c r="D46" s="106">
        <v>0</v>
      </c>
      <c r="E46" s="187"/>
      <c r="F46" s="108"/>
      <c r="G46" s="116">
        <f>B46-H46</f>
        <v>370</v>
      </c>
      <c r="H46" s="110"/>
      <c r="I46" s="196"/>
    </row>
    <row r="47" spans="1:10" x14ac:dyDescent="0.25">
      <c r="A47" s="149" t="s">
        <v>1198</v>
      </c>
      <c r="B47" s="204">
        <v>879</v>
      </c>
      <c r="C47" s="203">
        <v>13</v>
      </c>
      <c r="D47" s="200">
        <v>0</v>
      </c>
      <c r="E47" s="198"/>
      <c r="F47" s="108"/>
      <c r="G47" s="116">
        <f t="shared" ref="G47:G67" si="1">B47+H47</f>
        <v>879</v>
      </c>
      <c r="H47" s="110"/>
      <c r="I47" s="196"/>
    </row>
    <row r="48" spans="1:10" x14ac:dyDescent="0.25">
      <c r="A48" s="149" t="s">
        <v>1199</v>
      </c>
      <c r="B48" s="204">
        <v>900</v>
      </c>
      <c r="C48" s="203">
        <v>7</v>
      </c>
      <c r="D48" s="200">
        <v>0</v>
      </c>
      <c r="E48" s="198"/>
      <c r="F48" s="108"/>
      <c r="G48" s="116">
        <f t="shared" si="1"/>
        <v>900</v>
      </c>
      <c r="H48" s="110"/>
      <c r="I48" s="196"/>
    </row>
    <row r="49" spans="1:9" x14ac:dyDescent="0.25">
      <c r="A49" s="149" t="s">
        <v>1200</v>
      </c>
      <c r="B49" s="204">
        <v>700</v>
      </c>
      <c r="C49" s="203">
        <v>7</v>
      </c>
      <c r="D49" s="200">
        <v>0</v>
      </c>
      <c r="E49" s="198"/>
      <c r="F49" s="108"/>
      <c r="G49" s="116">
        <f t="shared" si="1"/>
        <v>700</v>
      </c>
      <c r="H49" s="110"/>
      <c r="I49" s="196"/>
    </row>
    <row r="50" spans="1:9" x14ac:dyDescent="0.25">
      <c r="A50" s="149" t="s">
        <v>1201</v>
      </c>
      <c r="B50" s="204">
        <v>800</v>
      </c>
      <c r="C50" s="203">
        <v>6</v>
      </c>
      <c r="D50" s="200">
        <v>0</v>
      </c>
      <c r="E50" s="198"/>
      <c r="F50" s="197"/>
      <c r="G50" s="116">
        <f t="shared" si="1"/>
        <v>800</v>
      </c>
      <c r="H50" s="201"/>
      <c r="I50" s="196"/>
    </row>
    <row r="51" spans="1:9" x14ac:dyDescent="0.25">
      <c r="A51" s="149" t="s">
        <v>1197</v>
      </c>
      <c r="B51" s="204">
        <v>238</v>
      </c>
      <c r="C51" s="203">
        <v>0</v>
      </c>
      <c r="D51" s="200">
        <v>0</v>
      </c>
      <c r="E51" s="198"/>
      <c r="F51" s="197"/>
      <c r="G51" s="116">
        <f t="shared" si="1"/>
        <v>238</v>
      </c>
      <c r="H51" s="201"/>
      <c r="I51" s="196"/>
    </row>
    <row r="52" spans="1:9" x14ac:dyDescent="0.25">
      <c r="A52" s="149" t="s">
        <v>1210</v>
      </c>
      <c r="B52" s="148">
        <v>1030</v>
      </c>
      <c r="C52" s="174">
        <v>5</v>
      </c>
      <c r="D52" s="106">
        <v>0</v>
      </c>
      <c r="E52" s="187"/>
      <c r="F52" s="108"/>
      <c r="G52" s="116">
        <f t="shared" si="1"/>
        <v>1030</v>
      </c>
      <c r="H52" s="110"/>
      <c r="I52" s="196"/>
    </row>
    <row r="53" spans="1:9" x14ac:dyDescent="0.25">
      <c r="A53" s="149" t="s">
        <v>1222</v>
      </c>
      <c r="B53" s="204">
        <v>1015</v>
      </c>
      <c r="C53" s="203">
        <v>0</v>
      </c>
      <c r="D53" s="200">
        <v>0</v>
      </c>
      <c r="E53" s="198"/>
      <c r="F53" s="108"/>
      <c r="G53" s="116">
        <f t="shared" si="1"/>
        <v>1015</v>
      </c>
      <c r="H53" s="110"/>
      <c r="I53" s="196"/>
    </row>
    <row r="54" spans="1:9" x14ac:dyDescent="0.25">
      <c r="A54" s="149" t="s">
        <v>1227</v>
      </c>
      <c r="B54" s="204">
        <v>1105</v>
      </c>
      <c r="C54" s="203">
        <v>5</v>
      </c>
      <c r="D54" s="200">
        <v>0</v>
      </c>
      <c r="E54" s="198"/>
      <c r="F54" s="108"/>
      <c r="G54" s="116">
        <f t="shared" si="1"/>
        <v>1105</v>
      </c>
      <c r="H54" s="110"/>
      <c r="I54" s="196"/>
    </row>
    <row r="55" spans="1:9" ht="15.75" thickBot="1" x14ac:dyDescent="0.3">
      <c r="A55" s="153" t="s">
        <v>1228</v>
      </c>
      <c r="B55" s="171">
        <v>430</v>
      </c>
      <c r="C55" s="170">
        <v>0</v>
      </c>
      <c r="D55" s="120">
        <v>0</v>
      </c>
      <c r="E55" s="188"/>
      <c r="F55" s="113"/>
      <c r="G55" s="139">
        <f t="shared" si="1"/>
        <v>430</v>
      </c>
      <c r="H55" s="118"/>
      <c r="I55" s="196"/>
    </row>
    <row r="56" spans="1:9" ht="15.75" thickTop="1" x14ac:dyDescent="0.25">
      <c r="A56" s="149" t="s">
        <v>1339</v>
      </c>
      <c r="B56" s="148">
        <v>950</v>
      </c>
      <c r="C56" s="174">
        <v>8</v>
      </c>
      <c r="D56" s="106">
        <v>0</v>
      </c>
      <c r="E56" s="187"/>
      <c r="F56" s="108"/>
      <c r="G56" s="116">
        <f t="shared" si="1"/>
        <v>950</v>
      </c>
      <c r="H56" s="110"/>
      <c r="I56" s="196"/>
    </row>
    <row r="57" spans="1:9" x14ac:dyDescent="0.25">
      <c r="A57" s="202" t="s">
        <v>1340</v>
      </c>
      <c r="B57" s="204">
        <v>751</v>
      </c>
      <c r="C57" s="203">
        <v>14</v>
      </c>
      <c r="D57" s="200">
        <v>0</v>
      </c>
      <c r="E57" s="198"/>
      <c r="F57" s="197"/>
      <c r="G57" s="199">
        <f t="shared" si="1"/>
        <v>751</v>
      </c>
      <c r="H57" s="201"/>
      <c r="I57" s="196"/>
    </row>
    <row r="58" spans="1:9" x14ac:dyDescent="0.25">
      <c r="A58" s="149" t="s">
        <v>1351</v>
      </c>
      <c r="B58" s="204">
        <v>960</v>
      </c>
      <c r="C58" s="203">
        <v>9</v>
      </c>
      <c r="D58" s="200">
        <v>0</v>
      </c>
      <c r="E58" s="198"/>
      <c r="F58" s="197"/>
      <c r="G58" s="199">
        <f t="shared" si="1"/>
        <v>960</v>
      </c>
      <c r="H58" s="201"/>
      <c r="I58" s="196"/>
    </row>
    <row r="59" spans="1:9" x14ac:dyDescent="0.25">
      <c r="A59" s="202" t="s">
        <v>1352</v>
      </c>
      <c r="B59" s="148">
        <v>1000</v>
      </c>
      <c r="C59" s="174">
        <v>2</v>
      </c>
      <c r="D59" s="106">
        <v>0</v>
      </c>
      <c r="E59" s="187"/>
      <c r="F59" s="108"/>
      <c r="G59" s="116">
        <f t="shared" si="1"/>
        <v>1000</v>
      </c>
      <c r="H59" s="110"/>
      <c r="I59" s="196"/>
    </row>
    <row r="60" spans="1:9" x14ac:dyDescent="0.25">
      <c r="A60" s="149" t="s">
        <v>1353</v>
      </c>
      <c r="B60" s="148">
        <v>1072</v>
      </c>
      <c r="C60" s="174">
        <v>1</v>
      </c>
      <c r="D60" s="106">
        <v>0</v>
      </c>
      <c r="E60" s="187"/>
      <c r="F60" s="108"/>
      <c r="G60" s="116">
        <f t="shared" si="1"/>
        <v>1072</v>
      </c>
      <c r="H60" s="110"/>
      <c r="I60" s="196"/>
    </row>
    <row r="61" spans="1:9" x14ac:dyDescent="0.25">
      <c r="A61" s="149" t="s">
        <v>1326</v>
      </c>
      <c r="B61" s="148">
        <v>487</v>
      </c>
      <c r="C61" s="174">
        <v>0</v>
      </c>
      <c r="D61" s="106">
        <v>0</v>
      </c>
      <c r="E61" s="187"/>
      <c r="F61" s="108"/>
      <c r="G61" s="116">
        <f t="shared" si="1"/>
        <v>487</v>
      </c>
      <c r="H61" s="110"/>
      <c r="I61" s="196"/>
    </row>
    <row r="62" spans="1:9" x14ac:dyDescent="0.25">
      <c r="A62" s="149" t="s">
        <v>1382</v>
      </c>
      <c r="B62" s="148">
        <v>380</v>
      </c>
      <c r="C62" s="174">
        <v>0</v>
      </c>
      <c r="D62" s="106">
        <v>0</v>
      </c>
      <c r="E62" s="187"/>
      <c r="F62" s="108"/>
      <c r="G62" s="116">
        <f t="shared" si="1"/>
        <v>380</v>
      </c>
      <c r="H62" s="110"/>
      <c r="I62" s="196"/>
    </row>
    <row r="63" spans="1:9" x14ac:dyDescent="0.25">
      <c r="A63" s="202" t="s">
        <v>1383</v>
      </c>
      <c r="B63" s="204">
        <v>180</v>
      </c>
      <c r="C63" s="203">
        <v>0</v>
      </c>
      <c r="D63" s="200">
        <v>0</v>
      </c>
      <c r="E63" s="198"/>
      <c r="F63" s="197"/>
      <c r="G63" s="199">
        <f t="shared" si="1"/>
        <v>180</v>
      </c>
      <c r="H63" s="201"/>
      <c r="I63" s="196"/>
    </row>
    <row r="64" spans="1:9" ht="15.75" thickBot="1" x14ac:dyDescent="0.3">
      <c r="A64" s="190" t="s">
        <v>1415</v>
      </c>
      <c r="B64" s="279">
        <v>234</v>
      </c>
      <c r="C64" s="327">
        <v>0</v>
      </c>
      <c r="D64" s="280">
        <v>0</v>
      </c>
      <c r="E64" s="281"/>
      <c r="F64" s="175"/>
      <c r="G64" s="328">
        <f t="shared" si="1"/>
        <v>234</v>
      </c>
      <c r="H64" s="329"/>
      <c r="I64" s="196"/>
    </row>
    <row r="65" spans="1:10" ht="15.75" thickTop="1" x14ac:dyDescent="0.25">
      <c r="A65" s="149" t="s">
        <v>1764</v>
      </c>
      <c r="B65" s="148">
        <v>234</v>
      </c>
      <c r="C65" s="174">
        <v>6</v>
      </c>
      <c r="D65" s="106">
        <v>0</v>
      </c>
      <c r="E65" s="187"/>
      <c r="F65" s="108"/>
      <c r="G65" s="109">
        <f t="shared" si="1"/>
        <v>234</v>
      </c>
      <c r="H65" s="110"/>
      <c r="I65" s="196"/>
    </row>
    <row r="66" spans="1:10" x14ac:dyDescent="0.25">
      <c r="A66" s="149" t="s">
        <v>1795</v>
      </c>
      <c r="B66" s="148">
        <v>1250</v>
      </c>
      <c r="C66" s="174">
        <v>2</v>
      </c>
      <c r="D66" s="106">
        <v>0</v>
      </c>
      <c r="E66" s="187"/>
      <c r="F66" s="108"/>
      <c r="G66" s="109">
        <f t="shared" si="1"/>
        <v>1250</v>
      </c>
      <c r="H66" s="110"/>
      <c r="I66" s="196"/>
    </row>
    <row r="67" spans="1:10" x14ac:dyDescent="0.25">
      <c r="A67" s="149" t="s">
        <v>1796</v>
      </c>
      <c r="B67" s="204">
        <v>688</v>
      </c>
      <c r="C67" s="203">
        <v>11</v>
      </c>
      <c r="D67" s="200">
        <v>0</v>
      </c>
      <c r="E67" s="198"/>
      <c r="F67" s="108"/>
      <c r="G67" s="109">
        <f t="shared" si="1"/>
        <v>688</v>
      </c>
      <c r="H67" s="110"/>
      <c r="I67" s="196"/>
    </row>
    <row r="68" spans="1:10" ht="4.5" customHeight="1" x14ac:dyDescent="0.25">
      <c r="A68" s="17"/>
      <c r="B68" s="17"/>
      <c r="C68" s="17"/>
      <c r="D68" s="17"/>
      <c r="E68" s="17"/>
      <c r="F68" s="17"/>
      <c r="G68" s="17"/>
      <c r="H68" s="17"/>
    </row>
    <row r="69" spans="1:10" x14ac:dyDescent="0.25">
      <c r="A69" s="5" t="s">
        <v>16</v>
      </c>
      <c r="B69" s="18">
        <f>SUM(B45:B67)</f>
        <v>16683</v>
      </c>
      <c r="C69" s="5">
        <f>SUM(C45:C67)</f>
        <v>145</v>
      </c>
      <c r="D69" s="26">
        <f>SUM(D45:D67)</f>
        <v>0</v>
      </c>
      <c r="E69" s="5"/>
      <c r="F69" s="5"/>
      <c r="G69" s="83">
        <f>SUM(G45:G67)</f>
        <v>16683</v>
      </c>
      <c r="H69" s="23">
        <f>SUM(H45:H67)</f>
        <v>0</v>
      </c>
    </row>
    <row r="70" spans="1:10" x14ac:dyDescent="0.25">
      <c r="A70" s="121"/>
      <c r="B70" s="122">
        <f>J44-B69</f>
        <v>-534</v>
      </c>
      <c r="C70" s="121"/>
      <c r="D70" s="123"/>
      <c r="E70" s="121"/>
      <c r="F70" s="121"/>
      <c r="G70" s="122"/>
      <c r="H70" s="121"/>
    </row>
    <row r="72" spans="1:10" ht="28.5" customHeight="1" x14ac:dyDescent="0.25"/>
    <row r="73" spans="1:10" ht="28.5" customHeight="1" x14ac:dyDescent="0.25">
      <c r="A73" s="6"/>
      <c r="B73" s="542" t="s">
        <v>6</v>
      </c>
      <c r="C73" s="542"/>
      <c r="D73" s="542"/>
      <c r="E73" s="542"/>
      <c r="F73" s="542"/>
      <c r="G73" s="542"/>
      <c r="H73" s="542"/>
      <c r="J73" s="186">
        <v>16683</v>
      </c>
    </row>
    <row r="74" spans="1:10" ht="15" customHeight="1" x14ac:dyDescent="0.25">
      <c r="A74" s="7"/>
      <c r="B74" s="543" t="s">
        <v>7</v>
      </c>
      <c r="C74" s="543"/>
      <c r="D74" s="12" t="s">
        <v>13</v>
      </c>
      <c r="E74" s="192"/>
      <c r="F74" s="277" t="s">
        <v>9</v>
      </c>
      <c r="G74" s="12" t="s">
        <v>21</v>
      </c>
      <c r="H74" s="192"/>
    </row>
    <row r="75" spans="1:10" x14ac:dyDescent="0.25">
      <c r="A75" s="8"/>
      <c r="B75" s="541" t="s">
        <v>8</v>
      </c>
      <c r="C75" s="541"/>
      <c r="D75" s="12" t="s">
        <v>25</v>
      </c>
      <c r="E75" s="4"/>
      <c r="F75" s="5" t="s">
        <v>10</v>
      </c>
      <c r="G75" s="13" t="s">
        <v>28</v>
      </c>
      <c r="H75" s="4"/>
    </row>
    <row r="77" spans="1:10" ht="30" x14ac:dyDescent="0.25">
      <c r="A77" s="197" t="s">
        <v>0</v>
      </c>
      <c r="B77" s="197" t="s">
        <v>1</v>
      </c>
      <c r="C77" s="197" t="s">
        <v>2</v>
      </c>
      <c r="D77" s="197" t="s">
        <v>3</v>
      </c>
      <c r="E77" s="197" t="s">
        <v>4</v>
      </c>
      <c r="F77" s="197" t="s">
        <v>5</v>
      </c>
      <c r="G77" s="197" t="s">
        <v>1</v>
      </c>
      <c r="H77" s="197" t="s">
        <v>2</v>
      </c>
    </row>
    <row r="78" spans="1:10" x14ac:dyDescent="0.25">
      <c r="A78" s="149" t="s">
        <v>1161</v>
      </c>
      <c r="B78" s="148">
        <v>1766</v>
      </c>
      <c r="C78" s="174">
        <v>8</v>
      </c>
      <c r="D78" s="106">
        <v>0</v>
      </c>
      <c r="E78" s="187"/>
      <c r="F78" s="127"/>
      <c r="G78" s="109">
        <f>B78+H78</f>
        <v>1766</v>
      </c>
      <c r="H78" s="110"/>
      <c r="I78" s="196"/>
    </row>
    <row r="79" spans="1:10" x14ac:dyDescent="0.25">
      <c r="A79" s="149" t="s">
        <v>1211</v>
      </c>
      <c r="B79" s="148">
        <v>1674</v>
      </c>
      <c r="C79" s="174">
        <v>2</v>
      </c>
      <c r="D79" s="106">
        <v>0</v>
      </c>
      <c r="E79" s="187"/>
      <c r="F79" s="127"/>
      <c r="G79" s="109">
        <f t="shared" ref="G79:G90" si="2">B79+H79</f>
        <v>1674</v>
      </c>
      <c r="H79" s="110"/>
      <c r="I79" s="196"/>
    </row>
    <row r="80" spans="1:10" x14ac:dyDescent="0.25">
      <c r="A80" s="149" t="s">
        <v>1257</v>
      </c>
      <c r="B80" s="148">
        <v>2040</v>
      </c>
      <c r="C80" s="174">
        <v>3</v>
      </c>
      <c r="D80" s="106">
        <v>0</v>
      </c>
      <c r="E80" s="187"/>
      <c r="F80" s="127"/>
      <c r="G80" s="109">
        <f t="shared" si="2"/>
        <v>2040</v>
      </c>
      <c r="H80" s="110"/>
      <c r="I80" s="196"/>
    </row>
    <row r="81" spans="1:9" ht="15.75" thickBot="1" x14ac:dyDescent="0.3">
      <c r="A81" s="153" t="s">
        <v>1258</v>
      </c>
      <c r="B81" s="171">
        <v>1530</v>
      </c>
      <c r="C81" s="170">
        <v>2</v>
      </c>
      <c r="D81" s="120">
        <v>0</v>
      </c>
      <c r="E81" s="188"/>
      <c r="F81" s="146"/>
      <c r="G81" s="114">
        <f t="shared" si="2"/>
        <v>1530</v>
      </c>
      <c r="H81" s="118"/>
      <c r="I81" s="196"/>
    </row>
    <row r="82" spans="1:9" ht="15.75" thickTop="1" x14ac:dyDescent="0.25">
      <c r="A82" s="149" t="s">
        <v>1354</v>
      </c>
      <c r="B82" s="148">
        <v>1598</v>
      </c>
      <c r="C82" s="174">
        <v>0</v>
      </c>
      <c r="D82" s="106">
        <v>0</v>
      </c>
      <c r="E82" s="187"/>
      <c r="F82" s="127"/>
      <c r="G82" s="109">
        <f t="shared" si="2"/>
        <v>1598</v>
      </c>
      <c r="H82" s="110"/>
      <c r="I82" s="196"/>
    </row>
    <row r="83" spans="1:9" x14ac:dyDescent="0.25">
      <c r="A83" s="202" t="s">
        <v>1355</v>
      </c>
      <c r="B83" s="204">
        <v>1985</v>
      </c>
      <c r="C83" s="203">
        <v>3</v>
      </c>
      <c r="D83" s="200">
        <v>0</v>
      </c>
      <c r="E83" s="198"/>
      <c r="F83" s="19"/>
      <c r="G83" s="109">
        <f t="shared" si="2"/>
        <v>1985</v>
      </c>
      <c r="H83" s="201"/>
      <c r="I83" s="196"/>
    </row>
    <row r="84" spans="1:9" x14ac:dyDescent="0.25">
      <c r="A84" s="202" t="s">
        <v>1356</v>
      </c>
      <c r="B84" s="204">
        <v>1067</v>
      </c>
      <c r="C84" s="203">
        <v>5</v>
      </c>
      <c r="D84" s="200">
        <v>0</v>
      </c>
      <c r="E84" s="198"/>
      <c r="F84" s="19"/>
      <c r="G84" s="109">
        <f t="shared" si="2"/>
        <v>1067</v>
      </c>
      <c r="H84" s="201"/>
      <c r="I84" s="196"/>
    </row>
    <row r="85" spans="1:9" x14ac:dyDescent="0.25">
      <c r="A85" s="202" t="s">
        <v>1418</v>
      </c>
      <c r="B85" s="204">
        <v>199</v>
      </c>
      <c r="C85" s="203">
        <v>6</v>
      </c>
      <c r="D85" s="200">
        <v>0</v>
      </c>
      <c r="E85" s="198"/>
      <c r="F85" s="19"/>
      <c r="G85" s="109">
        <f t="shared" si="2"/>
        <v>199</v>
      </c>
      <c r="H85" s="201"/>
      <c r="I85" s="196"/>
    </row>
    <row r="86" spans="1:9" ht="15.75" thickBot="1" x14ac:dyDescent="0.3">
      <c r="A86" s="153" t="s">
        <v>1419</v>
      </c>
      <c r="B86" s="171">
        <v>1000</v>
      </c>
      <c r="C86" s="170">
        <v>2</v>
      </c>
      <c r="D86" s="120">
        <v>0</v>
      </c>
      <c r="E86" s="188"/>
      <c r="F86" s="146"/>
      <c r="G86" s="114">
        <f t="shared" si="2"/>
        <v>1000</v>
      </c>
      <c r="H86" s="118"/>
      <c r="I86" s="196"/>
    </row>
    <row r="87" spans="1:9" ht="16.5" thickTop="1" thickBot="1" x14ac:dyDescent="0.3">
      <c r="A87" s="207" t="s">
        <v>1815</v>
      </c>
      <c r="B87" s="211">
        <v>2000</v>
      </c>
      <c r="C87" s="212">
        <v>0</v>
      </c>
      <c r="D87" s="213">
        <v>0</v>
      </c>
      <c r="E87" s="209"/>
      <c r="F87" s="353"/>
      <c r="G87" s="357">
        <f t="shared" si="2"/>
        <v>2000</v>
      </c>
      <c r="H87" s="208"/>
      <c r="I87" s="196"/>
    </row>
    <row r="88" spans="1:9" ht="15.75" thickTop="1" x14ac:dyDescent="0.25">
      <c r="A88" s="205" t="s">
        <v>1815</v>
      </c>
      <c r="B88" s="214">
        <v>1036</v>
      </c>
      <c r="C88" s="168">
        <v>0</v>
      </c>
      <c r="D88" s="169">
        <v>0</v>
      </c>
      <c r="E88" s="193"/>
      <c r="F88" s="194"/>
      <c r="G88" s="358">
        <f t="shared" si="2"/>
        <v>1036</v>
      </c>
      <c r="H88" s="195"/>
      <c r="I88" s="196"/>
    </row>
    <row r="89" spans="1:9" x14ac:dyDescent="0.25">
      <c r="A89" s="149" t="s">
        <v>1821</v>
      </c>
      <c r="B89" s="148">
        <v>321</v>
      </c>
      <c r="C89" s="174">
        <v>0</v>
      </c>
      <c r="D89" s="106">
        <v>0</v>
      </c>
      <c r="E89" s="187"/>
      <c r="F89" s="127"/>
      <c r="G89" s="356">
        <f t="shared" si="2"/>
        <v>321</v>
      </c>
      <c r="H89" s="110"/>
      <c r="I89" s="196"/>
    </row>
    <row r="90" spans="1:9" x14ac:dyDescent="0.25">
      <c r="A90" s="202" t="s">
        <v>1822</v>
      </c>
      <c r="B90" s="204">
        <v>467</v>
      </c>
      <c r="C90" s="203">
        <v>5</v>
      </c>
      <c r="D90" s="200">
        <v>0</v>
      </c>
      <c r="E90" s="198"/>
      <c r="F90" s="127"/>
      <c r="G90" s="55">
        <f t="shared" si="2"/>
        <v>467</v>
      </c>
      <c r="H90" s="110"/>
      <c r="I90" s="196"/>
    </row>
    <row r="91" spans="1:9" ht="4.5" customHeight="1" x14ac:dyDescent="0.25">
      <c r="A91" s="17"/>
      <c r="B91" s="17"/>
      <c r="C91" s="17"/>
      <c r="D91" s="17"/>
      <c r="E91" s="17"/>
      <c r="F91" s="17"/>
      <c r="G91" s="17"/>
      <c r="H91" s="17"/>
    </row>
    <row r="92" spans="1:9" x14ac:dyDescent="0.25">
      <c r="A92" s="5" t="s">
        <v>16</v>
      </c>
      <c r="B92" s="18">
        <f>SUM(B78:B90)</f>
        <v>16683</v>
      </c>
      <c r="C92" s="5">
        <f>SUM(C79:C90)</f>
        <v>28</v>
      </c>
      <c r="D92" s="26">
        <f>SUM(D79:D90)</f>
        <v>0</v>
      </c>
      <c r="E92" s="5"/>
      <c r="F92" s="5"/>
      <c r="G92" s="83">
        <f>SUM(G78:G90)</f>
        <v>16683</v>
      </c>
      <c r="H92" s="23">
        <f>SUM(H79:H90)</f>
        <v>0</v>
      </c>
    </row>
    <row r="93" spans="1:9" x14ac:dyDescent="0.25">
      <c r="B93" s="186">
        <f>J73-B92</f>
        <v>0</v>
      </c>
    </row>
  </sheetData>
  <mergeCells count="9">
    <mergeCell ref="B73:H73"/>
    <mergeCell ref="B74:C74"/>
    <mergeCell ref="B75:C75"/>
    <mergeCell ref="B1:H1"/>
    <mergeCell ref="B2:C2"/>
    <mergeCell ref="B3:C3"/>
    <mergeCell ref="B40:H40"/>
    <mergeCell ref="B41:C41"/>
    <mergeCell ref="B42:C42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92D050"/>
  </sheetPr>
  <dimension ref="A1:J18"/>
  <sheetViews>
    <sheetView workbookViewId="0">
      <selection activeCell="G11" sqref="G11:G1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76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175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1033</v>
      </c>
      <c r="B6" s="204">
        <v>945</v>
      </c>
      <c r="C6" s="203"/>
      <c r="D6" s="200">
        <v>0.20399999999999999</v>
      </c>
      <c r="E6" s="198"/>
      <c r="F6" s="197"/>
      <c r="G6" s="45">
        <f>B6-H6</f>
        <v>945</v>
      </c>
      <c r="H6" s="201"/>
      <c r="I6" s="196"/>
    </row>
    <row r="7" spans="1:10" x14ac:dyDescent="0.25">
      <c r="A7" s="149" t="s">
        <v>1034</v>
      </c>
      <c r="B7" s="148">
        <v>1405</v>
      </c>
      <c r="C7" s="174">
        <v>1</v>
      </c>
      <c r="D7" s="106">
        <v>0.22</v>
      </c>
      <c r="E7" s="187"/>
      <c r="F7" s="108"/>
      <c r="G7" s="109">
        <f t="shared" ref="G7:G13" si="0">B7+H7</f>
        <v>1405</v>
      </c>
      <c r="H7" s="110"/>
      <c r="I7" s="196"/>
    </row>
    <row r="8" spans="1:10" x14ac:dyDescent="0.25">
      <c r="A8" s="202" t="s">
        <v>1035</v>
      </c>
      <c r="B8" s="204">
        <v>1025</v>
      </c>
      <c r="C8" s="174">
        <v>0</v>
      </c>
      <c r="D8" s="106">
        <v>0.16</v>
      </c>
      <c r="E8" s="187"/>
      <c r="F8" s="108"/>
      <c r="G8" s="109">
        <f t="shared" si="0"/>
        <v>1025</v>
      </c>
      <c r="H8" s="110"/>
      <c r="I8" s="196"/>
    </row>
    <row r="9" spans="1:10" x14ac:dyDescent="0.25">
      <c r="A9" s="149" t="s">
        <v>1058</v>
      </c>
      <c r="B9" s="204">
        <v>1472</v>
      </c>
      <c r="C9" s="203">
        <v>6</v>
      </c>
      <c r="D9" s="200">
        <v>0.23599999999999999</v>
      </c>
      <c r="E9" s="198"/>
      <c r="F9" s="197"/>
      <c r="G9" s="109">
        <f>B9-H9</f>
        <v>1472</v>
      </c>
      <c r="H9" s="201"/>
      <c r="I9" s="196"/>
    </row>
    <row r="10" spans="1:10" ht="15.75" thickBot="1" x14ac:dyDescent="0.3">
      <c r="A10" s="153" t="s">
        <v>1036</v>
      </c>
      <c r="B10" s="171">
        <v>1008</v>
      </c>
      <c r="C10" s="170">
        <v>0</v>
      </c>
      <c r="D10" s="120"/>
      <c r="E10" s="188"/>
      <c r="F10" s="113"/>
      <c r="G10" s="114">
        <f t="shared" si="0"/>
        <v>1008</v>
      </c>
      <c r="H10" s="118"/>
      <c r="I10" s="196"/>
    </row>
    <row r="11" spans="1:10" ht="15.75" thickTop="1" x14ac:dyDescent="0.25">
      <c r="A11" s="149" t="s">
        <v>1614</v>
      </c>
      <c r="B11" s="148">
        <v>1434</v>
      </c>
      <c r="C11" s="174">
        <v>7</v>
      </c>
      <c r="D11" s="106">
        <v>0.154</v>
      </c>
      <c r="E11" s="187"/>
      <c r="F11" s="108"/>
      <c r="G11" s="109">
        <f>B11+H11</f>
        <v>1434</v>
      </c>
      <c r="H11" s="110"/>
      <c r="I11" s="196"/>
    </row>
    <row r="12" spans="1:10" x14ac:dyDescent="0.25">
      <c r="A12" s="202" t="s">
        <v>1615</v>
      </c>
      <c r="B12" s="204">
        <v>1255</v>
      </c>
      <c r="C12" s="203">
        <v>0</v>
      </c>
      <c r="D12" s="200">
        <v>0.152</v>
      </c>
      <c r="E12" s="198"/>
      <c r="F12" s="197"/>
      <c r="G12" s="109">
        <f t="shared" si="0"/>
        <v>1255</v>
      </c>
      <c r="H12" s="201"/>
      <c r="I12" s="196"/>
    </row>
    <row r="13" spans="1:10" x14ac:dyDescent="0.25">
      <c r="A13" s="202" t="s">
        <v>1616</v>
      </c>
      <c r="B13" s="204">
        <v>1520</v>
      </c>
      <c r="C13" s="174">
        <v>0</v>
      </c>
      <c r="D13" s="106">
        <v>0.216</v>
      </c>
      <c r="E13" s="187"/>
      <c r="F13" s="108"/>
      <c r="G13" s="109">
        <f t="shared" si="0"/>
        <v>1520</v>
      </c>
      <c r="H13" s="110"/>
      <c r="I13" s="196"/>
    </row>
    <row r="14" spans="1:10" ht="4.5" customHeight="1" x14ac:dyDescent="0.25">
      <c r="A14" s="17"/>
      <c r="B14" s="17"/>
      <c r="C14" s="17"/>
      <c r="D14" s="17"/>
      <c r="E14" s="17"/>
      <c r="F14" s="17"/>
      <c r="G14" s="17"/>
      <c r="H14" s="17"/>
    </row>
    <row r="15" spans="1:10" x14ac:dyDescent="0.25">
      <c r="A15" s="5" t="s">
        <v>16</v>
      </c>
      <c r="B15" s="18">
        <f>SUM(B6:B13)</f>
        <v>10064</v>
      </c>
      <c r="C15" s="5">
        <f>SUM(C6:C7)</f>
        <v>1</v>
      </c>
      <c r="D15" s="26">
        <f>SUM(D6:D7)</f>
        <v>0.42399999999999999</v>
      </c>
      <c r="E15" s="5"/>
      <c r="F15" s="5"/>
      <c r="G15" s="83">
        <f>SUM(G6:G13)</f>
        <v>10064</v>
      </c>
      <c r="H15" s="23">
        <f>SUM(H6:H7)</f>
        <v>0</v>
      </c>
    </row>
    <row r="16" spans="1:10" x14ac:dyDescent="0.25">
      <c r="A16" s="121"/>
      <c r="B16" s="122">
        <f>J1-B15</f>
        <v>-64</v>
      </c>
      <c r="C16" s="121"/>
      <c r="D16" s="123"/>
      <c r="E16" s="121"/>
      <c r="F16" s="121"/>
      <c r="G16" s="122"/>
      <c r="H16" s="121"/>
    </row>
    <row r="17" ht="28.5" customHeight="1" x14ac:dyDescent="0.25"/>
    <row r="18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tabColor rgb="FFFFC000"/>
  </sheetPr>
  <dimension ref="A1:J37"/>
  <sheetViews>
    <sheetView workbookViewId="0">
      <selection activeCell="I14" sqref="I1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63" t="s">
        <v>9</v>
      </c>
      <c r="G2" s="12" t="s">
        <v>163</v>
      </c>
      <c r="H2" s="192"/>
    </row>
    <row r="3" spans="1:10" x14ac:dyDescent="0.25">
      <c r="A3" s="8"/>
      <c r="B3" s="541" t="s">
        <v>8</v>
      </c>
      <c r="C3" s="541"/>
      <c r="D3" s="12" t="s">
        <v>732</v>
      </c>
      <c r="E3" s="4"/>
      <c r="F3" s="5" t="s">
        <v>10</v>
      </c>
      <c r="G3" s="13" t="s">
        <v>132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731</v>
      </c>
      <c r="B6" s="148">
        <v>300</v>
      </c>
      <c r="C6" s="174"/>
      <c r="D6" s="106"/>
      <c r="E6" s="187"/>
      <c r="F6" s="108"/>
      <c r="G6" s="216">
        <f>B6+H6</f>
        <v>300</v>
      </c>
      <c r="H6" s="110"/>
      <c r="I6" s="196"/>
    </row>
    <row r="7" spans="1:10" x14ac:dyDescent="0.25">
      <c r="A7" s="5" t="s">
        <v>16</v>
      </c>
      <c r="B7" s="18">
        <f>SUM(B6:B6)</f>
        <v>300</v>
      </c>
      <c r="C7" s="18">
        <f>SUM(B6:B6)</f>
        <v>300</v>
      </c>
      <c r="D7" s="26">
        <f>SUM(D6:D6)</f>
        <v>0</v>
      </c>
      <c r="E7" s="5"/>
      <c r="F7" s="5"/>
      <c r="G7" s="83">
        <f>SUM(G6:G6)</f>
        <v>300</v>
      </c>
      <c r="H7" s="23">
        <f>SUM(H6:H6)</f>
        <v>0</v>
      </c>
    </row>
    <row r="8" spans="1:10" x14ac:dyDescent="0.25">
      <c r="A8" s="121"/>
      <c r="B8" s="122">
        <f>J1-B7</f>
        <v>0</v>
      </c>
      <c r="C8" s="121"/>
      <c r="D8" s="123"/>
      <c r="E8" s="121"/>
      <c r="F8" s="121"/>
      <c r="G8" s="122"/>
      <c r="H8" s="121"/>
    </row>
    <row r="9" spans="1:10" ht="28.5" customHeight="1" x14ac:dyDescent="0.25"/>
    <row r="10" spans="1:10" ht="28.5" customHeight="1" x14ac:dyDescent="0.25">
      <c r="A10" s="6"/>
      <c r="B10" s="542" t="s">
        <v>6</v>
      </c>
      <c r="C10" s="542"/>
      <c r="D10" s="542"/>
      <c r="E10" s="542"/>
      <c r="F10" s="542"/>
      <c r="G10" s="542"/>
      <c r="H10" s="542"/>
      <c r="J10" s="186">
        <v>300</v>
      </c>
    </row>
    <row r="11" spans="1:10" ht="15" customHeight="1" x14ac:dyDescent="0.25">
      <c r="A11" s="7"/>
      <c r="B11" s="543" t="s">
        <v>7</v>
      </c>
      <c r="C11" s="543"/>
      <c r="D11" s="12" t="s">
        <v>13</v>
      </c>
      <c r="E11" s="192"/>
      <c r="F11" s="263" t="s">
        <v>9</v>
      </c>
      <c r="G11" s="12" t="s">
        <v>105</v>
      </c>
      <c r="H11" s="192"/>
    </row>
    <row r="12" spans="1:10" x14ac:dyDescent="0.25">
      <c r="A12" s="8"/>
      <c r="B12" s="541" t="s">
        <v>8</v>
      </c>
      <c r="C12" s="541"/>
      <c r="D12" s="12" t="s">
        <v>732</v>
      </c>
      <c r="E12" s="4"/>
      <c r="F12" s="5" t="s">
        <v>10</v>
      </c>
      <c r="G12" s="13" t="s">
        <v>129</v>
      </c>
      <c r="H12" s="4"/>
    </row>
    <row r="14" spans="1:10" ht="30" x14ac:dyDescent="0.25">
      <c r="A14" s="197" t="s">
        <v>0</v>
      </c>
      <c r="B14" s="197" t="s">
        <v>1</v>
      </c>
      <c r="C14" s="197" t="s">
        <v>2</v>
      </c>
      <c r="D14" s="197" t="s">
        <v>3</v>
      </c>
      <c r="E14" s="197" t="s">
        <v>4</v>
      </c>
      <c r="F14" s="197" t="s">
        <v>5</v>
      </c>
      <c r="G14" s="197" t="s">
        <v>1</v>
      </c>
      <c r="H14" s="197" t="s">
        <v>2</v>
      </c>
    </row>
    <row r="15" spans="1:10" x14ac:dyDescent="0.25">
      <c r="A15" s="202" t="s">
        <v>733</v>
      </c>
      <c r="B15" s="148">
        <v>299</v>
      </c>
      <c r="C15" s="174"/>
      <c r="D15" s="106"/>
      <c r="E15" s="187"/>
      <c r="F15" s="108"/>
      <c r="G15" s="216">
        <f>B15-H15</f>
        <v>298</v>
      </c>
      <c r="H15" s="110">
        <v>1</v>
      </c>
      <c r="I15" s="196"/>
    </row>
    <row r="16" spans="1:10" x14ac:dyDescent="0.25">
      <c r="A16" s="5" t="s">
        <v>16</v>
      </c>
      <c r="B16" s="18">
        <f>SUM(B15:B15)</f>
        <v>299</v>
      </c>
      <c r="C16" s="18">
        <f>SUM(B15:B15)</f>
        <v>299</v>
      </c>
      <c r="D16" s="26">
        <f>SUM(D15:D15)</f>
        <v>0</v>
      </c>
      <c r="E16" s="5"/>
      <c r="F16" s="5"/>
      <c r="G16" s="83">
        <f>SUM(G15:G15)</f>
        <v>298</v>
      </c>
      <c r="H16" s="23">
        <f>SUM(H15:H15)</f>
        <v>1</v>
      </c>
    </row>
    <row r="17" spans="1:10" x14ac:dyDescent="0.25">
      <c r="A17" s="121"/>
      <c r="B17" s="122">
        <f>J10-B16</f>
        <v>1</v>
      </c>
      <c r="C17" s="121"/>
      <c r="D17" s="123"/>
      <c r="E17" s="121"/>
      <c r="F17" s="121"/>
      <c r="G17" s="122"/>
      <c r="H17" s="121"/>
    </row>
    <row r="18" spans="1:10" ht="28.5" customHeight="1" x14ac:dyDescent="0.25"/>
    <row r="19" spans="1:10" ht="28.5" customHeight="1" x14ac:dyDescent="0.25">
      <c r="A19" s="6"/>
      <c r="B19" s="542" t="s">
        <v>6</v>
      </c>
      <c r="C19" s="542"/>
      <c r="D19" s="542"/>
      <c r="E19" s="542"/>
      <c r="F19" s="542"/>
      <c r="G19" s="542"/>
      <c r="H19" s="542"/>
      <c r="J19" s="186">
        <v>298</v>
      </c>
    </row>
    <row r="20" spans="1:10" ht="15" customHeight="1" x14ac:dyDescent="0.25">
      <c r="A20" s="7"/>
      <c r="B20" s="543" t="s">
        <v>7</v>
      </c>
      <c r="C20" s="543"/>
      <c r="D20" s="12" t="s">
        <v>13</v>
      </c>
      <c r="E20" s="192"/>
      <c r="F20" s="263" t="s">
        <v>9</v>
      </c>
      <c r="G20" s="12" t="s">
        <v>21</v>
      </c>
      <c r="H20" s="192"/>
    </row>
    <row r="21" spans="1:10" x14ac:dyDescent="0.25">
      <c r="A21" s="8"/>
      <c r="B21" s="541" t="s">
        <v>8</v>
      </c>
      <c r="C21" s="541"/>
      <c r="D21" s="12" t="s">
        <v>732</v>
      </c>
      <c r="E21" s="4"/>
      <c r="F21" s="5" t="s">
        <v>10</v>
      </c>
      <c r="G21" s="13" t="s">
        <v>23</v>
      </c>
      <c r="H21" s="4"/>
    </row>
    <row r="23" spans="1:10" ht="30" x14ac:dyDescent="0.25">
      <c r="A23" s="197" t="s">
        <v>0</v>
      </c>
      <c r="B23" s="197" t="s">
        <v>1</v>
      </c>
      <c r="C23" s="197" t="s">
        <v>2</v>
      </c>
      <c r="D23" s="197" t="s">
        <v>3</v>
      </c>
      <c r="E23" s="197" t="s">
        <v>4</v>
      </c>
      <c r="F23" s="197" t="s">
        <v>5</v>
      </c>
      <c r="G23" s="197" t="s">
        <v>1</v>
      </c>
      <c r="H23" s="197" t="s">
        <v>2</v>
      </c>
    </row>
    <row r="24" spans="1:10" x14ac:dyDescent="0.25">
      <c r="A24" s="202" t="s">
        <v>737</v>
      </c>
      <c r="B24" s="104">
        <f>107+32</f>
        <v>139</v>
      </c>
      <c r="C24" s="108"/>
      <c r="D24" s="108"/>
      <c r="E24" s="108"/>
      <c r="F24" s="108"/>
      <c r="G24" s="215">
        <f>B24+H24</f>
        <v>139</v>
      </c>
      <c r="H24" s="108"/>
      <c r="J24" s="183">
        <v>101</v>
      </c>
    </row>
    <row r="25" spans="1:10" x14ac:dyDescent="0.25">
      <c r="A25" s="202" t="s">
        <v>736</v>
      </c>
      <c r="B25" s="148">
        <f>147+7</f>
        <v>154</v>
      </c>
      <c r="C25" s="174"/>
      <c r="D25" s="106"/>
      <c r="E25" s="187"/>
      <c r="F25" s="108"/>
      <c r="G25" s="215">
        <f>B25+H25</f>
        <v>154</v>
      </c>
      <c r="H25" s="110"/>
      <c r="I25" s="196"/>
      <c r="J25" s="183">
        <v>145</v>
      </c>
    </row>
    <row r="26" spans="1:10" x14ac:dyDescent="0.25">
      <c r="A26" s="5" t="s">
        <v>16</v>
      </c>
      <c r="B26" s="18">
        <f>SUM(B24:B25)</f>
        <v>293</v>
      </c>
      <c r="C26" s="18">
        <f>SUM(B25:B25)</f>
        <v>154</v>
      </c>
      <c r="D26" s="26">
        <f>SUM(D25:D25)</f>
        <v>0</v>
      </c>
      <c r="E26" s="5"/>
      <c r="F26" s="5"/>
      <c r="G26" s="83">
        <f>SUM(G24:G25)</f>
        <v>293</v>
      </c>
      <c r="H26" s="23">
        <f>SUM(H25:H25)</f>
        <v>0</v>
      </c>
    </row>
    <row r="27" spans="1:10" x14ac:dyDescent="0.25">
      <c r="A27" s="121"/>
      <c r="B27" s="122">
        <f>J19-B26</f>
        <v>5</v>
      </c>
      <c r="C27" s="121"/>
      <c r="D27" s="123"/>
      <c r="E27" s="121"/>
      <c r="F27" s="121"/>
      <c r="G27" s="122"/>
      <c r="H27" s="121"/>
    </row>
    <row r="28" spans="1:10" ht="28.5" customHeight="1" x14ac:dyDescent="0.25"/>
    <row r="29" spans="1:10" ht="28.5" customHeight="1" x14ac:dyDescent="0.25">
      <c r="A29" s="6"/>
      <c r="B29" s="542" t="s">
        <v>6</v>
      </c>
      <c r="C29" s="542"/>
      <c r="D29" s="542"/>
      <c r="E29" s="542"/>
      <c r="F29" s="542"/>
      <c r="G29" s="542"/>
      <c r="H29" s="542"/>
      <c r="J29" s="186">
        <v>293</v>
      </c>
    </row>
    <row r="30" spans="1:10" ht="15" customHeight="1" x14ac:dyDescent="0.25">
      <c r="A30" s="7"/>
      <c r="B30" s="543" t="s">
        <v>7</v>
      </c>
      <c r="C30" s="543"/>
      <c r="D30" s="12" t="s">
        <v>13</v>
      </c>
      <c r="E30" s="192"/>
      <c r="F30" s="263" t="s">
        <v>9</v>
      </c>
      <c r="G30" s="12" t="s">
        <v>734</v>
      </c>
      <c r="H30" s="192"/>
    </row>
    <row r="31" spans="1:10" x14ac:dyDescent="0.25">
      <c r="A31" s="8"/>
      <c r="B31" s="541" t="s">
        <v>8</v>
      </c>
      <c r="C31" s="541"/>
      <c r="D31" s="12" t="s">
        <v>732</v>
      </c>
      <c r="E31" s="4"/>
      <c r="F31" s="5" t="s">
        <v>10</v>
      </c>
      <c r="G31" s="13" t="s">
        <v>165</v>
      </c>
      <c r="H31" s="4"/>
    </row>
    <row r="33" spans="1:9" ht="30" x14ac:dyDescent="0.25">
      <c r="A33" s="197" t="s">
        <v>0</v>
      </c>
      <c r="B33" s="197" t="s">
        <v>1</v>
      </c>
      <c r="C33" s="197" t="s">
        <v>2</v>
      </c>
      <c r="D33" s="197" t="s">
        <v>3</v>
      </c>
      <c r="E33" s="197" t="s">
        <v>4</v>
      </c>
      <c r="F33" s="197" t="s">
        <v>5</v>
      </c>
      <c r="G33" s="197" t="s">
        <v>1</v>
      </c>
      <c r="H33" s="197" t="s">
        <v>2</v>
      </c>
    </row>
    <row r="34" spans="1:9" x14ac:dyDescent="0.25">
      <c r="A34" s="202" t="s">
        <v>735</v>
      </c>
      <c r="B34" s="148">
        <v>81</v>
      </c>
      <c r="C34" s="174"/>
      <c r="D34" s="106"/>
      <c r="E34" s="187"/>
      <c r="F34" s="108"/>
      <c r="G34" s="215">
        <f>B34+H34</f>
        <v>81</v>
      </c>
      <c r="H34" s="110"/>
      <c r="I34" s="196"/>
    </row>
    <row r="35" spans="1:9" x14ac:dyDescent="0.25">
      <c r="A35" s="202" t="s">
        <v>772</v>
      </c>
      <c r="B35" s="148">
        <v>212</v>
      </c>
      <c r="C35" s="174"/>
      <c r="D35" s="106"/>
      <c r="E35" s="187"/>
      <c r="F35" s="108"/>
      <c r="G35" s="215">
        <f>B35+H35</f>
        <v>212</v>
      </c>
      <c r="H35" s="110"/>
      <c r="I35" s="196"/>
    </row>
    <row r="36" spans="1:9" x14ac:dyDescent="0.25">
      <c r="A36" s="5" t="s">
        <v>16</v>
      </c>
      <c r="B36" s="18">
        <f>SUM(B34:B35)</f>
        <v>293</v>
      </c>
      <c r="C36" s="18">
        <f>SUM(B34:B34)</f>
        <v>81</v>
      </c>
      <c r="D36" s="26">
        <f>SUM(D34:D34)</f>
        <v>0</v>
      </c>
      <c r="E36" s="5"/>
      <c r="F36" s="5"/>
      <c r="G36" s="83">
        <f>SUM(G34:G35)</f>
        <v>293</v>
      </c>
      <c r="H36" s="23">
        <f>SUM(H34:H34)</f>
        <v>0</v>
      </c>
    </row>
    <row r="37" spans="1:9" x14ac:dyDescent="0.25">
      <c r="A37" s="121"/>
      <c r="B37" s="122">
        <f>J29-B36</f>
        <v>0</v>
      </c>
      <c r="C37" s="121"/>
      <c r="D37" s="123"/>
      <c r="E37" s="121"/>
      <c r="F37" s="121"/>
      <c r="G37" s="122"/>
      <c r="H37" s="121"/>
    </row>
  </sheetData>
  <mergeCells count="12">
    <mergeCell ref="B12:C12"/>
    <mergeCell ref="B1:H1"/>
    <mergeCell ref="B2:C2"/>
    <mergeCell ref="B3:C3"/>
    <mergeCell ref="B10:H10"/>
    <mergeCell ref="B11:C11"/>
    <mergeCell ref="B29:H29"/>
    <mergeCell ref="B30:C30"/>
    <mergeCell ref="B31:C31"/>
    <mergeCell ref="B19:H19"/>
    <mergeCell ref="B20:C20"/>
    <mergeCell ref="B21:C21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">
    <tabColor rgb="FF92D050"/>
  </sheetPr>
  <dimension ref="A1:J88"/>
  <sheetViews>
    <sheetView topLeftCell="A67" zoomScaleNormal="100" workbookViewId="0">
      <selection activeCell="G81" sqref="G81:G8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13" t="s">
        <v>9</v>
      </c>
      <c r="G2" s="12" t="s">
        <v>18</v>
      </c>
      <c r="H2" s="192"/>
    </row>
    <row r="3" spans="1:10" x14ac:dyDescent="0.25">
      <c r="A3" s="8"/>
      <c r="B3" s="541" t="s">
        <v>8</v>
      </c>
      <c r="C3" s="541"/>
      <c r="D3" s="12" t="s">
        <v>1411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1412</v>
      </c>
      <c r="B6" s="148">
        <v>597</v>
      </c>
      <c r="C6" s="174">
        <v>0</v>
      </c>
      <c r="D6" s="106">
        <v>0.16400000000000001</v>
      </c>
      <c r="E6" s="187"/>
      <c r="F6" s="108"/>
      <c r="G6" s="215">
        <f>B6-H6</f>
        <v>597</v>
      </c>
      <c r="H6" s="110"/>
    </row>
    <row r="7" spans="1:10" x14ac:dyDescent="0.25">
      <c r="A7" s="202" t="s">
        <v>1511</v>
      </c>
      <c r="B7" s="148">
        <v>300</v>
      </c>
      <c r="C7" s="174">
        <v>0</v>
      </c>
      <c r="D7" s="106">
        <v>0</v>
      </c>
      <c r="E7" s="187"/>
      <c r="F7" s="108"/>
      <c r="G7" s="215">
        <f t="shared" ref="G7:G42" si="0">B7-H7</f>
        <v>300</v>
      </c>
      <c r="H7" s="110"/>
    </row>
    <row r="8" spans="1:10" x14ac:dyDescent="0.25">
      <c r="A8" s="202" t="s">
        <v>1516</v>
      </c>
      <c r="B8" s="148">
        <v>550</v>
      </c>
      <c r="C8" s="174">
        <v>0</v>
      </c>
      <c r="D8" s="106">
        <v>6.4000000000000001E-2</v>
      </c>
      <c r="E8" s="187"/>
      <c r="F8" s="108"/>
      <c r="G8" s="215">
        <f t="shared" si="0"/>
        <v>550</v>
      </c>
      <c r="H8" s="110"/>
    </row>
    <row r="9" spans="1:10" x14ac:dyDescent="0.25">
      <c r="A9" s="202" t="s">
        <v>1521</v>
      </c>
      <c r="B9" s="148">
        <v>200</v>
      </c>
      <c r="C9" s="174">
        <v>8</v>
      </c>
      <c r="D9" s="106">
        <v>2.5999999999999999E-2</v>
      </c>
      <c r="E9" s="187"/>
      <c r="F9" s="108"/>
      <c r="G9" s="215">
        <f t="shared" si="0"/>
        <v>200</v>
      </c>
      <c r="H9" s="110"/>
    </row>
    <row r="10" spans="1:10" x14ac:dyDescent="0.25">
      <c r="A10" s="202" t="s">
        <v>1533</v>
      </c>
      <c r="B10" s="148">
        <v>700</v>
      </c>
      <c r="C10" s="174">
        <v>10</v>
      </c>
      <c r="D10" s="106">
        <v>8.4000000000000005E-2</v>
      </c>
      <c r="E10" s="187"/>
      <c r="F10" s="108"/>
      <c r="G10" s="215">
        <f t="shared" si="0"/>
        <v>700</v>
      </c>
      <c r="H10" s="110"/>
    </row>
    <row r="11" spans="1:10" ht="15.75" thickBot="1" x14ac:dyDescent="0.3">
      <c r="A11" s="153" t="s">
        <v>1580</v>
      </c>
      <c r="B11" s="171">
        <v>230</v>
      </c>
      <c r="C11" s="170">
        <v>0</v>
      </c>
      <c r="D11" s="120">
        <v>0</v>
      </c>
      <c r="E11" s="188"/>
      <c r="F11" s="113"/>
      <c r="G11" s="249">
        <f t="shared" si="0"/>
        <v>230</v>
      </c>
      <c r="H11" s="118"/>
    </row>
    <row r="12" spans="1:10" ht="15.75" thickTop="1" x14ac:dyDescent="0.25">
      <c r="A12" s="149" t="s">
        <v>1645</v>
      </c>
      <c r="B12" s="148">
        <v>400</v>
      </c>
      <c r="C12" s="174">
        <v>0</v>
      </c>
      <c r="D12" s="106">
        <v>6.4000000000000001E-2</v>
      </c>
      <c r="E12" s="187"/>
      <c r="F12" s="108"/>
      <c r="G12" s="215">
        <f t="shared" si="0"/>
        <v>400</v>
      </c>
      <c r="H12" s="110"/>
    </row>
    <row r="13" spans="1:10" x14ac:dyDescent="0.25">
      <c r="A13" s="149" t="s">
        <v>1646</v>
      </c>
      <c r="B13" s="148">
        <v>172</v>
      </c>
      <c r="C13" s="174">
        <v>2</v>
      </c>
      <c r="D13" s="106">
        <v>0</v>
      </c>
      <c r="E13" s="187"/>
      <c r="F13" s="108"/>
      <c r="G13" s="215">
        <f t="shared" si="0"/>
        <v>172</v>
      </c>
      <c r="H13" s="110"/>
    </row>
    <row r="14" spans="1:10" x14ac:dyDescent="0.25">
      <c r="A14" s="149" t="s">
        <v>1656</v>
      </c>
      <c r="B14" s="148">
        <v>488</v>
      </c>
      <c r="C14" s="174">
        <v>28</v>
      </c>
      <c r="D14" s="106">
        <v>0</v>
      </c>
      <c r="E14" s="187"/>
      <c r="F14" s="108"/>
      <c r="G14" s="215">
        <f t="shared" si="0"/>
        <v>488</v>
      </c>
      <c r="H14" s="110"/>
    </row>
    <row r="15" spans="1:10" x14ac:dyDescent="0.25">
      <c r="A15" s="149" t="s">
        <v>1658</v>
      </c>
      <c r="B15" s="148">
        <v>320</v>
      </c>
      <c r="C15" s="174">
        <v>5</v>
      </c>
      <c r="D15" s="106">
        <v>0.06</v>
      </c>
      <c r="E15" s="187"/>
      <c r="F15" s="108"/>
      <c r="G15" s="215">
        <f t="shared" si="0"/>
        <v>320</v>
      </c>
      <c r="H15" s="110"/>
    </row>
    <row r="16" spans="1:10" x14ac:dyDescent="0.25">
      <c r="A16" s="149" t="s">
        <v>1657</v>
      </c>
      <c r="B16" s="148">
        <v>74</v>
      </c>
      <c r="C16" s="174">
        <v>21</v>
      </c>
      <c r="D16" s="106">
        <v>0</v>
      </c>
      <c r="E16" s="187"/>
      <c r="F16" s="108"/>
      <c r="G16" s="215">
        <f t="shared" si="0"/>
        <v>74</v>
      </c>
      <c r="H16" s="110"/>
    </row>
    <row r="17" spans="1:8" x14ac:dyDescent="0.25">
      <c r="A17" s="202" t="s">
        <v>1706</v>
      </c>
      <c r="B17" s="148">
        <v>930</v>
      </c>
      <c r="C17" s="174">
        <v>0</v>
      </c>
      <c r="D17" s="106">
        <v>0.122</v>
      </c>
      <c r="E17" s="187"/>
      <c r="F17" s="108"/>
      <c r="G17" s="215">
        <f t="shared" si="0"/>
        <v>930</v>
      </c>
      <c r="H17" s="110"/>
    </row>
    <row r="18" spans="1:8" x14ac:dyDescent="0.25">
      <c r="A18" s="202" t="s">
        <v>1707</v>
      </c>
      <c r="B18" s="148">
        <v>323</v>
      </c>
      <c r="C18" s="174">
        <v>0</v>
      </c>
      <c r="D18" s="106">
        <v>0.158</v>
      </c>
      <c r="E18" s="187"/>
      <c r="F18" s="108"/>
      <c r="G18" s="215">
        <f t="shared" si="0"/>
        <v>323</v>
      </c>
      <c r="H18" s="110"/>
    </row>
    <row r="19" spans="1:8" x14ac:dyDescent="0.25">
      <c r="A19" s="202" t="s">
        <v>1709</v>
      </c>
      <c r="B19" s="148">
        <v>125</v>
      </c>
      <c r="C19" s="174">
        <v>0</v>
      </c>
      <c r="D19" s="106">
        <v>0</v>
      </c>
      <c r="E19" s="187"/>
      <c r="F19" s="108"/>
      <c r="G19" s="215">
        <f>B19-H19</f>
        <v>125</v>
      </c>
      <c r="H19" s="110"/>
    </row>
    <row r="20" spans="1:8" ht="15.75" thickBot="1" x14ac:dyDescent="0.3">
      <c r="A20" s="153" t="s">
        <v>1708</v>
      </c>
      <c r="B20" s="171">
        <v>228</v>
      </c>
      <c r="C20" s="170">
        <v>0</v>
      </c>
      <c r="D20" s="120">
        <v>0.18</v>
      </c>
      <c r="E20" s="188"/>
      <c r="F20" s="113"/>
      <c r="G20" s="249">
        <f t="shared" si="0"/>
        <v>228</v>
      </c>
      <c r="H20" s="118"/>
    </row>
    <row r="21" spans="1:8" ht="15.75" thickTop="1" x14ac:dyDescent="0.25">
      <c r="A21" s="149" t="s">
        <v>1750</v>
      </c>
      <c r="B21" s="148">
        <v>450</v>
      </c>
      <c r="C21" s="174">
        <v>2</v>
      </c>
      <c r="D21" s="106">
        <v>0.12</v>
      </c>
      <c r="E21" s="187"/>
      <c r="F21" s="108"/>
      <c r="G21" s="215">
        <f t="shared" si="0"/>
        <v>450</v>
      </c>
      <c r="H21" s="110"/>
    </row>
    <row r="22" spans="1:8" x14ac:dyDescent="0.25">
      <c r="A22" s="202" t="s">
        <v>1751</v>
      </c>
      <c r="B22" s="148">
        <v>680</v>
      </c>
      <c r="C22" s="174">
        <v>0</v>
      </c>
      <c r="D22" s="106">
        <v>8.2000000000000003E-2</v>
      </c>
      <c r="E22" s="187"/>
      <c r="F22" s="108"/>
      <c r="G22" s="215">
        <f t="shared" si="0"/>
        <v>680</v>
      </c>
      <c r="H22" s="110"/>
    </row>
    <row r="23" spans="1:8" x14ac:dyDescent="0.25">
      <c r="A23" s="202" t="s">
        <v>1760</v>
      </c>
      <c r="B23" s="148">
        <v>650</v>
      </c>
      <c r="C23" s="174">
        <v>0</v>
      </c>
      <c r="D23" s="106">
        <v>0.122</v>
      </c>
      <c r="E23" s="187"/>
      <c r="F23" s="108"/>
      <c r="G23" s="215">
        <f t="shared" si="0"/>
        <v>650</v>
      </c>
      <c r="H23" s="110"/>
    </row>
    <row r="24" spans="1:8" x14ac:dyDescent="0.25">
      <c r="A24" s="202" t="s">
        <v>1761</v>
      </c>
      <c r="B24" s="148">
        <v>400</v>
      </c>
      <c r="C24" s="174">
        <v>0</v>
      </c>
      <c r="D24" s="106">
        <v>6.8000000000000005E-2</v>
      </c>
      <c r="E24" s="187"/>
      <c r="F24" s="108"/>
      <c r="G24" s="215">
        <f t="shared" si="0"/>
        <v>400</v>
      </c>
      <c r="H24" s="110"/>
    </row>
    <row r="25" spans="1:8" x14ac:dyDescent="0.25">
      <c r="A25" s="202" t="s">
        <v>1771</v>
      </c>
      <c r="B25" s="148">
        <v>685</v>
      </c>
      <c r="C25" s="174">
        <v>6</v>
      </c>
      <c r="D25" s="106">
        <v>0.13800000000000001</v>
      </c>
      <c r="E25" s="187"/>
      <c r="F25" s="108"/>
      <c r="G25" s="215">
        <f t="shared" si="0"/>
        <v>685</v>
      </c>
      <c r="H25" s="110"/>
    </row>
    <row r="26" spans="1:8" ht="15.75" thickBot="1" x14ac:dyDescent="0.3">
      <c r="A26" s="374" t="s">
        <v>1772</v>
      </c>
      <c r="B26" s="375">
        <v>700</v>
      </c>
      <c r="C26" s="376">
        <v>0</v>
      </c>
      <c r="D26" s="377">
        <v>0.10199999999999999</v>
      </c>
      <c r="E26" s="378"/>
      <c r="F26" s="379"/>
      <c r="G26" s="422">
        <f t="shared" si="0"/>
        <v>700</v>
      </c>
      <c r="H26" s="380"/>
    </row>
    <row r="27" spans="1:8" ht="15.75" thickTop="1" x14ac:dyDescent="0.25">
      <c r="A27" s="149" t="s">
        <v>1773</v>
      </c>
      <c r="B27" s="148">
        <v>630</v>
      </c>
      <c r="C27" s="174">
        <v>18</v>
      </c>
      <c r="D27" s="106">
        <v>0.14000000000000001</v>
      </c>
      <c r="E27" s="187"/>
      <c r="F27" s="108"/>
      <c r="G27" s="355">
        <f t="shared" si="0"/>
        <v>630</v>
      </c>
      <c r="H27" s="110"/>
    </row>
    <row r="28" spans="1:8" x14ac:dyDescent="0.25">
      <c r="A28" s="202" t="s">
        <v>1774</v>
      </c>
      <c r="B28" s="148">
        <v>670</v>
      </c>
      <c r="C28" s="174">
        <v>8</v>
      </c>
      <c r="D28" s="106">
        <v>0.13600000000000001</v>
      </c>
      <c r="E28" s="187"/>
      <c r="F28" s="108"/>
      <c r="G28" s="355">
        <f t="shared" si="0"/>
        <v>670</v>
      </c>
      <c r="H28" s="110"/>
    </row>
    <row r="29" spans="1:8" x14ac:dyDescent="0.25">
      <c r="A29" s="202" t="s">
        <v>1793</v>
      </c>
      <c r="B29" s="148">
        <v>635</v>
      </c>
      <c r="C29" s="174">
        <v>4</v>
      </c>
      <c r="D29" s="106">
        <v>0.13600000000000001</v>
      </c>
      <c r="E29" s="187"/>
      <c r="F29" s="108"/>
      <c r="G29" s="355">
        <f t="shared" si="0"/>
        <v>635</v>
      </c>
      <c r="H29" s="110"/>
    </row>
    <row r="30" spans="1:8" x14ac:dyDescent="0.25">
      <c r="A30" s="202" t="s">
        <v>1794</v>
      </c>
      <c r="B30" s="148">
        <v>700</v>
      </c>
      <c r="C30" s="174">
        <v>0</v>
      </c>
      <c r="D30" s="106">
        <v>0.106</v>
      </c>
      <c r="E30" s="187"/>
      <c r="F30" s="108"/>
      <c r="G30" s="355">
        <f t="shared" si="0"/>
        <v>700</v>
      </c>
      <c r="H30" s="110"/>
    </row>
    <row r="31" spans="1:8" x14ac:dyDescent="0.25">
      <c r="A31" s="202" t="s">
        <v>1807</v>
      </c>
      <c r="B31" s="148">
        <v>700</v>
      </c>
      <c r="C31" s="174">
        <v>0</v>
      </c>
      <c r="D31" s="106">
        <v>0.13</v>
      </c>
      <c r="E31" s="187"/>
      <c r="F31" s="108"/>
      <c r="G31" s="355">
        <f t="shared" si="0"/>
        <v>700</v>
      </c>
      <c r="H31" s="110"/>
    </row>
    <row r="32" spans="1:8" x14ac:dyDescent="0.25">
      <c r="A32" s="202" t="s">
        <v>1808</v>
      </c>
      <c r="B32" s="148">
        <v>730</v>
      </c>
      <c r="C32" s="174">
        <v>0</v>
      </c>
      <c r="D32" s="106">
        <v>0.129</v>
      </c>
      <c r="E32" s="187"/>
      <c r="F32" s="108"/>
      <c r="G32" s="355">
        <f t="shared" si="0"/>
        <v>730</v>
      </c>
      <c r="H32" s="110"/>
    </row>
    <row r="33" spans="1:9" x14ac:dyDescent="0.25">
      <c r="A33" s="202" t="s">
        <v>1816</v>
      </c>
      <c r="B33" s="148">
        <v>620</v>
      </c>
      <c r="C33" s="174">
        <v>0</v>
      </c>
      <c r="D33" s="106">
        <v>0.14000000000000001</v>
      </c>
      <c r="E33" s="187"/>
      <c r="F33" s="108"/>
      <c r="G33" s="355">
        <f t="shared" si="0"/>
        <v>620</v>
      </c>
      <c r="H33" s="110"/>
    </row>
    <row r="34" spans="1:9" x14ac:dyDescent="0.25">
      <c r="A34" s="202" t="s">
        <v>1817</v>
      </c>
      <c r="B34" s="148">
        <v>325</v>
      </c>
      <c r="C34" s="174">
        <v>1</v>
      </c>
      <c r="D34" s="106">
        <v>7.1999999999999995E-2</v>
      </c>
      <c r="E34" s="187"/>
      <c r="F34" s="108"/>
      <c r="G34" s="355">
        <f t="shared" si="0"/>
        <v>325</v>
      </c>
      <c r="H34" s="110"/>
    </row>
    <row r="35" spans="1:9" x14ac:dyDescent="0.25">
      <c r="A35" s="202" t="s">
        <v>1824</v>
      </c>
      <c r="B35" s="148">
        <v>740</v>
      </c>
      <c r="C35" s="174">
        <v>0</v>
      </c>
      <c r="D35" s="106">
        <v>0.14199999999999999</v>
      </c>
      <c r="E35" s="187"/>
      <c r="F35" s="108"/>
      <c r="G35" s="355">
        <f t="shared" si="0"/>
        <v>740</v>
      </c>
      <c r="H35" s="110"/>
    </row>
    <row r="36" spans="1:9" x14ac:dyDescent="0.25">
      <c r="A36" s="202" t="s">
        <v>1825</v>
      </c>
      <c r="B36" s="148">
        <v>750</v>
      </c>
      <c r="C36" s="174">
        <v>0</v>
      </c>
      <c r="D36" s="106">
        <v>0.10100000000000001</v>
      </c>
      <c r="E36" s="187"/>
      <c r="F36" s="108"/>
      <c r="G36" s="355">
        <f t="shared" si="0"/>
        <v>750</v>
      </c>
      <c r="H36" s="110"/>
    </row>
    <row r="37" spans="1:9" x14ac:dyDescent="0.25">
      <c r="A37" s="202" t="s">
        <v>1874</v>
      </c>
      <c r="B37" s="148">
        <v>650</v>
      </c>
      <c r="C37" s="174">
        <v>0</v>
      </c>
      <c r="D37" s="106">
        <v>0.112</v>
      </c>
      <c r="E37" s="187"/>
      <c r="F37" s="108"/>
      <c r="G37" s="355">
        <f t="shared" si="0"/>
        <v>650</v>
      </c>
      <c r="H37" s="110"/>
    </row>
    <row r="38" spans="1:9" x14ac:dyDescent="0.25">
      <c r="A38" s="202" t="s">
        <v>1875</v>
      </c>
      <c r="B38" s="148">
        <v>740</v>
      </c>
      <c r="C38" s="174">
        <v>0</v>
      </c>
      <c r="D38" s="106">
        <v>0.124</v>
      </c>
      <c r="E38" s="187"/>
      <c r="F38" s="108"/>
      <c r="G38" s="355">
        <f t="shared" si="0"/>
        <v>740</v>
      </c>
      <c r="H38" s="110"/>
    </row>
    <row r="39" spans="1:9" ht="15.75" customHeight="1" x14ac:dyDescent="0.25">
      <c r="A39" s="363" t="s">
        <v>1876</v>
      </c>
      <c r="B39" s="364">
        <v>750</v>
      </c>
      <c r="C39" s="365">
        <v>6</v>
      </c>
      <c r="D39" s="366">
        <v>0.1</v>
      </c>
      <c r="E39" s="367"/>
      <c r="F39" s="368"/>
      <c r="G39" s="369">
        <f t="shared" si="0"/>
        <v>750</v>
      </c>
      <c r="H39" s="370"/>
    </row>
    <row r="40" spans="1:9" ht="19.5" customHeight="1" x14ac:dyDescent="0.25">
      <c r="A40" s="404" t="s">
        <v>1877</v>
      </c>
      <c r="B40" s="405">
        <v>730</v>
      </c>
      <c r="C40" s="406">
        <v>0</v>
      </c>
      <c r="D40" s="407">
        <v>0.127</v>
      </c>
      <c r="E40" s="408"/>
      <c r="F40" s="409"/>
      <c r="G40" s="410">
        <f t="shared" si="0"/>
        <v>730</v>
      </c>
      <c r="H40" s="411"/>
      <c r="I40" s="196"/>
    </row>
    <row r="41" spans="1:9" ht="18" customHeight="1" x14ac:dyDescent="0.25">
      <c r="A41" s="149" t="s">
        <v>1878</v>
      </c>
      <c r="B41" s="148">
        <v>733</v>
      </c>
      <c r="C41" s="174">
        <v>3</v>
      </c>
      <c r="D41" s="106">
        <v>1.6E-2</v>
      </c>
      <c r="E41" s="187"/>
      <c r="F41" s="108"/>
      <c r="G41" s="355">
        <f t="shared" si="0"/>
        <v>733</v>
      </c>
      <c r="H41" s="110"/>
      <c r="I41" s="196"/>
    </row>
    <row r="42" spans="1:9" ht="18" customHeight="1" x14ac:dyDescent="0.25">
      <c r="A42" s="149" t="s">
        <v>1879</v>
      </c>
      <c r="B42" s="148">
        <v>770</v>
      </c>
      <c r="C42" s="174">
        <v>5</v>
      </c>
      <c r="D42" s="106">
        <v>0.17799999999999999</v>
      </c>
      <c r="E42" s="187"/>
      <c r="F42" s="108"/>
      <c r="G42" s="355">
        <f t="shared" si="0"/>
        <v>770</v>
      </c>
      <c r="H42" s="110"/>
      <c r="I42" s="196"/>
    </row>
    <row r="43" spans="1:9" ht="17.25" customHeight="1" x14ac:dyDescent="0.25">
      <c r="A43" s="298" t="s">
        <v>1880</v>
      </c>
      <c r="B43" s="206">
        <v>160</v>
      </c>
      <c r="C43" s="299">
        <v>0</v>
      </c>
      <c r="D43" s="300">
        <v>0</v>
      </c>
      <c r="E43" s="301"/>
      <c r="F43" s="220"/>
      <c r="G43" s="446">
        <f t="shared" ref="G43:G49" si="1">B43-H43</f>
        <v>160</v>
      </c>
      <c r="H43" s="302"/>
      <c r="I43" s="196"/>
    </row>
    <row r="44" spans="1:9" ht="17.25" customHeight="1" x14ac:dyDescent="0.25">
      <c r="A44" s="149" t="s">
        <v>1999</v>
      </c>
      <c r="B44" s="148">
        <v>483</v>
      </c>
      <c r="C44" s="174">
        <v>8</v>
      </c>
      <c r="D44" s="106">
        <v>0.114</v>
      </c>
      <c r="E44" s="198"/>
      <c r="F44" s="197"/>
      <c r="G44" s="446">
        <f t="shared" si="1"/>
        <v>483</v>
      </c>
      <c r="H44" s="201"/>
      <c r="I44" s="196"/>
    </row>
    <row r="45" spans="1:9" ht="17.25" customHeight="1" x14ac:dyDescent="0.25">
      <c r="A45" s="202" t="s">
        <v>2033</v>
      </c>
      <c r="B45" s="204">
        <v>581</v>
      </c>
      <c r="C45" s="203">
        <v>4</v>
      </c>
      <c r="D45" s="200">
        <v>6.8000000000000005E-2</v>
      </c>
      <c r="E45" s="198"/>
      <c r="F45" s="197"/>
      <c r="G45" s="446">
        <f t="shared" si="1"/>
        <v>581</v>
      </c>
      <c r="H45" s="201"/>
      <c r="I45" s="196"/>
    </row>
    <row r="46" spans="1:9" ht="17.25" customHeight="1" x14ac:dyDescent="0.25">
      <c r="A46" s="202" t="s">
        <v>2034</v>
      </c>
      <c r="B46" s="204">
        <v>670</v>
      </c>
      <c r="C46" s="203">
        <v>0</v>
      </c>
      <c r="D46" s="200">
        <v>6.2E-2</v>
      </c>
      <c r="E46" s="198"/>
      <c r="F46" s="197"/>
      <c r="G46" s="446">
        <f t="shared" si="1"/>
        <v>670</v>
      </c>
      <c r="H46" s="201"/>
      <c r="I46" s="196"/>
    </row>
    <row r="47" spans="1:9" ht="17.25" customHeight="1" x14ac:dyDescent="0.25">
      <c r="A47" s="202" t="s">
        <v>2035</v>
      </c>
      <c r="B47" s="204">
        <v>746</v>
      </c>
      <c r="C47" s="203">
        <v>0</v>
      </c>
      <c r="D47" s="200">
        <v>0.13500000000000001</v>
      </c>
      <c r="E47" s="198"/>
      <c r="F47" s="197"/>
      <c r="G47" s="446">
        <f t="shared" si="1"/>
        <v>746</v>
      </c>
      <c r="H47" s="201"/>
      <c r="I47" s="196"/>
    </row>
    <row r="48" spans="1:9" ht="17.25" customHeight="1" x14ac:dyDescent="0.25">
      <c r="A48" s="202"/>
      <c r="B48" s="204"/>
      <c r="C48" s="203"/>
      <c r="D48" s="200"/>
      <c r="E48" s="198"/>
      <c r="F48" s="197"/>
      <c r="G48" s="446">
        <f t="shared" si="1"/>
        <v>0</v>
      </c>
      <c r="H48" s="201"/>
      <c r="I48" s="196"/>
    </row>
    <row r="49" spans="1:10" ht="18" customHeight="1" x14ac:dyDescent="0.25">
      <c r="A49" s="2"/>
      <c r="B49" s="2"/>
      <c r="C49" s="2"/>
      <c r="D49" s="2"/>
      <c r="E49" s="198"/>
      <c r="F49" s="197"/>
      <c r="G49" s="412">
        <f t="shared" si="1"/>
        <v>0</v>
      </c>
      <c r="H49" s="110"/>
      <c r="I49" s="196"/>
    </row>
    <row r="50" spans="1:10" ht="15" customHeight="1" x14ac:dyDescent="0.25">
      <c r="A50" s="389" t="s">
        <v>16</v>
      </c>
      <c r="B50" s="385">
        <f>SUM(B6:B48)</f>
        <v>22715</v>
      </c>
      <c r="C50" s="385">
        <f>SUM(B40:B40)</f>
        <v>730</v>
      </c>
      <c r="D50" s="386">
        <f>SUM(D40:D40)</f>
        <v>0.127</v>
      </c>
      <c r="E50" s="384"/>
      <c r="F50" s="384"/>
      <c r="G50" s="387">
        <f>SUM(G6:G49)</f>
        <v>22715</v>
      </c>
      <c r="H50" s="388">
        <f>SUM(H40:H40)</f>
        <v>0</v>
      </c>
    </row>
    <row r="51" spans="1:10" x14ac:dyDescent="0.25">
      <c r="A51" s="121"/>
      <c r="B51" s="122">
        <f>J1-B50</f>
        <v>-2715</v>
      </c>
      <c r="C51" s="121"/>
      <c r="D51" s="123"/>
      <c r="E51" s="121"/>
      <c r="F51" s="121"/>
      <c r="G51" s="122"/>
      <c r="H51" s="121"/>
    </row>
    <row r="52" spans="1:10" ht="76.5" customHeight="1" x14ac:dyDescent="0.25"/>
    <row r="53" spans="1:10" ht="28.5" customHeight="1" x14ac:dyDescent="0.25">
      <c r="A53" s="6"/>
      <c r="B53" s="542" t="s">
        <v>6</v>
      </c>
      <c r="C53" s="542"/>
      <c r="D53" s="542"/>
      <c r="E53" s="542"/>
      <c r="F53" s="542"/>
      <c r="G53" s="542"/>
      <c r="H53" s="542"/>
      <c r="J53" s="186">
        <v>20235</v>
      </c>
    </row>
    <row r="54" spans="1:10" ht="15" customHeight="1" x14ac:dyDescent="0.25">
      <c r="A54" s="7"/>
      <c r="B54" s="543" t="s">
        <v>7</v>
      </c>
      <c r="C54" s="543"/>
      <c r="D54" s="12" t="s">
        <v>13</v>
      </c>
      <c r="E54" s="192"/>
      <c r="F54" s="313" t="s">
        <v>9</v>
      </c>
      <c r="G54" s="12"/>
      <c r="H54" s="192"/>
    </row>
    <row r="55" spans="1:10" x14ac:dyDescent="0.25">
      <c r="A55" s="8"/>
      <c r="B55" s="541" t="s">
        <v>8</v>
      </c>
      <c r="C55" s="541"/>
      <c r="D55" s="12" t="s">
        <v>1411</v>
      </c>
      <c r="E55" s="4"/>
      <c r="F55" s="5" t="s">
        <v>10</v>
      </c>
      <c r="G55" s="13" t="s">
        <v>129</v>
      </c>
      <c r="H55" s="4"/>
    </row>
    <row r="57" spans="1:10" ht="30" x14ac:dyDescent="0.25">
      <c r="A57" s="197" t="s">
        <v>0</v>
      </c>
      <c r="B57" s="197" t="s">
        <v>1</v>
      </c>
      <c r="C57" s="197" t="s">
        <v>2</v>
      </c>
      <c r="D57" s="197" t="s">
        <v>3</v>
      </c>
      <c r="E57" s="197" t="s">
        <v>4</v>
      </c>
      <c r="F57" s="197" t="s">
        <v>5</v>
      </c>
      <c r="G57" s="197" t="s">
        <v>1</v>
      </c>
      <c r="H57" s="197" t="s">
        <v>2</v>
      </c>
    </row>
    <row r="58" spans="1:10" x14ac:dyDescent="0.25">
      <c r="A58" s="202" t="s">
        <v>1583</v>
      </c>
      <c r="B58" s="104">
        <v>123</v>
      </c>
      <c r="C58" s="174">
        <v>7</v>
      </c>
      <c r="D58" s="106">
        <v>0</v>
      </c>
      <c r="E58" s="108"/>
      <c r="F58" s="108"/>
      <c r="G58" s="216">
        <f>B58+H58</f>
        <v>123</v>
      </c>
      <c r="H58" s="108"/>
    </row>
    <row r="59" spans="1:10" x14ac:dyDescent="0.25">
      <c r="A59" s="202" t="s">
        <v>1584</v>
      </c>
      <c r="B59" s="104">
        <v>800</v>
      </c>
      <c r="C59" s="174">
        <v>0</v>
      </c>
      <c r="D59" s="106">
        <v>0</v>
      </c>
      <c r="E59" s="108"/>
      <c r="F59" s="108"/>
      <c r="G59" s="216">
        <f t="shared" ref="G59:G79" si="2">B59+H59</f>
        <v>800</v>
      </c>
      <c r="H59" s="108"/>
    </row>
    <row r="60" spans="1:10" x14ac:dyDescent="0.25">
      <c r="A60" s="202" t="s">
        <v>1609</v>
      </c>
      <c r="B60" s="104">
        <v>885</v>
      </c>
      <c r="C60" s="174">
        <v>0</v>
      </c>
      <c r="D60" s="106">
        <v>0</v>
      </c>
      <c r="E60" s="108"/>
      <c r="F60" s="108"/>
      <c r="G60" s="216">
        <f t="shared" si="2"/>
        <v>885</v>
      </c>
      <c r="H60" s="108"/>
    </row>
    <row r="61" spans="1:10" x14ac:dyDescent="0.25">
      <c r="A61" s="202" t="s">
        <v>1610</v>
      </c>
      <c r="B61" s="104">
        <v>202</v>
      </c>
      <c r="C61" s="174">
        <v>0</v>
      </c>
      <c r="D61" s="106">
        <v>0</v>
      </c>
      <c r="E61" s="108"/>
      <c r="F61" s="108"/>
      <c r="G61" s="216">
        <f t="shared" si="2"/>
        <v>202</v>
      </c>
      <c r="H61" s="108"/>
    </row>
    <row r="62" spans="1:10" x14ac:dyDescent="0.25">
      <c r="A62" s="202" t="s">
        <v>1611</v>
      </c>
      <c r="B62" s="54">
        <v>520</v>
      </c>
      <c r="C62" s="203">
        <v>0</v>
      </c>
      <c r="D62" s="200">
        <v>0</v>
      </c>
      <c r="E62" s="197"/>
      <c r="F62" s="197"/>
      <c r="G62" s="217">
        <f t="shared" si="2"/>
        <v>520</v>
      </c>
      <c r="H62" s="197"/>
    </row>
    <row r="63" spans="1:10" x14ac:dyDescent="0.25">
      <c r="A63" s="149" t="s">
        <v>1677</v>
      </c>
      <c r="B63" s="104">
        <v>745</v>
      </c>
      <c r="C63" s="104">
        <v>1</v>
      </c>
      <c r="D63" s="106">
        <v>0</v>
      </c>
      <c r="E63" s="108"/>
      <c r="F63" s="108"/>
      <c r="G63" s="355">
        <f t="shared" si="2"/>
        <v>745</v>
      </c>
      <c r="H63" s="108"/>
    </row>
    <row r="64" spans="1:10" x14ac:dyDescent="0.25">
      <c r="A64" s="202" t="s">
        <v>1678</v>
      </c>
      <c r="B64" s="104">
        <v>844</v>
      </c>
      <c r="C64" s="104">
        <v>0</v>
      </c>
      <c r="D64" s="106">
        <v>0</v>
      </c>
      <c r="E64" s="108"/>
      <c r="F64" s="108"/>
      <c r="G64" s="355">
        <f t="shared" si="2"/>
        <v>844</v>
      </c>
      <c r="H64" s="108"/>
    </row>
    <row r="65" spans="1:9" x14ac:dyDescent="0.25">
      <c r="A65" s="202" t="s">
        <v>1730</v>
      </c>
      <c r="B65" s="104">
        <v>616</v>
      </c>
      <c r="C65" s="104">
        <v>0</v>
      </c>
      <c r="D65" s="106">
        <v>0</v>
      </c>
      <c r="E65" s="108"/>
      <c r="F65" s="108"/>
      <c r="G65" s="355">
        <f t="shared" si="2"/>
        <v>616</v>
      </c>
      <c r="H65" s="108"/>
    </row>
    <row r="66" spans="1:9" x14ac:dyDescent="0.25">
      <c r="A66" s="202" t="s">
        <v>1731</v>
      </c>
      <c r="B66" s="54">
        <v>410</v>
      </c>
      <c r="C66" s="54">
        <v>0</v>
      </c>
      <c r="D66" s="200">
        <v>0</v>
      </c>
      <c r="E66" s="197"/>
      <c r="F66" s="197"/>
      <c r="G66" s="412">
        <f t="shared" si="2"/>
        <v>410</v>
      </c>
      <c r="H66" s="197"/>
    </row>
    <row r="67" spans="1:9" x14ac:dyDescent="0.25">
      <c r="A67" s="149" t="s">
        <v>1731</v>
      </c>
      <c r="B67" s="104">
        <v>504</v>
      </c>
      <c r="C67" s="104">
        <v>0</v>
      </c>
      <c r="D67" s="106">
        <v>0</v>
      </c>
      <c r="E67" s="108"/>
      <c r="F67" s="108"/>
      <c r="G67" s="355">
        <f t="shared" si="2"/>
        <v>504</v>
      </c>
      <c r="H67" s="108"/>
    </row>
    <row r="68" spans="1:9" x14ac:dyDescent="0.25">
      <c r="A68" s="202" t="s">
        <v>1754</v>
      </c>
      <c r="B68" s="104">
        <v>138</v>
      </c>
      <c r="C68" s="104">
        <v>0</v>
      </c>
      <c r="D68" s="106">
        <v>0</v>
      </c>
      <c r="E68" s="108"/>
      <c r="F68" s="108"/>
      <c r="G68" s="355">
        <f t="shared" si="2"/>
        <v>138</v>
      </c>
      <c r="H68" s="108"/>
    </row>
    <row r="69" spans="1:9" x14ac:dyDescent="0.25">
      <c r="A69" s="202" t="s">
        <v>1786</v>
      </c>
      <c r="B69" s="104">
        <v>500</v>
      </c>
      <c r="C69" s="104">
        <v>0</v>
      </c>
      <c r="D69" s="106">
        <v>0</v>
      </c>
      <c r="E69" s="108"/>
      <c r="F69" s="108"/>
      <c r="G69" s="355">
        <f t="shared" si="2"/>
        <v>500</v>
      </c>
      <c r="H69" s="108"/>
    </row>
    <row r="70" spans="1:9" x14ac:dyDescent="0.25">
      <c r="A70" s="202" t="s">
        <v>1787</v>
      </c>
      <c r="B70" s="351">
        <v>1000</v>
      </c>
      <c r="C70" s="104">
        <v>0</v>
      </c>
      <c r="D70" s="106">
        <v>0</v>
      </c>
      <c r="E70" s="108"/>
      <c r="F70" s="108"/>
      <c r="G70" s="355">
        <f t="shared" si="2"/>
        <v>1000</v>
      </c>
      <c r="H70" s="108"/>
    </row>
    <row r="71" spans="1:9" x14ac:dyDescent="0.25">
      <c r="A71" s="202" t="s">
        <v>1788</v>
      </c>
      <c r="B71" s="351">
        <v>1108</v>
      </c>
      <c r="C71" s="104">
        <v>1</v>
      </c>
      <c r="D71" s="106">
        <v>0</v>
      </c>
      <c r="E71" s="108"/>
      <c r="F71" s="108"/>
      <c r="G71" s="355">
        <f t="shared" si="2"/>
        <v>1108</v>
      </c>
      <c r="H71" s="108"/>
    </row>
    <row r="72" spans="1:9" x14ac:dyDescent="0.25">
      <c r="A72" s="202" t="s">
        <v>1790</v>
      </c>
      <c r="B72" s="54">
        <v>500</v>
      </c>
      <c r="C72" s="197">
        <v>0</v>
      </c>
      <c r="D72" s="200">
        <v>0</v>
      </c>
      <c r="E72" s="197"/>
      <c r="F72" s="197"/>
      <c r="G72" s="412">
        <f t="shared" si="2"/>
        <v>500</v>
      </c>
      <c r="H72" s="197"/>
    </row>
    <row r="73" spans="1:9" x14ac:dyDescent="0.25">
      <c r="A73" s="149" t="s">
        <v>1829</v>
      </c>
      <c r="B73" s="104">
        <v>508</v>
      </c>
      <c r="C73" s="108">
        <v>0</v>
      </c>
      <c r="D73" s="106">
        <v>0</v>
      </c>
      <c r="E73" s="108"/>
      <c r="F73" s="108"/>
      <c r="G73" s="355">
        <f t="shared" si="2"/>
        <v>508</v>
      </c>
      <c r="H73" s="108"/>
    </row>
    <row r="74" spans="1:9" x14ac:dyDescent="0.25">
      <c r="A74" s="202" t="s">
        <v>1839</v>
      </c>
      <c r="B74" s="104">
        <v>1934</v>
      </c>
      <c r="C74" s="108">
        <v>0</v>
      </c>
      <c r="D74" s="106">
        <v>0</v>
      </c>
      <c r="E74" s="108"/>
      <c r="F74" s="108"/>
      <c r="G74" s="355">
        <f t="shared" si="2"/>
        <v>1934</v>
      </c>
      <c r="H74" s="108"/>
    </row>
    <row r="75" spans="1:9" x14ac:dyDescent="0.25">
      <c r="A75" s="202" t="s">
        <v>1839</v>
      </c>
      <c r="B75" s="104">
        <v>1083</v>
      </c>
      <c r="C75" s="108">
        <v>0</v>
      </c>
      <c r="D75" s="106">
        <v>0</v>
      </c>
      <c r="E75" s="108"/>
      <c r="F75" s="108"/>
      <c r="G75" s="355">
        <f t="shared" si="2"/>
        <v>1083</v>
      </c>
      <c r="H75" s="108"/>
    </row>
    <row r="76" spans="1:9" x14ac:dyDescent="0.25">
      <c r="A76" s="202" t="s">
        <v>1850</v>
      </c>
      <c r="B76" s="104">
        <v>1487</v>
      </c>
      <c r="C76" s="108">
        <v>2</v>
      </c>
      <c r="D76" s="106">
        <v>0</v>
      </c>
      <c r="E76" s="108"/>
      <c r="F76" s="108"/>
      <c r="G76" s="355">
        <f t="shared" si="2"/>
        <v>1487</v>
      </c>
      <c r="H76" s="108"/>
    </row>
    <row r="77" spans="1:9" x14ac:dyDescent="0.25">
      <c r="A77" s="202" t="s">
        <v>1857</v>
      </c>
      <c r="B77" s="351">
        <v>2138</v>
      </c>
      <c r="C77" s="108">
        <v>42</v>
      </c>
      <c r="D77" s="106">
        <v>0</v>
      </c>
      <c r="E77" s="108"/>
      <c r="F77" s="108"/>
      <c r="G77" s="355">
        <f t="shared" si="2"/>
        <v>2138</v>
      </c>
      <c r="H77" s="108"/>
    </row>
    <row r="78" spans="1:9" x14ac:dyDescent="0.25">
      <c r="A78" s="202" t="s">
        <v>1866</v>
      </c>
      <c r="B78" s="351">
        <v>2142</v>
      </c>
      <c r="C78" s="108">
        <v>0</v>
      </c>
      <c r="D78" s="106">
        <v>0</v>
      </c>
      <c r="E78" s="108"/>
      <c r="F78" s="108"/>
      <c r="G78" s="355">
        <f t="shared" si="2"/>
        <v>2142</v>
      </c>
      <c r="H78" s="108"/>
    </row>
    <row r="79" spans="1:9" x14ac:dyDescent="0.25">
      <c r="A79" s="298" t="s">
        <v>1893</v>
      </c>
      <c r="B79" s="390">
        <v>348</v>
      </c>
      <c r="C79" s="391">
        <v>0</v>
      </c>
      <c r="D79" s="81">
        <v>0</v>
      </c>
      <c r="E79" s="391"/>
      <c r="F79" s="391"/>
      <c r="G79" s="392">
        <f t="shared" si="2"/>
        <v>348</v>
      </c>
      <c r="H79" s="391"/>
    </row>
    <row r="80" spans="1:9" ht="15.75" thickBot="1" x14ac:dyDescent="0.3">
      <c r="A80" s="432" t="s">
        <v>1892</v>
      </c>
      <c r="B80" s="433">
        <v>1521</v>
      </c>
      <c r="C80" s="434">
        <v>0</v>
      </c>
      <c r="D80" s="435">
        <v>0</v>
      </c>
      <c r="E80" s="436"/>
      <c r="F80" s="437"/>
      <c r="G80" s="535">
        <f>B80+H80</f>
        <v>1521</v>
      </c>
      <c r="H80" s="439"/>
      <c r="I80" s="196"/>
    </row>
    <row r="81" spans="1:8" x14ac:dyDescent="0.25">
      <c r="A81" s="149" t="s">
        <v>2680</v>
      </c>
      <c r="B81" s="162">
        <v>1370</v>
      </c>
      <c r="C81" s="163">
        <v>0</v>
      </c>
      <c r="D81" s="163" t="s">
        <v>24</v>
      </c>
      <c r="E81" s="536">
        <v>0</v>
      </c>
      <c r="F81" s="108"/>
      <c r="G81" s="215">
        <f t="shared" ref="G81:G86" si="3">B81+H81</f>
        <v>1370</v>
      </c>
      <c r="H81" s="108"/>
    </row>
    <row r="82" spans="1:8" x14ac:dyDescent="0.25">
      <c r="A82" s="202" t="s">
        <v>2681</v>
      </c>
      <c r="B82" s="426">
        <v>856</v>
      </c>
      <c r="C82" s="427">
        <v>5</v>
      </c>
      <c r="D82" s="425" t="s">
        <v>24</v>
      </c>
      <c r="E82" s="428">
        <v>0</v>
      </c>
      <c r="F82" s="197"/>
      <c r="G82" s="222">
        <f t="shared" si="3"/>
        <v>856</v>
      </c>
      <c r="H82" s="197"/>
    </row>
    <row r="83" spans="1:8" x14ac:dyDescent="0.25">
      <c r="A83" s="202" t="s">
        <v>2697</v>
      </c>
      <c r="B83" s="162">
        <v>144</v>
      </c>
      <c r="C83" s="163">
        <v>0</v>
      </c>
      <c r="D83" s="163" t="s">
        <v>24</v>
      </c>
      <c r="E83" s="428">
        <v>0</v>
      </c>
      <c r="F83" s="197"/>
      <c r="G83" s="222">
        <f t="shared" si="3"/>
        <v>144</v>
      </c>
      <c r="H83" s="197"/>
    </row>
    <row r="84" spans="1:8" x14ac:dyDescent="0.25">
      <c r="A84" s="202"/>
      <c r="F84" s="197"/>
      <c r="G84" s="412">
        <f t="shared" si="3"/>
        <v>0</v>
      </c>
      <c r="H84" s="197"/>
    </row>
    <row r="85" spans="1:8" x14ac:dyDescent="0.25">
      <c r="A85" s="202"/>
      <c r="B85" s="534"/>
      <c r="C85" s="197"/>
      <c r="D85" s="200"/>
      <c r="E85" s="197"/>
      <c r="F85" s="197"/>
      <c r="G85" s="412">
        <f t="shared" si="3"/>
        <v>0</v>
      </c>
      <c r="H85" s="197"/>
    </row>
    <row r="86" spans="1:8" ht="15.75" thickBot="1" x14ac:dyDescent="0.3">
      <c r="A86" s="483"/>
      <c r="B86" s="483"/>
      <c r="C86" s="483"/>
      <c r="D86" s="483"/>
      <c r="E86" s="483"/>
      <c r="F86" s="483"/>
      <c r="G86" s="412">
        <f t="shared" si="3"/>
        <v>0</v>
      </c>
      <c r="H86" s="483"/>
    </row>
    <row r="87" spans="1:8" x14ac:dyDescent="0.25">
      <c r="A87" s="384" t="s">
        <v>16</v>
      </c>
      <c r="B87" s="385">
        <f>SUM(B58:B85)</f>
        <v>22426</v>
      </c>
      <c r="C87" s="385">
        <f>SUM(C58:C85)</f>
        <v>58</v>
      </c>
      <c r="D87" s="386">
        <f>SUM(D80:D80)</f>
        <v>0</v>
      </c>
      <c r="E87" s="384"/>
      <c r="F87" s="384"/>
      <c r="G87" s="387">
        <f>SUM(G58:G85)</f>
        <v>22426</v>
      </c>
      <c r="H87" s="388">
        <f>SUM(H80:H80)</f>
        <v>0</v>
      </c>
    </row>
    <row r="88" spans="1:8" x14ac:dyDescent="0.25">
      <c r="A88" s="121"/>
      <c r="B88" s="122">
        <f>J53-B87</f>
        <v>-2191</v>
      </c>
      <c r="C88" s="121"/>
      <c r="D88" s="123"/>
      <c r="E88" s="121"/>
      <c r="F88" s="121"/>
      <c r="G88" s="122"/>
      <c r="H88" s="121"/>
    </row>
  </sheetData>
  <mergeCells count="6">
    <mergeCell ref="B53:H53"/>
    <mergeCell ref="B54:C54"/>
    <mergeCell ref="B55:C55"/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rgb="FFFFC000"/>
  </sheetPr>
  <dimension ref="A1:J93"/>
  <sheetViews>
    <sheetView topLeftCell="A59" workbookViewId="0">
      <selection activeCell="G76" sqref="G76:G8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68" t="s">
        <v>9</v>
      </c>
      <c r="G2" s="12" t="s">
        <v>159</v>
      </c>
      <c r="H2" s="192"/>
    </row>
    <row r="3" spans="1:10" x14ac:dyDescent="0.25">
      <c r="A3" s="8"/>
      <c r="B3" s="541" t="s">
        <v>8</v>
      </c>
      <c r="C3" s="541"/>
      <c r="D3" s="12" t="s">
        <v>905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906</v>
      </c>
      <c r="B6" s="148">
        <v>520</v>
      </c>
      <c r="C6" s="174"/>
      <c r="D6" s="106"/>
      <c r="E6" s="187"/>
      <c r="F6" s="108"/>
      <c r="G6" s="216">
        <f>B6-H6</f>
        <v>510</v>
      </c>
      <c r="H6" s="110">
        <v>10</v>
      </c>
    </row>
    <row r="7" spans="1:10" x14ac:dyDescent="0.25">
      <c r="A7" s="202" t="s">
        <v>907</v>
      </c>
      <c r="B7" s="148">
        <v>212</v>
      </c>
      <c r="C7" s="174"/>
      <c r="D7" s="106"/>
      <c r="E7" s="187"/>
      <c r="F7" s="108"/>
      <c r="G7" s="216">
        <f t="shared" ref="G7:G26" si="0">B7-H7</f>
        <v>212</v>
      </c>
      <c r="H7" s="110"/>
    </row>
    <row r="8" spans="1:10" x14ac:dyDescent="0.25">
      <c r="A8" s="202" t="s">
        <v>908</v>
      </c>
      <c r="B8" s="148">
        <v>428</v>
      </c>
      <c r="C8" s="174"/>
      <c r="D8" s="106"/>
      <c r="E8" s="187"/>
      <c r="F8" s="108"/>
      <c r="G8" s="216">
        <f t="shared" si="0"/>
        <v>428</v>
      </c>
      <c r="H8" s="110"/>
    </row>
    <row r="9" spans="1:10" x14ac:dyDescent="0.25">
      <c r="A9" s="202" t="s">
        <v>909</v>
      </c>
      <c r="B9" s="148">
        <v>146</v>
      </c>
      <c r="C9" s="174"/>
      <c r="D9" s="106"/>
      <c r="E9" s="187"/>
      <c r="F9" s="108"/>
      <c r="G9" s="216">
        <f t="shared" si="0"/>
        <v>146</v>
      </c>
      <c r="H9" s="110"/>
    </row>
    <row r="10" spans="1:10" x14ac:dyDescent="0.25">
      <c r="A10" s="202" t="s">
        <v>913</v>
      </c>
      <c r="B10" s="148">
        <v>430</v>
      </c>
      <c r="C10" s="174"/>
      <c r="D10" s="106"/>
      <c r="E10" s="187"/>
      <c r="F10" s="108"/>
      <c r="G10" s="215">
        <f t="shared" si="0"/>
        <v>430</v>
      </c>
      <c r="H10" s="110"/>
    </row>
    <row r="11" spans="1:10" x14ac:dyDescent="0.25">
      <c r="A11" s="202" t="s">
        <v>925</v>
      </c>
      <c r="B11" s="148">
        <v>584</v>
      </c>
      <c r="C11" s="174"/>
      <c r="D11" s="106"/>
      <c r="E11" s="187"/>
      <c r="F11" s="108"/>
      <c r="G11" s="216">
        <f t="shared" si="0"/>
        <v>584</v>
      </c>
      <c r="H11" s="110"/>
    </row>
    <row r="12" spans="1:10" x14ac:dyDescent="0.25">
      <c r="A12" s="202" t="s">
        <v>926</v>
      </c>
      <c r="B12" s="148">
        <v>520</v>
      </c>
      <c r="C12" s="174"/>
      <c r="D12" s="106"/>
      <c r="E12" s="187"/>
      <c r="F12" s="108"/>
      <c r="G12" s="216">
        <f t="shared" si="0"/>
        <v>520</v>
      </c>
      <c r="H12" s="110"/>
    </row>
    <row r="13" spans="1:10" x14ac:dyDescent="0.25">
      <c r="A13" s="202" t="s">
        <v>927</v>
      </c>
      <c r="B13" s="148">
        <v>466</v>
      </c>
      <c r="C13" s="174"/>
      <c r="D13" s="106"/>
      <c r="E13" s="187"/>
      <c r="F13" s="108"/>
      <c r="G13" s="216">
        <f t="shared" si="0"/>
        <v>466</v>
      </c>
      <c r="H13" s="110"/>
    </row>
    <row r="14" spans="1:10" x14ac:dyDescent="0.25">
      <c r="A14" s="202" t="s">
        <v>946</v>
      </c>
      <c r="B14" s="148">
        <v>145</v>
      </c>
      <c r="C14" s="174"/>
      <c r="D14" s="106"/>
      <c r="E14" s="187"/>
      <c r="F14" s="108"/>
      <c r="G14" s="216">
        <f t="shared" si="0"/>
        <v>145</v>
      </c>
      <c r="H14" s="110"/>
    </row>
    <row r="15" spans="1:10" x14ac:dyDescent="0.25">
      <c r="A15" s="202" t="s">
        <v>947</v>
      </c>
      <c r="B15" s="148">
        <v>180</v>
      </c>
      <c r="C15" s="174"/>
      <c r="D15" s="106"/>
      <c r="E15" s="187"/>
      <c r="F15" s="108"/>
      <c r="G15" s="216">
        <f t="shared" si="0"/>
        <v>180</v>
      </c>
      <c r="H15" s="110"/>
    </row>
    <row r="16" spans="1:10" x14ac:dyDescent="0.25">
      <c r="A16" s="202" t="s">
        <v>958</v>
      </c>
      <c r="B16" s="148">
        <v>600</v>
      </c>
      <c r="C16" s="174"/>
      <c r="D16" s="106"/>
      <c r="E16" s="187"/>
      <c r="F16" s="108"/>
      <c r="G16" s="216">
        <f t="shared" si="0"/>
        <v>600</v>
      </c>
      <c r="H16" s="110"/>
    </row>
    <row r="17" spans="1:10" x14ac:dyDescent="0.25">
      <c r="A17" s="202" t="s">
        <v>964</v>
      </c>
      <c r="B17" s="148">
        <v>620</v>
      </c>
      <c r="C17" s="174"/>
      <c r="D17" s="106"/>
      <c r="E17" s="187"/>
      <c r="F17" s="108"/>
      <c r="G17" s="216">
        <f t="shared" si="0"/>
        <v>620</v>
      </c>
      <c r="H17" s="110"/>
    </row>
    <row r="18" spans="1:10" x14ac:dyDescent="0.25">
      <c r="A18" s="202" t="s">
        <v>965</v>
      </c>
      <c r="B18" s="148">
        <v>650</v>
      </c>
      <c r="C18" s="174"/>
      <c r="D18" s="106"/>
      <c r="E18" s="187"/>
      <c r="F18" s="108"/>
      <c r="G18" s="215">
        <f t="shared" si="0"/>
        <v>650</v>
      </c>
      <c r="H18" s="110"/>
    </row>
    <row r="19" spans="1:10" ht="15.75" thickBot="1" x14ac:dyDescent="0.3">
      <c r="A19" s="153" t="s">
        <v>966</v>
      </c>
      <c r="B19" s="171">
        <v>618</v>
      </c>
      <c r="C19" s="170"/>
      <c r="D19" s="120"/>
      <c r="E19" s="188"/>
      <c r="F19" s="113"/>
      <c r="G19" s="249">
        <f t="shared" si="0"/>
        <v>618</v>
      </c>
      <c r="H19" s="118"/>
    </row>
    <row r="20" spans="1:10" ht="15.75" thickTop="1" x14ac:dyDescent="0.25">
      <c r="A20" s="149" t="s">
        <v>1315</v>
      </c>
      <c r="B20" s="148">
        <v>380</v>
      </c>
      <c r="C20" s="174">
        <v>4</v>
      </c>
      <c r="D20" s="106">
        <v>2.1999999999999999E-2</v>
      </c>
      <c r="E20" s="187"/>
      <c r="F20" s="108"/>
      <c r="G20" s="216">
        <f t="shared" si="0"/>
        <v>380</v>
      </c>
      <c r="H20" s="110"/>
    </row>
    <row r="21" spans="1:10" x14ac:dyDescent="0.25">
      <c r="A21" s="149" t="s">
        <v>1316</v>
      </c>
      <c r="B21" s="148">
        <v>695</v>
      </c>
      <c r="C21" s="174">
        <v>0</v>
      </c>
      <c r="D21" s="106">
        <v>4.5999999999999999E-2</v>
      </c>
      <c r="E21" s="187"/>
      <c r="F21" s="108"/>
      <c r="G21" s="216">
        <f t="shared" si="0"/>
        <v>695</v>
      </c>
      <c r="H21" s="110"/>
    </row>
    <row r="22" spans="1:10" x14ac:dyDescent="0.25">
      <c r="A22" s="149" t="s">
        <v>1317</v>
      </c>
      <c r="B22" s="148">
        <v>670</v>
      </c>
      <c r="C22" s="174">
        <v>0</v>
      </c>
      <c r="D22" s="106">
        <v>4.2000000000000003E-2</v>
      </c>
      <c r="E22" s="187"/>
      <c r="F22" s="108"/>
      <c r="G22" s="216">
        <f t="shared" si="0"/>
        <v>670</v>
      </c>
      <c r="H22" s="110"/>
    </row>
    <row r="23" spans="1:10" x14ac:dyDescent="0.25">
      <c r="A23" s="149" t="s">
        <v>1334</v>
      </c>
      <c r="B23" s="148">
        <v>478</v>
      </c>
      <c r="C23" s="174">
        <v>0</v>
      </c>
      <c r="D23" s="106">
        <v>3.2000000000000001E-2</v>
      </c>
      <c r="E23" s="187"/>
      <c r="F23" s="108"/>
      <c r="G23" s="216">
        <f t="shared" si="0"/>
        <v>478</v>
      </c>
      <c r="H23" s="110"/>
    </row>
    <row r="24" spans="1:10" x14ac:dyDescent="0.25">
      <c r="A24" s="149" t="s">
        <v>1433</v>
      </c>
      <c r="B24" s="148">
        <v>620</v>
      </c>
      <c r="C24" s="174">
        <v>0</v>
      </c>
      <c r="D24" s="106">
        <v>0.04</v>
      </c>
      <c r="E24" s="187"/>
      <c r="F24" s="108"/>
      <c r="G24" s="216">
        <f t="shared" si="0"/>
        <v>620</v>
      </c>
      <c r="H24" s="110"/>
    </row>
    <row r="25" spans="1:10" x14ac:dyDescent="0.25">
      <c r="A25" s="149" t="s">
        <v>1438</v>
      </c>
      <c r="B25" s="148">
        <v>660</v>
      </c>
      <c r="C25" s="174">
        <v>0</v>
      </c>
      <c r="D25" s="106">
        <v>4.3999999999999997E-2</v>
      </c>
      <c r="E25" s="187"/>
      <c r="F25" s="108"/>
      <c r="G25" s="216">
        <f t="shared" si="0"/>
        <v>660</v>
      </c>
      <c r="H25" s="110"/>
    </row>
    <row r="26" spans="1:10" x14ac:dyDescent="0.25">
      <c r="A26" s="202" t="s">
        <v>1445</v>
      </c>
      <c r="B26" s="148">
        <v>610</v>
      </c>
      <c r="C26" s="174">
        <v>0</v>
      </c>
      <c r="D26" s="106">
        <v>0.04</v>
      </c>
      <c r="E26" s="187"/>
      <c r="F26" s="108"/>
      <c r="G26" s="216">
        <f t="shared" si="0"/>
        <v>610</v>
      </c>
      <c r="H26" s="110"/>
      <c r="I26" s="196"/>
    </row>
    <row r="27" spans="1:10" x14ac:dyDescent="0.25">
      <c r="A27" s="5" t="s">
        <v>16</v>
      </c>
      <c r="B27" s="18">
        <f>SUM(B6:B26)</f>
        <v>10232</v>
      </c>
      <c r="C27" s="18">
        <f>SUM(B26:B26)</f>
        <v>610</v>
      </c>
      <c r="D27" s="26">
        <f>SUM(D26:D26)</f>
        <v>0.04</v>
      </c>
      <c r="E27" s="5"/>
      <c r="F27" s="5"/>
      <c r="G27" s="83">
        <f>SUM(G6:G26)</f>
        <v>10222</v>
      </c>
      <c r="H27" s="23">
        <f>SUM(H26:H26)</f>
        <v>0</v>
      </c>
    </row>
    <row r="28" spans="1:10" x14ac:dyDescent="0.25">
      <c r="A28" s="121"/>
      <c r="B28" s="122">
        <f>J1-B27</f>
        <v>-232</v>
      </c>
      <c r="C28" s="121"/>
      <c r="D28" s="123"/>
      <c r="E28" s="121"/>
      <c r="F28" s="121"/>
      <c r="G28" s="122"/>
      <c r="H28" s="121"/>
    </row>
    <row r="29" spans="1:10" ht="28.5" customHeight="1" x14ac:dyDescent="0.25"/>
    <row r="30" spans="1:10" ht="28.5" customHeight="1" x14ac:dyDescent="0.25">
      <c r="A30" s="6"/>
      <c r="B30" s="542" t="s">
        <v>6</v>
      </c>
      <c r="C30" s="542"/>
      <c r="D30" s="542"/>
      <c r="E30" s="542"/>
      <c r="F30" s="542"/>
      <c r="G30" s="542"/>
      <c r="H30" s="542"/>
      <c r="J30" s="186">
        <v>10222</v>
      </c>
    </row>
    <row r="31" spans="1:10" ht="15" customHeight="1" x14ac:dyDescent="0.25">
      <c r="A31" s="7"/>
      <c r="B31" s="543" t="s">
        <v>7</v>
      </c>
      <c r="C31" s="543"/>
      <c r="D31" s="12" t="s">
        <v>13</v>
      </c>
      <c r="E31" s="192"/>
      <c r="F31" s="268" t="s">
        <v>9</v>
      </c>
      <c r="G31" s="12" t="s">
        <v>948</v>
      </c>
      <c r="H31" s="192"/>
    </row>
    <row r="32" spans="1:10" x14ac:dyDescent="0.25">
      <c r="A32" s="8"/>
      <c r="B32" s="541" t="s">
        <v>8</v>
      </c>
      <c r="C32" s="541"/>
      <c r="D32" s="12" t="s">
        <v>905</v>
      </c>
      <c r="E32" s="4"/>
      <c r="F32" s="5" t="s">
        <v>10</v>
      </c>
      <c r="G32" s="13" t="s">
        <v>23</v>
      </c>
      <c r="H32" s="4"/>
    </row>
    <row r="34" spans="1:9" ht="30" x14ac:dyDescent="0.25">
      <c r="A34" s="197" t="s">
        <v>0</v>
      </c>
      <c r="B34" s="197" t="s">
        <v>1</v>
      </c>
      <c r="C34" s="197" t="s">
        <v>2</v>
      </c>
      <c r="D34" s="197" t="s">
        <v>3</v>
      </c>
      <c r="E34" s="197" t="s">
        <v>4</v>
      </c>
      <c r="F34" s="197" t="s">
        <v>5</v>
      </c>
      <c r="G34" s="197" t="s">
        <v>1</v>
      </c>
      <c r="H34" s="197" t="s">
        <v>2</v>
      </c>
    </row>
    <row r="35" spans="1:9" x14ac:dyDescent="0.25">
      <c r="A35" s="54" t="s">
        <v>986</v>
      </c>
      <c r="B35" s="104">
        <v>923</v>
      </c>
      <c r="C35" s="108"/>
      <c r="D35" s="108"/>
      <c r="E35" s="108"/>
      <c r="F35" s="108"/>
      <c r="G35" s="215">
        <f>B35-H35</f>
        <v>923</v>
      </c>
      <c r="H35" s="108"/>
    </row>
    <row r="36" spans="1:9" x14ac:dyDescent="0.25">
      <c r="A36" s="54" t="s">
        <v>985</v>
      </c>
      <c r="B36" s="104">
        <v>498</v>
      </c>
      <c r="C36" s="108"/>
      <c r="D36" s="108"/>
      <c r="E36" s="108"/>
      <c r="F36" s="108"/>
      <c r="G36" s="215">
        <f t="shared" ref="G36:G42" si="1">B36-H36</f>
        <v>498</v>
      </c>
      <c r="H36" s="108"/>
    </row>
    <row r="37" spans="1:9" x14ac:dyDescent="0.25">
      <c r="A37" s="54" t="s">
        <v>984</v>
      </c>
      <c r="B37" s="104">
        <v>495</v>
      </c>
      <c r="C37" s="108"/>
      <c r="D37" s="108"/>
      <c r="E37" s="108"/>
      <c r="F37" s="108"/>
      <c r="G37" s="215">
        <f t="shared" si="1"/>
        <v>495</v>
      </c>
      <c r="H37" s="108"/>
    </row>
    <row r="38" spans="1:9" x14ac:dyDescent="0.25">
      <c r="A38" s="54" t="s">
        <v>983</v>
      </c>
      <c r="B38" s="104">
        <v>340</v>
      </c>
      <c r="C38" s="108"/>
      <c r="D38" s="108"/>
      <c r="E38" s="108"/>
      <c r="F38" s="108"/>
      <c r="G38" s="215">
        <f t="shared" si="1"/>
        <v>340</v>
      </c>
      <c r="H38" s="108"/>
    </row>
    <row r="39" spans="1:9" x14ac:dyDescent="0.25">
      <c r="A39" s="54" t="s">
        <v>982</v>
      </c>
      <c r="B39" s="104">
        <v>770</v>
      </c>
      <c r="C39" s="108"/>
      <c r="D39" s="108"/>
      <c r="E39" s="108"/>
      <c r="F39" s="108"/>
      <c r="G39" s="215">
        <f t="shared" si="1"/>
        <v>770</v>
      </c>
      <c r="H39" s="108"/>
    </row>
    <row r="40" spans="1:9" x14ac:dyDescent="0.25">
      <c r="A40" s="54" t="s">
        <v>981</v>
      </c>
      <c r="B40" s="104">
        <v>339</v>
      </c>
      <c r="C40" s="108"/>
      <c r="D40" s="108"/>
      <c r="E40" s="108"/>
      <c r="F40" s="108"/>
      <c r="G40" s="215">
        <f t="shared" si="1"/>
        <v>339</v>
      </c>
      <c r="H40" s="108"/>
    </row>
    <row r="41" spans="1:9" x14ac:dyDescent="0.25">
      <c r="A41" s="54" t="s">
        <v>987</v>
      </c>
      <c r="B41" s="104">
        <v>930</v>
      </c>
      <c r="C41" s="108"/>
      <c r="D41" s="108"/>
      <c r="E41" s="108"/>
      <c r="F41" s="108"/>
      <c r="G41" s="215">
        <f t="shared" si="1"/>
        <v>930</v>
      </c>
      <c r="H41" s="108"/>
    </row>
    <row r="42" spans="1:9" x14ac:dyDescent="0.25">
      <c r="A42" s="54" t="s">
        <v>988</v>
      </c>
      <c r="B42" s="104">
        <v>750</v>
      </c>
      <c r="C42" s="108"/>
      <c r="D42" s="108"/>
      <c r="E42" s="108"/>
      <c r="F42" s="108"/>
      <c r="G42" s="215">
        <f t="shared" si="1"/>
        <v>750</v>
      </c>
      <c r="H42" s="108"/>
    </row>
    <row r="43" spans="1:9" ht="15.75" thickBot="1" x14ac:dyDescent="0.3">
      <c r="A43" s="153" t="s">
        <v>1020</v>
      </c>
      <c r="B43" s="171">
        <v>644</v>
      </c>
      <c r="C43" s="170"/>
      <c r="D43" s="120"/>
      <c r="E43" s="188"/>
      <c r="F43" s="113"/>
      <c r="G43" s="249">
        <f>B43-H43</f>
        <v>644</v>
      </c>
      <c r="H43" s="118"/>
      <c r="I43" s="196"/>
    </row>
    <row r="44" spans="1:9" ht="15.75" thickTop="1" x14ac:dyDescent="0.25">
      <c r="A44" s="149" t="s">
        <v>1450</v>
      </c>
      <c r="B44" s="148">
        <v>1150</v>
      </c>
      <c r="C44" s="174">
        <v>7</v>
      </c>
      <c r="D44" s="106">
        <v>0</v>
      </c>
      <c r="E44" s="187"/>
      <c r="F44" s="108"/>
      <c r="G44" s="216">
        <f>B44-H44</f>
        <v>1150</v>
      </c>
      <c r="H44" s="110"/>
      <c r="I44" s="196"/>
    </row>
    <row r="45" spans="1:9" x14ac:dyDescent="0.25">
      <c r="A45" s="202" t="s">
        <v>1451</v>
      </c>
      <c r="B45" s="148">
        <v>1690</v>
      </c>
      <c r="C45" s="174">
        <v>1</v>
      </c>
      <c r="D45" s="106">
        <v>0</v>
      </c>
      <c r="E45" s="187"/>
      <c r="F45" s="108"/>
      <c r="G45" s="216">
        <f>B45-H45</f>
        <v>1690</v>
      </c>
      <c r="H45" s="110"/>
      <c r="I45" s="196"/>
    </row>
    <row r="46" spans="1:9" x14ac:dyDescent="0.25">
      <c r="A46" s="202" t="s">
        <v>1464</v>
      </c>
      <c r="B46" s="148">
        <v>1255</v>
      </c>
      <c r="C46" s="174">
        <v>4</v>
      </c>
      <c r="D46" s="106">
        <v>0</v>
      </c>
      <c r="E46" s="187"/>
      <c r="F46" s="108"/>
      <c r="G46" s="216">
        <f>B46-H46</f>
        <v>1255</v>
      </c>
      <c r="H46" s="110"/>
      <c r="I46" s="196"/>
    </row>
    <row r="47" spans="1:9" x14ac:dyDescent="0.25">
      <c r="A47" s="5" t="s">
        <v>16</v>
      </c>
      <c r="B47" s="18">
        <f>SUM(B35:B46)</f>
        <v>9784</v>
      </c>
      <c r="C47" s="18">
        <f>SUM(B43:B43)</f>
        <v>644</v>
      </c>
      <c r="D47" s="26">
        <f>SUM(D43:D43)</f>
        <v>0</v>
      </c>
      <c r="E47" s="5"/>
      <c r="F47" s="5"/>
      <c r="G47" s="83">
        <f>SUM(G35:G46)</f>
        <v>9784</v>
      </c>
      <c r="H47" s="23">
        <f>SUM(H43:H43)</f>
        <v>0</v>
      </c>
    </row>
    <row r="48" spans="1:9" x14ac:dyDescent="0.25">
      <c r="A48" s="121"/>
      <c r="B48" s="122">
        <f>J30-B47</f>
        <v>438</v>
      </c>
      <c r="C48" s="121"/>
      <c r="D48" s="123"/>
      <c r="E48" s="121"/>
      <c r="F48" s="121"/>
      <c r="G48" s="122"/>
      <c r="H48" s="121"/>
    </row>
    <row r="49" spans="1:10" ht="28.5" customHeight="1" x14ac:dyDescent="0.25"/>
    <row r="50" spans="1:10" ht="28.5" customHeight="1" x14ac:dyDescent="0.25">
      <c r="A50" s="6"/>
      <c r="B50" s="542" t="s">
        <v>6</v>
      </c>
      <c r="C50" s="542"/>
      <c r="D50" s="542"/>
      <c r="E50" s="542"/>
      <c r="F50" s="542"/>
      <c r="G50" s="542"/>
      <c r="H50" s="542"/>
      <c r="J50" s="186">
        <v>10222</v>
      </c>
    </row>
    <row r="51" spans="1:10" ht="15" customHeight="1" x14ac:dyDescent="0.25">
      <c r="A51" s="7"/>
      <c r="B51" s="543" t="s">
        <v>7</v>
      </c>
      <c r="C51" s="543"/>
      <c r="D51" s="12" t="s">
        <v>13</v>
      </c>
      <c r="E51" s="192"/>
      <c r="F51" s="268" t="s">
        <v>9</v>
      </c>
      <c r="G51" s="12" t="s">
        <v>163</v>
      </c>
      <c r="H51" s="192"/>
    </row>
    <row r="52" spans="1:10" x14ac:dyDescent="0.25">
      <c r="A52" s="8"/>
      <c r="B52" s="541" t="s">
        <v>8</v>
      </c>
      <c r="C52" s="541"/>
      <c r="D52" s="12" t="s">
        <v>905</v>
      </c>
      <c r="E52" s="4"/>
      <c r="F52" s="5" t="s">
        <v>10</v>
      </c>
      <c r="G52" s="13" t="s">
        <v>132</v>
      </c>
      <c r="H52" s="4"/>
    </row>
    <row r="54" spans="1:10" ht="30" x14ac:dyDescent="0.25">
      <c r="A54" s="197" t="s">
        <v>0</v>
      </c>
      <c r="B54" s="197" t="s">
        <v>1</v>
      </c>
      <c r="C54" s="197" t="s">
        <v>2</v>
      </c>
      <c r="D54" s="197" t="s">
        <v>3</v>
      </c>
      <c r="E54" s="197" t="s">
        <v>4</v>
      </c>
      <c r="F54" s="197" t="s">
        <v>5</v>
      </c>
      <c r="G54" s="197" t="s">
        <v>1</v>
      </c>
      <c r="H54" s="197" t="s">
        <v>2</v>
      </c>
    </row>
    <row r="55" spans="1:10" x14ac:dyDescent="0.25">
      <c r="A55" s="202" t="s">
        <v>1024</v>
      </c>
      <c r="B55" s="104">
        <v>420</v>
      </c>
      <c r="C55" s="108"/>
      <c r="D55" s="108"/>
      <c r="E55" s="108"/>
      <c r="F55" s="108"/>
      <c r="G55" s="216">
        <f>B55+H55</f>
        <v>420</v>
      </c>
      <c r="H55" s="108"/>
    </row>
    <row r="56" spans="1:10" x14ac:dyDescent="0.25">
      <c r="A56" s="202" t="s">
        <v>1044</v>
      </c>
      <c r="B56" s="104">
        <v>330</v>
      </c>
      <c r="C56" s="108"/>
      <c r="D56" s="108"/>
      <c r="E56" s="108"/>
      <c r="F56" s="108"/>
      <c r="G56" s="216">
        <f t="shared" ref="G56:G82" si="2">B56+H56</f>
        <v>330</v>
      </c>
      <c r="H56" s="108"/>
    </row>
    <row r="57" spans="1:10" x14ac:dyDescent="0.25">
      <c r="A57" s="202" t="s">
        <v>1045</v>
      </c>
      <c r="B57" s="104">
        <v>50</v>
      </c>
      <c r="C57" s="108"/>
      <c r="D57" s="108"/>
      <c r="E57" s="108"/>
      <c r="F57" s="108"/>
      <c r="G57" s="216">
        <f t="shared" si="2"/>
        <v>50</v>
      </c>
      <c r="H57" s="108"/>
    </row>
    <row r="58" spans="1:10" x14ac:dyDescent="0.25">
      <c r="A58" s="202" t="s">
        <v>1055</v>
      </c>
      <c r="B58" s="104">
        <v>410</v>
      </c>
      <c r="C58" s="108"/>
      <c r="D58" s="108"/>
      <c r="E58" s="108"/>
      <c r="F58" s="108"/>
      <c r="G58" s="216">
        <f t="shared" si="2"/>
        <v>410</v>
      </c>
      <c r="H58" s="108"/>
    </row>
    <row r="59" spans="1:10" ht="15.75" thickBot="1" x14ac:dyDescent="0.3">
      <c r="A59" s="153" t="s">
        <v>1056</v>
      </c>
      <c r="B59" s="111">
        <v>420</v>
      </c>
      <c r="C59" s="113"/>
      <c r="D59" s="113"/>
      <c r="E59" s="113"/>
      <c r="F59" s="113"/>
      <c r="G59" s="218">
        <f t="shared" si="2"/>
        <v>420</v>
      </c>
      <c r="H59" s="113"/>
    </row>
    <row r="60" spans="1:10" ht="15.75" thickTop="1" x14ac:dyDescent="0.25">
      <c r="A60" s="149" t="s">
        <v>1375</v>
      </c>
      <c r="B60" s="104">
        <v>150</v>
      </c>
      <c r="C60" s="104">
        <v>0</v>
      </c>
      <c r="D60" s="106">
        <v>0</v>
      </c>
      <c r="E60" s="108"/>
      <c r="F60" s="108"/>
      <c r="G60" s="216">
        <f t="shared" si="2"/>
        <v>150</v>
      </c>
      <c r="H60" s="108"/>
    </row>
    <row r="61" spans="1:10" x14ac:dyDescent="0.25">
      <c r="A61" s="202" t="s">
        <v>1381</v>
      </c>
      <c r="B61" s="104">
        <v>320</v>
      </c>
      <c r="C61" s="104">
        <v>10</v>
      </c>
      <c r="D61" s="106">
        <v>0</v>
      </c>
      <c r="E61" s="108"/>
      <c r="F61" s="108"/>
      <c r="G61" s="216">
        <f t="shared" si="2"/>
        <v>320</v>
      </c>
      <c r="H61" s="108"/>
    </row>
    <row r="62" spans="1:10" x14ac:dyDescent="0.25">
      <c r="A62" s="202" t="s">
        <v>1395</v>
      </c>
      <c r="B62" s="104">
        <v>190</v>
      </c>
      <c r="C62" s="104">
        <v>0</v>
      </c>
      <c r="D62" s="106">
        <v>0</v>
      </c>
      <c r="E62" s="108"/>
      <c r="F62" s="108"/>
      <c r="G62" s="216">
        <f t="shared" si="2"/>
        <v>190</v>
      </c>
      <c r="H62" s="108"/>
    </row>
    <row r="63" spans="1:10" x14ac:dyDescent="0.25">
      <c r="A63" s="202" t="s">
        <v>1396</v>
      </c>
      <c r="B63" s="104">
        <v>280</v>
      </c>
      <c r="C63" s="104">
        <v>0</v>
      </c>
      <c r="D63" s="106">
        <v>0</v>
      </c>
      <c r="E63" s="108"/>
      <c r="F63" s="108"/>
      <c r="G63" s="216">
        <f t="shared" si="2"/>
        <v>280</v>
      </c>
      <c r="H63" s="108"/>
    </row>
    <row r="64" spans="1:10" x14ac:dyDescent="0.25">
      <c r="A64" s="202" t="s">
        <v>1400</v>
      </c>
      <c r="B64" s="104">
        <v>430</v>
      </c>
      <c r="C64" s="104">
        <v>0</v>
      </c>
      <c r="D64" s="106">
        <v>0</v>
      </c>
      <c r="E64" s="108"/>
      <c r="F64" s="108"/>
      <c r="G64" s="216">
        <f t="shared" si="2"/>
        <v>430</v>
      </c>
      <c r="H64" s="108"/>
    </row>
    <row r="65" spans="1:9" x14ac:dyDescent="0.25">
      <c r="A65" s="202" t="s">
        <v>1408</v>
      </c>
      <c r="B65" s="104">
        <v>60</v>
      </c>
      <c r="C65" s="104">
        <v>0</v>
      </c>
      <c r="D65" s="106">
        <v>0</v>
      </c>
      <c r="E65" s="108"/>
      <c r="F65" s="108"/>
      <c r="G65" s="216">
        <f t="shared" si="2"/>
        <v>60</v>
      </c>
      <c r="H65" s="108"/>
    </row>
    <row r="66" spans="1:9" x14ac:dyDescent="0.25">
      <c r="A66" s="202" t="s">
        <v>1421</v>
      </c>
      <c r="B66" s="104">
        <v>450</v>
      </c>
      <c r="C66" s="104">
        <v>2</v>
      </c>
      <c r="D66" s="106">
        <v>0</v>
      </c>
      <c r="E66" s="108"/>
      <c r="F66" s="108"/>
      <c r="G66" s="216">
        <f t="shared" si="2"/>
        <v>450</v>
      </c>
      <c r="H66" s="108"/>
    </row>
    <row r="67" spans="1:9" x14ac:dyDescent="0.25">
      <c r="A67" s="202" t="s">
        <v>1409</v>
      </c>
      <c r="B67" s="104">
        <v>70</v>
      </c>
      <c r="C67" s="104">
        <v>5</v>
      </c>
      <c r="D67" s="106">
        <v>0</v>
      </c>
      <c r="E67" s="108"/>
      <c r="F67" s="108"/>
      <c r="G67" s="216">
        <f t="shared" si="2"/>
        <v>70</v>
      </c>
      <c r="H67" s="108"/>
    </row>
    <row r="68" spans="1:9" x14ac:dyDescent="0.25">
      <c r="A68" s="202" t="s">
        <v>1410</v>
      </c>
      <c r="B68" s="104">
        <v>440</v>
      </c>
      <c r="C68" s="104">
        <v>6</v>
      </c>
      <c r="D68" s="106">
        <v>0</v>
      </c>
      <c r="E68" s="108"/>
      <c r="F68" s="108"/>
      <c r="G68" s="216">
        <f t="shared" si="2"/>
        <v>440</v>
      </c>
      <c r="H68" s="108"/>
    </row>
    <row r="69" spans="1:9" x14ac:dyDescent="0.25">
      <c r="A69" s="202" t="s">
        <v>1422</v>
      </c>
      <c r="B69" s="104">
        <v>430</v>
      </c>
      <c r="C69" s="104">
        <v>18</v>
      </c>
      <c r="D69" s="106">
        <v>0</v>
      </c>
      <c r="E69" s="108"/>
      <c r="F69" s="108"/>
      <c r="G69" s="216">
        <f t="shared" si="2"/>
        <v>430</v>
      </c>
      <c r="H69" s="108"/>
    </row>
    <row r="70" spans="1:9" x14ac:dyDescent="0.25">
      <c r="A70" s="202" t="s">
        <v>1437</v>
      </c>
      <c r="B70" s="104">
        <v>420</v>
      </c>
      <c r="C70" s="104">
        <v>14</v>
      </c>
      <c r="D70" s="106">
        <v>0</v>
      </c>
      <c r="E70" s="108"/>
      <c r="F70" s="108"/>
      <c r="G70" s="216">
        <f t="shared" si="2"/>
        <v>420</v>
      </c>
      <c r="H70" s="108"/>
    </row>
    <row r="71" spans="1:9" x14ac:dyDescent="0.25">
      <c r="A71" s="202" t="s">
        <v>1457</v>
      </c>
      <c r="B71" s="104">
        <v>280</v>
      </c>
      <c r="C71" s="104">
        <v>14</v>
      </c>
      <c r="D71" s="106">
        <v>0</v>
      </c>
      <c r="E71" s="108"/>
      <c r="F71" s="108"/>
      <c r="G71" s="216">
        <f t="shared" si="2"/>
        <v>280</v>
      </c>
      <c r="H71" s="108"/>
    </row>
    <row r="72" spans="1:9" x14ac:dyDescent="0.25">
      <c r="A72" s="202" t="s">
        <v>1458</v>
      </c>
      <c r="B72" s="104">
        <v>400</v>
      </c>
      <c r="C72" s="104">
        <v>8</v>
      </c>
      <c r="D72" s="106">
        <v>0</v>
      </c>
      <c r="E72" s="108"/>
      <c r="F72" s="108"/>
      <c r="G72" s="216">
        <f t="shared" si="2"/>
        <v>400</v>
      </c>
      <c r="H72" s="108"/>
    </row>
    <row r="73" spans="1:9" x14ac:dyDescent="0.25">
      <c r="A73" s="202" t="s">
        <v>1480</v>
      </c>
      <c r="B73" s="104">
        <v>420</v>
      </c>
      <c r="C73" s="104">
        <v>1</v>
      </c>
      <c r="D73" s="106">
        <v>0</v>
      </c>
      <c r="E73" s="108"/>
      <c r="F73" s="108"/>
      <c r="G73" s="216">
        <f t="shared" si="2"/>
        <v>420</v>
      </c>
      <c r="H73" s="108"/>
    </row>
    <row r="74" spans="1:9" x14ac:dyDescent="0.25">
      <c r="A74" s="202" t="s">
        <v>1468</v>
      </c>
      <c r="B74" s="104">
        <v>440</v>
      </c>
      <c r="C74" s="104">
        <v>0</v>
      </c>
      <c r="D74" s="106">
        <v>0</v>
      </c>
      <c r="E74" s="108"/>
      <c r="F74" s="108"/>
      <c r="G74" s="216">
        <f t="shared" si="2"/>
        <v>440</v>
      </c>
      <c r="H74" s="108"/>
    </row>
    <row r="75" spans="1:9" ht="15.75" thickBot="1" x14ac:dyDescent="0.3">
      <c r="A75" s="153" t="s">
        <v>1469</v>
      </c>
      <c r="B75" s="111">
        <v>440</v>
      </c>
      <c r="C75" s="111">
        <v>0</v>
      </c>
      <c r="D75" s="120">
        <v>0</v>
      </c>
      <c r="E75" s="113"/>
      <c r="F75" s="113"/>
      <c r="G75" s="479">
        <f t="shared" si="2"/>
        <v>440</v>
      </c>
      <c r="H75" s="113"/>
    </row>
    <row r="76" spans="1:9" ht="15.75" thickTop="1" x14ac:dyDescent="0.25">
      <c r="A76" s="149" t="s">
        <v>2111</v>
      </c>
      <c r="B76" s="162">
        <v>430</v>
      </c>
      <c r="C76" s="163">
        <v>0</v>
      </c>
      <c r="D76" s="163" t="s">
        <v>24</v>
      </c>
      <c r="E76" s="164">
        <v>8.3333333333333329E-2</v>
      </c>
      <c r="F76" s="108"/>
      <c r="G76" s="216">
        <f t="shared" si="2"/>
        <v>430</v>
      </c>
      <c r="H76" s="108"/>
    </row>
    <row r="77" spans="1:9" x14ac:dyDescent="0.25">
      <c r="A77" s="202" t="s">
        <v>2119</v>
      </c>
      <c r="B77" s="426">
        <v>620</v>
      </c>
      <c r="C77" s="427">
        <v>0</v>
      </c>
      <c r="D77" s="425" t="s">
        <v>24</v>
      </c>
      <c r="E77" s="428">
        <v>1.3888888888888888E-2</v>
      </c>
      <c r="F77" s="108"/>
      <c r="G77" s="217">
        <f t="shared" si="2"/>
        <v>620</v>
      </c>
      <c r="H77" s="108"/>
    </row>
    <row r="78" spans="1:9" ht="15.75" thickBot="1" x14ac:dyDescent="0.3">
      <c r="A78" s="432" t="s">
        <v>2124</v>
      </c>
      <c r="B78" s="467">
        <v>660</v>
      </c>
      <c r="C78" s="468">
        <v>6</v>
      </c>
      <c r="D78" s="469" t="s">
        <v>24</v>
      </c>
      <c r="E78" s="470">
        <v>0</v>
      </c>
      <c r="F78" s="437"/>
      <c r="G78" s="480">
        <f t="shared" si="2"/>
        <v>660</v>
      </c>
      <c r="H78" s="437"/>
    </row>
    <row r="79" spans="1:9" x14ac:dyDescent="0.25">
      <c r="A79" s="149" t="s">
        <v>2146</v>
      </c>
      <c r="B79" s="426">
        <v>690</v>
      </c>
      <c r="C79" s="427">
        <v>0</v>
      </c>
      <c r="D79" s="425" t="s">
        <v>24</v>
      </c>
      <c r="E79" s="428">
        <v>0</v>
      </c>
      <c r="F79" s="108"/>
      <c r="G79" s="217">
        <v>690</v>
      </c>
      <c r="H79" s="110"/>
      <c r="I79" s="196"/>
    </row>
    <row r="80" spans="1:9" x14ac:dyDescent="0.25">
      <c r="A80" s="202" t="s">
        <v>2147</v>
      </c>
      <c r="B80" s="466">
        <v>370</v>
      </c>
      <c r="C80" s="466">
        <v>44</v>
      </c>
      <c r="D80" s="466" t="s">
        <v>24</v>
      </c>
      <c r="E80" s="428">
        <v>0</v>
      </c>
      <c r="F80" s="108"/>
      <c r="G80" s="217">
        <f t="shared" si="2"/>
        <v>370</v>
      </c>
      <c r="H80" s="110"/>
      <c r="I80" s="196"/>
    </row>
    <row r="81" spans="1:10" x14ac:dyDescent="0.25">
      <c r="A81" s="202"/>
      <c r="F81" s="108"/>
      <c r="G81" s="217">
        <f t="shared" si="2"/>
        <v>0</v>
      </c>
      <c r="H81" s="110"/>
      <c r="I81" s="196"/>
    </row>
    <row r="82" spans="1:10" x14ac:dyDescent="0.25">
      <c r="A82" s="5" t="s">
        <v>16</v>
      </c>
      <c r="B82" s="18">
        <f>SUM(B55:B80)</f>
        <v>9620</v>
      </c>
      <c r="C82" s="18">
        <f>SUM(C55:C79)</f>
        <v>84</v>
      </c>
      <c r="D82" s="26">
        <f>SUM(D55:D80)</f>
        <v>0</v>
      </c>
      <c r="E82" s="5"/>
      <c r="F82" s="5"/>
      <c r="G82" s="217">
        <f t="shared" si="2"/>
        <v>9620</v>
      </c>
      <c r="H82" s="23">
        <f>SUM(H79:H79)</f>
        <v>0</v>
      </c>
    </row>
    <row r="83" spans="1:10" x14ac:dyDescent="0.25">
      <c r="A83" s="121"/>
      <c r="B83" s="122">
        <f>J50-B82</f>
        <v>602</v>
      </c>
      <c r="C83" s="121"/>
      <c r="D83" s="123"/>
      <c r="E83" s="121"/>
      <c r="F83" s="121"/>
      <c r="G83" s="100"/>
      <c r="H83" s="121"/>
    </row>
    <row r="84" spans="1:10" ht="28.5" customHeight="1" x14ac:dyDescent="0.25"/>
    <row r="85" spans="1:10" ht="28.5" customHeight="1" x14ac:dyDescent="0.25">
      <c r="A85" s="6"/>
      <c r="B85" s="542" t="s">
        <v>6</v>
      </c>
      <c r="C85" s="542"/>
      <c r="D85" s="542"/>
      <c r="E85" s="542"/>
      <c r="F85" s="542"/>
      <c r="G85" s="542"/>
      <c r="H85" s="542"/>
      <c r="J85" s="186">
        <v>293</v>
      </c>
    </row>
    <row r="86" spans="1:10" ht="15" customHeight="1" x14ac:dyDescent="0.25">
      <c r="A86" s="7"/>
      <c r="B86" s="543" t="s">
        <v>7</v>
      </c>
      <c r="C86" s="543"/>
      <c r="D86" s="12" t="s">
        <v>13</v>
      </c>
      <c r="E86" s="192"/>
      <c r="F86" s="268" t="s">
        <v>9</v>
      </c>
      <c r="G86" s="12" t="s">
        <v>734</v>
      </c>
      <c r="H86" s="192"/>
    </row>
    <row r="87" spans="1:10" x14ac:dyDescent="0.25">
      <c r="A87" s="8"/>
      <c r="B87" s="541" t="s">
        <v>8</v>
      </c>
      <c r="C87" s="541"/>
      <c r="D87" s="12"/>
      <c r="E87" s="4"/>
      <c r="F87" s="5" t="s">
        <v>10</v>
      </c>
      <c r="G87" s="13"/>
      <c r="H87" s="4"/>
    </row>
    <row r="89" spans="1:10" ht="30" x14ac:dyDescent="0.25">
      <c r="A89" s="197" t="s">
        <v>0</v>
      </c>
      <c r="B89" s="197" t="s">
        <v>1</v>
      </c>
      <c r="C89" s="197" t="s">
        <v>2</v>
      </c>
      <c r="D89" s="197" t="s">
        <v>3</v>
      </c>
      <c r="E89" s="197" t="s">
        <v>4</v>
      </c>
      <c r="F89" s="197" t="s">
        <v>5</v>
      </c>
      <c r="G89" s="197" t="s">
        <v>1</v>
      </c>
      <c r="H89" s="197" t="s">
        <v>2</v>
      </c>
    </row>
    <row r="90" spans="1:10" x14ac:dyDescent="0.25">
      <c r="A90" s="202"/>
      <c r="B90" s="148"/>
      <c r="C90" s="174"/>
      <c r="D90" s="106"/>
      <c r="E90" s="187"/>
      <c r="F90" s="108"/>
      <c r="G90" s="215">
        <f>B90+H90</f>
        <v>0</v>
      </c>
      <c r="H90" s="110"/>
      <c r="I90" s="196"/>
    </row>
    <row r="91" spans="1:10" x14ac:dyDescent="0.25">
      <c r="A91" s="202"/>
      <c r="B91" s="148"/>
      <c r="C91" s="174"/>
      <c r="D91" s="106"/>
      <c r="E91" s="187"/>
      <c r="F91" s="108"/>
      <c r="G91" s="215">
        <f>B91+H91</f>
        <v>0</v>
      </c>
      <c r="H91" s="110"/>
      <c r="I91" s="196"/>
    </row>
    <row r="92" spans="1:10" x14ac:dyDescent="0.25">
      <c r="A92" s="5" t="s">
        <v>16</v>
      </c>
      <c r="B92" s="18">
        <f>SUM(B90:B91)</f>
        <v>0</v>
      </c>
      <c r="C92" s="18">
        <f>SUM(B90:B90)</f>
        <v>0</v>
      </c>
      <c r="D92" s="26">
        <f>SUM(D90:D90)</f>
        <v>0</v>
      </c>
      <c r="E92" s="5"/>
      <c r="F92" s="5"/>
      <c r="G92" s="83">
        <f>SUM(G90:G91)</f>
        <v>0</v>
      </c>
      <c r="H92" s="23">
        <f>SUM(H90:H90)</f>
        <v>0</v>
      </c>
    </row>
    <row r="93" spans="1:10" x14ac:dyDescent="0.25">
      <c r="A93" s="121"/>
      <c r="B93" s="122">
        <f>J85-B92</f>
        <v>293</v>
      </c>
      <c r="C93" s="121"/>
      <c r="D93" s="123"/>
      <c r="E93" s="121"/>
      <c r="F93" s="121"/>
      <c r="G93" s="122"/>
      <c r="H93" s="121"/>
    </row>
  </sheetData>
  <mergeCells count="12">
    <mergeCell ref="B87:C87"/>
    <mergeCell ref="B1:H1"/>
    <mergeCell ref="B2:C2"/>
    <mergeCell ref="B3:C3"/>
    <mergeCell ref="B30:H30"/>
    <mergeCell ref="B31:C31"/>
    <mergeCell ref="B32:C32"/>
    <mergeCell ref="B50:H50"/>
    <mergeCell ref="B51:C51"/>
    <mergeCell ref="B52:C52"/>
    <mergeCell ref="B85:H85"/>
    <mergeCell ref="B86:C86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rgb="FF92D050"/>
  </sheetPr>
  <dimension ref="A1:J42"/>
  <sheetViews>
    <sheetView workbookViewId="0">
      <selection activeCell="D39" sqref="D3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30500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68" t="s">
        <v>9</v>
      </c>
      <c r="G2" s="12" t="s">
        <v>19</v>
      </c>
      <c r="H2" s="192"/>
    </row>
    <row r="3" spans="1:10" x14ac:dyDescent="0.25">
      <c r="A3" s="8"/>
      <c r="B3" s="541" t="s">
        <v>8</v>
      </c>
      <c r="C3" s="541"/>
      <c r="D3" s="12" t="s">
        <v>903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796</v>
      </c>
      <c r="B6" s="204">
        <v>660</v>
      </c>
      <c r="C6" s="203"/>
      <c r="D6" s="200"/>
      <c r="E6" s="198"/>
      <c r="F6" s="197"/>
      <c r="G6" s="109">
        <f>B6-H6</f>
        <v>660</v>
      </c>
      <c r="H6" s="110"/>
      <c r="I6" s="196"/>
    </row>
    <row r="7" spans="1:10" x14ac:dyDescent="0.25">
      <c r="A7" s="202" t="s">
        <v>904</v>
      </c>
      <c r="B7" s="204">
        <v>1170</v>
      </c>
      <c r="C7" s="203"/>
      <c r="D7" s="200"/>
      <c r="E7" s="198"/>
      <c r="F7" s="197"/>
      <c r="G7" s="109">
        <f>B7-H7</f>
        <v>1170</v>
      </c>
      <c r="H7" s="110"/>
      <c r="I7" s="196"/>
    </row>
    <row r="8" spans="1:10" x14ac:dyDescent="0.25">
      <c r="A8" s="202" t="s">
        <v>914</v>
      </c>
      <c r="B8" s="204">
        <v>696</v>
      </c>
      <c r="C8" s="203"/>
      <c r="D8" s="200"/>
      <c r="E8" s="198"/>
      <c r="F8" s="197"/>
      <c r="G8" s="109">
        <f>B8+H8</f>
        <v>696</v>
      </c>
      <c r="H8" s="201"/>
      <c r="I8" s="196"/>
    </row>
    <row r="9" spans="1:10" x14ac:dyDescent="0.25">
      <c r="A9" s="202" t="s">
        <v>915</v>
      </c>
      <c r="B9" s="204">
        <v>1155</v>
      </c>
      <c r="C9" s="203"/>
      <c r="D9" s="200"/>
      <c r="E9" s="198"/>
      <c r="F9" s="197"/>
      <c r="G9" s="109">
        <f t="shared" ref="G9:G22" si="0">B9+H9</f>
        <v>1155</v>
      </c>
      <c r="H9" s="201"/>
      <c r="I9" s="196"/>
    </row>
    <row r="10" spans="1:10" x14ac:dyDescent="0.25">
      <c r="A10" s="202" t="s">
        <v>938</v>
      </c>
      <c r="B10" s="148">
        <v>1062</v>
      </c>
      <c r="C10" s="273"/>
      <c r="D10" s="200"/>
      <c r="E10" s="198"/>
      <c r="F10" s="197"/>
      <c r="G10" s="109">
        <f t="shared" si="0"/>
        <v>1062</v>
      </c>
      <c r="H10" s="201"/>
      <c r="I10" s="196"/>
    </row>
    <row r="11" spans="1:10" x14ac:dyDescent="0.25">
      <c r="A11" s="202" t="s">
        <v>939</v>
      </c>
      <c r="B11" s="148">
        <v>1050</v>
      </c>
      <c r="D11" s="106"/>
      <c r="E11" s="187"/>
      <c r="F11" s="108"/>
      <c r="G11" s="109">
        <f t="shared" si="0"/>
        <v>1050</v>
      </c>
      <c r="H11" s="201"/>
      <c r="I11" s="196"/>
    </row>
    <row r="12" spans="1:10" x14ac:dyDescent="0.25">
      <c r="A12" s="202" t="s">
        <v>940</v>
      </c>
      <c r="B12" s="148">
        <v>800</v>
      </c>
      <c r="C12" s="203"/>
      <c r="D12" s="200"/>
      <c r="E12" s="198"/>
      <c r="F12" s="197"/>
      <c r="G12" s="109">
        <f t="shared" si="0"/>
        <v>800</v>
      </c>
      <c r="H12" s="201"/>
      <c r="I12" s="196"/>
    </row>
    <row r="13" spans="1:10" x14ac:dyDescent="0.25">
      <c r="A13" s="202" t="s">
        <v>941</v>
      </c>
      <c r="B13" s="204">
        <v>1150</v>
      </c>
      <c r="C13" s="203"/>
      <c r="D13" s="200"/>
      <c r="E13" s="198"/>
      <c r="F13" s="197"/>
      <c r="G13" s="109">
        <f t="shared" si="0"/>
        <v>1150</v>
      </c>
      <c r="H13" s="201"/>
      <c r="I13" s="196"/>
    </row>
    <row r="14" spans="1:10" x14ac:dyDescent="0.25">
      <c r="A14" s="202" t="s">
        <v>937</v>
      </c>
      <c r="B14" s="204">
        <v>165</v>
      </c>
      <c r="C14" s="203"/>
      <c r="D14" s="200"/>
      <c r="E14" s="198"/>
      <c r="F14" s="197"/>
      <c r="G14" s="109">
        <f t="shared" si="0"/>
        <v>165</v>
      </c>
      <c r="H14" s="201"/>
      <c r="I14" s="196"/>
    </row>
    <row r="15" spans="1:10" x14ac:dyDescent="0.25">
      <c r="A15" s="202" t="s">
        <v>942</v>
      </c>
      <c r="B15" s="148">
        <v>1000</v>
      </c>
      <c r="C15" s="174"/>
      <c r="D15" s="106"/>
      <c r="E15" s="187"/>
      <c r="F15" s="108"/>
      <c r="G15" s="109">
        <f t="shared" si="0"/>
        <v>1000</v>
      </c>
      <c r="H15" s="110"/>
      <c r="I15" s="196"/>
    </row>
    <row r="16" spans="1:10" ht="15.75" thickBot="1" x14ac:dyDescent="0.3">
      <c r="A16" s="153" t="s">
        <v>943</v>
      </c>
      <c r="B16" s="171">
        <v>770</v>
      </c>
      <c r="C16" s="170"/>
      <c r="D16" s="120"/>
      <c r="E16" s="188"/>
      <c r="F16" s="113"/>
      <c r="G16" s="114">
        <f t="shared" si="0"/>
        <v>770</v>
      </c>
      <c r="H16" s="118"/>
      <c r="I16" s="196"/>
    </row>
    <row r="17" spans="1:9" ht="15.75" thickTop="1" x14ac:dyDescent="0.25">
      <c r="A17" s="149" t="s">
        <v>944</v>
      </c>
      <c r="B17" s="148">
        <v>1030</v>
      </c>
      <c r="C17" s="174"/>
      <c r="D17" s="106"/>
      <c r="E17" s="187"/>
      <c r="F17" s="108"/>
      <c r="G17" s="109">
        <f t="shared" si="0"/>
        <v>1030</v>
      </c>
      <c r="H17" s="110"/>
      <c r="I17" s="196"/>
    </row>
    <row r="18" spans="1:9" x14ac:dyDescent="0.25">
      <c r="A18" s="202" t="s">
        <v>945</v>
      </c>
      <c r="B18" s="148">
        <v>800</v>
      </c>
      <c r="C18" s="174"/>
      <c r="D18" s="106"/>
      <c r="E18" s="187"/>
      <c r="F18" s="108"/>
      <c r="G18" s="109">
        <f t="shared" si="0"/>
        <v>800</v>
      </c>
      <c r="H18" s="110"/>
      <c r="I18" s="196"/>
    </row>
    <row r="19" spans="1:9" x14ac:dyDescent="0.25">
      <c r="A19" s="149" t="s">
        <v>959</v>
      </c>
      <c r="B19" s="148">
        <v>967</v>
      </c>
      <c r="C19" s="174"/>
      <c r="D19" s="106"/>
      <c r="E19" s="187"/>
      <c r="F19" s="108"/>
      <c r="G19" s="109">
        <f t="shared" si="0"/>
        <v>967</v>
      </c>
      <c r="H19" s="110"/>
      <c r="I19" s="196"/>
    </row>
    <row r="20" spans="1:9" x14ac:dyDescent="0.25">
      <c r="A20" s="202" t="s">
        <v>960</v>
      </c>
      <c r="B20" s="148">
        <v>1100</v>
      </c>
      <c r="C20" s="174"/>
      <c r="D20" s="106"/>
      <c r="E20" s="187"/>
      <c r="F20" s="108"/>
      <c r="G20" s="109">
        <f t="shared" si="0"/>
        <v>1100</v>
      </c>
      <c r="H20" s="110"/>
      <c r="I20" s="196"/>
    </row>
    <row r="21" spans="1:9" x14ac:dyDescent="0.25">
      <c r="A21" s="149" t="s">
        <v>968</v>
      </c>
      <c r="B21" s="148">
        <v>1089</v>
      </c>
      <c r="C21" s="174"/>
      <c r="D21" s="106"/>
      <c r="E21" s="187"/>
      <c r="F21" s="108"/>
      <c r="G21" s="109">
        <f t="shared" si="0"/>
        <v>1089</v>
      </c>
      <c r="H21" s="110"/>
      <c r="I21" s="196"/>
    </row>
    <row r="22" spans="1:9" x14ac:dyDescent="0.25">
      <c r="A22" s="202" t="s">
        <v>969</v>
      </c>
      <c r="B22" s="148">
        <v>1115</v>
      </c>
      <c r="C22" s="174"/>
      <c r="D22" s="106"/>
      <c r="E22" s="187"/>
      <c r="F22" s="108"/>
      <c r="G22" s="109">
        <f t="shared" si="0"/>
        <v>1115</v>
      </c>
      <c r="H22" s="110"/>
      <c r="I22" s="196"/>
    </row>
    <row r="23" spans="1:9" x14ac:dyDescent="0.25">
      <c r="A23" s="149" t="s">
        <v>967</v>
      </c>
      <c r="B23" s="148">
        <v>1010</v>
      </c>
      <c r="C23" s="174"/>
      <c r="D23" s="106"/>
      <c r="E23" s="187"/>
      <c r="F23" s="108"/>
      <c r="G23" s="109">
        <f>B23-H23</f>
        <v>880</v>
      </c>
      <c r="H23" s="110">
        <v>130</v>
      </c>
      <c r="I23" s="196"/>
    </row>
    <row r="24" spans="1:9" x14ac:dyDescent="0.25">
      <c r="A24" s="149" t="s">
        <v>989</v>
      </c>
      <c r="B24" s="204">
        <v>997</v>
      </c>
      <c r="C24" s="203"/>
      <c r="D24" s="200"/>
      <c r="E24" s="198"/>
      <c r="F24" s="197"/>
      <c r="G24" s="109">
        <f>B24-H24</f>
        <v>997</v>
      </c>
      <c r="H24" s="201"/>
      <c r="I24" s="196"/>
    </row>
    <row r="25" spans="1:9" x14ac:dyDescent="0.25">
      <c r="A25" s="202" t="s">
        <v>990</v>
      </c>
      <c r="B25" s="204">
        <v>600</v>
      </c>
      <c r="C25" s="203"/>
      <c r="D25" s="200"/>
      <c r="E25" s="198"/>
      <c r="F25" s="197"/>
      <c r="G25" s="45">
        <f>B25+H25</f>
        <v>600</v>
      </c>
      <c r="H25" s="201"/>
      <c r="I25" s="196"/>
    </row>
    <row r="26" spans="1:9" x14ac:dyDescent="0.25">
      <c r="A26" s="202" t="s">
        <v>991</v>
      </c>
      <c r="B26" s="148">
        <v>1663</v>
      </c>
      <c r="C26" s="174"/>
      <c r="D26" s="106"/>
      <c r="E26" s="187"/>
      <c r="F26" s="108"/>
      <c r="G26" s="109">
        <f>B26+H26</f>
        <v>1663</v>
      </c>
      <c r="H26" s="110"/>
      <c r="I26" s="196"/>
    </row>
    <row r="27" spans="1:9" x14ac:dyDescent="0.25">
      <c r="A27" s="202" t="s">
        <v>992</v>
      </c>
      <c r="B27" s="204">
        <v>1580</v>
      </c>
      <c r="C27" s="203"/>
      <c r="D27" s="200"/>
      <c r="E27" s="198"/>
      <c r="F27" s="197"/>
      <c r="G27" s="45">
        <f>B27+H27</f>
        <v>1580</v>
      </c>
      <c r="H27" s="201"/>
      <c r="I27" s="196"/>
    </row>
    <row r="28" spans="1:9" ht="15.75" thickBot="1" x14ac:dyDescent="0.3">
      <c r="A28" s="153" t="s">
        <v>1013</v>
      </c>
      <c r="B28" s="171">
        <v>1700</v>
      </c>
      <c r="C28" s="170"/>
      <c r="D28" s="120"/>
      <c r="E28" s="188"/>
      <c r="F28" s="113"/>
      <c r="G28" s="114">
        <f>B28+H28</f>
        <v>1700</v>
      </c>
      <c r="H28" s="118"/>
      <c r="I28" s="196"/>
    </row>
    <row r="29" spans="1:9" ht="15.75" thickTop="1" x14ac:dyDescent="0.25">
      <c r="A29" s="149" t="s">
        <v>1014</v>
      </c>
      <c r="B29" s="148">
        <v>1085</v>
      </c>
      <c r="C29" s="174"/>
      <c r="D29" s="106"/>
      <c r="E29" s="187"/>
      <c r="F29" s="108"/>
      <c r="G29" s="109">
        <f t="shared" ref="G29:G36" si="1">B29-H29</f>
        <v>1085</v>
      </c>
      <c r="H29" s="110"/>
      <c r="I29" s="196"/>
    </row>
    <row r="30" spans="1:9" x14ac:dyDescent="0.25">
      <c r="A30" s="202" t="s">
        <v>1015</v>
      </c>
      <c r="B30" s="204">
        <v>800</v>
      </c>
      <c r="C30" s="203">
        <v>30</v>
      </c>
      <c r="D30" s="200">
        <v>3.7999999999999999E-2</v>
      </c>
      <c r="E30" s="198"/>
      <c r="F30" s="197"/>
      <c r="G30" s="109">
        <f t="shared" si="1"/>
        <v>800</v>
      </c>
      <c r="H30" s="201"/>
      <c r="I30" s="196"/>
    </row>
    <row r="31" spans="1:9" x14ac:dyDescent="0.25">
      <c r="A31" s="202" t="s">
        <v>1016</v>
      </c>
      <c r="B31" s="204">
        <v>1049</v>
      </c>
      <c r="C31" s="203">
        <v>1</v>
      </c>
      <c r="D31" s="200">
        <v>0.03</v>
      </c>
      <c r="E31" s="198"/>
      <c r="F31" s="197"/>
      <c r="G31" s="109">
        <f t="shared" si="1"/>
        <v>1049</v>
      </c>
      <c r="H31" s="201"/>
      <c r="I31" s="196"/>
    </row>
    <row r="32" spans="1:9" x14ac:dyDescent="0.25">
      <c r="A32" s="202" t="s">
        <v>1017</v>
      </c>
      <c r="B32" s="204">
        <v>740</v>
      </c>
      <c r="C32" s="203">
        <v>8</v>
      </c>
      <c r="D32" s="200">
        <v>4.8000000000000001E-2</v>
      </c>
      <c r="E32" s="198"/>
      <c r="F32" s="197"/>
      <c r="G32" s="109">
        <f t="shared" si="1"/>
        <v>740</v>
      </c>
      <c r="H32" s="201"/>
      <c r="I32" s="196"/>
    </row>
    <row r="33" spans="1:9" x14ac:dyDescent="0.25">
      <c r="A33" s="202" t="s">
        <v>1041</v>
      </c>
      <c r="B33" s="204">
        <v>235</v>
      </c>
      <c r="C33" s="203">
        <v>0</v>
      </c>
      <c r="D33" s="200">
        <v>0</v>
      </c>
      <c r="E33" s="198"/>
      <c r="F33" s="197"/>
      <c r="G33" s="109">
        <f t="shared" si="1"/>
        <v>235</v>
      </c>
      <c r="H33" s="201"/>
      <c r="I33" s="196"/>
    </row>
    <row r="34" spans="1:9" x14ac:dyDescent="0.25">
      <c r="A34" s="202" t="s">
        <v>1039</v>
      </c>
      <c r="B34" s="204">
        <v>993</v>
      </c>
      <c r="C34" s="203">
        <v>0</v>
      </c>
      <c r="D34" s="200">
        <v>2.1999999999999999E-2</v>
      </c>
      <c r="E34" s="198"/>
      <c r="F34" s="197"/>
      <c r="G34" s="109">
        <f t="shared" si="1"/>
        <v>993</v>
      </c>
      <c r="H34" s="201"/>
      <c r="I34" s="196"/>
    </row>
    <row r="35" spans="1:9" x14ac:dyDescent="0.25">
      <c r="A35" s="202" t="s">
        <v>1050</v>
      </c>
      <c r="B35" s="204">
        <v>980</v>
      </c>
      <c r="C35" s="203">
        <v>9</v>
      </c>
      <c r="D35" s="200">
        <v>5.6000000000000001E-2</v>
      </c>
      <c r="E35" s="198"/>
      <c r="F35" s="197"/>
      <c r="G35" s="109">
        <f t="shared" si="1"/>
        <v>980</v>
      </c>
      <c r="H35" s="201"/>
      <c r="I35" s="196"/>
    </row>
    <row r="36" spans="1:9" x14ac:dyDescent="0.25">
      <c r="A36" s="202" t="s">
        <v>1051</v>
      </c>
      <c r="B36" s="204">
        <v>970</v>
      </c>
      <c r="C36" s="203">
        <v>43</v>
      </c>
      <c r="D36" s="200">
        <v>2.5999999999999999E-2</v>
      </c>
      <c r="E36" s="198"/>
      <c r="F36" s="197"/>
      <c r="G36" s="109">
        <f t="shared" si="1"/>
        <v>970</v>
      </c>
      <c r="H36" s="201"/>
      <c r="I36" s="196"/>
    </row>
    <row r="37" spans="1:9" x14ac:dyDescent="0.25">
      <c r="A37" s="202" t="s">
        <v>1086</v>
      </c>
      <c r="B37" s="204">
        <v>311</v>
      </c>
      <c r="C37" s="203">
        <v>10</v>
      </c>
      <c r="D37" s="200">
        <v>1.6E-2</v>
      </c>
      <c r="E37" s="198"/>
      <c r="F37" s="197"/>
      <c r="G37" s="109">
        <f>B37-H37</f>
        <v>311</v>
      </c>
      <c r="H37" s="110"/>
      <c r="I37" s="196"/>
    </row>
    <row r="38" spans="1:9" ht="4.5" customHeight="1" x14ac:dyDescent="0.25">
      <c r="A38" s="17"/>
      <c r="B38" s="221"/>
      <c r="C38" s="17"/>
      <c r="D38" s="17"/>
      <c r="E38" s="17"/>
      <c r="F38" s="17"/>
      <c r="G38" s="17">
        <f>B38+H38</f>
        <v>0</v>
      </c>
      <c r="H38" s="17"/>
    </row>
    <row r="39" spans="1:9" x14ac:dyDescent="0.25">
      <c r="A39" s="5"/>
      <c r="B39" s="18">
        <f>SUM(B6:B37)</f>
        <v>30492</v>
      </c>
      <c r="C39" s="18">
        <f>SUM(B6:B9)</f>
        <v>3681</v>
      </c>
      <c r="D39" s="26">
        <f>SUM(D6:D9)</f>
        <v>0</v>
      </c>
      <c r="E39" s="5"/>
      <c r="F39" s="5"/>
      <c r="G39" s="83">
        <f>SUM(G6:G38)</f>
        <v>30362</v>
      </c>
      <c r="H39" s="23">
        <f>SUM(H6:H9)</f>
        <v>0</v>
      </c>
    </row>
    <row r="40" spans="1:9" x14ac:dyDescent="0.25">
      <c r="A40" s="121"/>
      <c r="B40" s="122">
        <f>J1-B39</f>
        <v>8</v>
      </c>
      <c r="C40" s="121"/>
      <c r="D40" s="123"/>
      <c r="E40" s="121"/>
      <c r="F40" s="121"/>
      <c r="G40" s="122"/>
      <c r="H40" s="121"/>
    </row>
    <row r="41" spans="1:9" ht="28.5" customHeight="1" x14ac:dyDescent="0.25"/>
    <row r="42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tabColor rgb="FF92D050"/>
  </sheetPr>
  <dimension ref="A1:J16"/>
  <sheetViews>
    <sheetView workbookViewId="0">
      <selection activeCell="F15" sqref="F1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68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225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879</v>
      </c>
      <c r="B6" s="204">
        <v>1000</v>
      </c>
      <c r="C6" s="197"/>
      <c r="D6" s="197"/>
      <c r="E6" s="197"/>
      <c r="F6" s="197"/>
      <c r="G6" s="109">
        <f>B6-H6</f>
        <v>1000</v>
      </c>
      <c r="H6" s="108"/>
    </row>
    <row r="7" spans="1:10" s="185" customFormat="1" x14ac:dyDescent="0.25">
      <c r="A7" s="269" t="s">
        <v>900</v>
      </c>
      <c r="B7" s="204">
        <v>1740</v>
      </c>
      <c r="C7" s="203"/>
      <c r="D7" s="200"/>
      <c r="E7" s="198"/>
      <c r="F7" s="270"/>
      <c r="G7" s="109">
        <f>B7-H7</f>
        <v>1740</v>
      </c>
      <c r="H7" s="271"/>
      <c r="I7" s="272"/>
    </row>
    <row r="8" spans="1:10" s="185" customFormat="1" x14ac:dyDescent="0.25">
      <c r="A8" s="269" t="s">
        <v>901</v>
      </c>
      <c r="B8" s="204">
        <v>2170</v>
      </c>
      <c r="C8" s="203"/>
      <c r="D8" s="200"/>
      <c r="E8" s="198"/>
      <c r="F8" s="270"/>
      <c r="G8" s="109">
        <f>B8-H8</f>
        <v>2170</v>
      </c>
      <c r="H8" s="271"/>
      <c r="I8" s="272"/>
    </row>
    <row r="9" spans="1:10" s="185" customFormat="1" x14ac:dyDescent="0.25">
      <c r="A9" s="269" t="s">
        <v>902</v>
      </c>
      <c r="B9" s="204">
        <v>1525</v>
      </c>
      <c r="C9" s="203"/>
      <c r="D9" s="200"/>
      <c r="E9" s="198"/>
      <c r="F9" s="270"/>
      <c r="G9" s="109">
        <f>B9+H9</f>
        <v>1525</v>
      </c>
      <c r="H9" s="31"/>
      <c r="I9" s="272"/>
    </row>
    <row r="10" spans="1:10" x14ac:dyDescent="0.25">
      <c r="A10" s="202" t="s">
        <v>910</v>
      </c>
      <c r="B10" s="204">
        <v>2160</v>
      </c>
      <c r="C10" s="203"/>
      <c r="D10" s="200"/>
      <c r="E10" s="198"/>
      <c r="F10" s="197"/>
      <c r="G10" s="109">
        <f>B10+H10</f>
        <v>2160</v>
      </c>
      <c r="H10" s="201"/>
      <c r="I10" s="196"/>
    </row>
    <row r="11" spans="1:10" x14ac:dyDescent="0.25">
      <c r="A11" s="202" t="s">
        <v>911</v>
      </c>
      <c r="B11" s="204">
        <v>1890</v>
      </c>
      <c r="C11" s="174"/>
      <c r="D11" s="106"/>
      <c r="E11" s="187"/>
      <c r="F11" s="108"/>
      <c r="G11" s="109">
        <f>B11+H11</f>
        <v>1890</v>
      </c>
      <c r="H11" s="110"/>
      <c r="I11" s="196"/>
    </row>
    <row r="12" spans="1:10" ht="4.5" customHeight="1" x14ac:dyDescent="0.25">
      <c r="A12" s="17"/>
      <c r="B12" s="221"/>
      <c r="C12" s="17"/>
      <c r="D12" s="17"/>
      <c r="E12" s="17"/>
      <c r="F12" s="17"/>
      <c r="G12" s="17">
        <f>B12+H12</f>
        <v>0</v>
      </c>
      <c r="H12" s="17"/>
    </row>
    <row r="13" spans="1:10" x14ac:dyDescent="0.25">
      <c r="A13" s="5"/>
      <c r="B13" s="18">
        <f>SUM(B6:B11)</f>
        <v>10485</v>
      </c>
      <c r="C13" s="18">
        <f>SUM(B7:B10)</f>
        <v>7595</v>
      </c>
      <c r="D13" s="26">
        <f>SUM(D7:D10)</f>
        <v>0</v>
      </c>
      <c r="E13" s="5"/>
      <c r="F13" s="5"/>
      <c r="G13" s="83">
        <f>SUM(G6:G12)</f>
        <v>10485</v>
      </c>
      <c r="H13" s="23">
        <f>SUM(H7:H10)</f>
        <v>0</v>
      </c>
    </row>
    <row r="14" spans="1:10" x14ac:dyDescent="0.25">
      <c r="A14" s="121"/>
      <c r="B14" s="122">
        <f>J1-B13</f>
        <v>15</v>
      </c>
      <c r="C14" s="121"/>
      <c r="D14" s="123"/>
      <c r="E14" s="121"/>
      <c r="F14" s="121"/>
      <c r="G14" s="122"/>
      <c r="H14" s="121"/>
    </row>
    <row r="15" spans="1:10" ht="28.5" customHeight="1" x14ac:dyDescent="0.25"/>
    <row r="16" spans="1:10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tabColor rgb="FF92D050"/>
  </sheetPr>
  <dimension ref="A1:J52"/>
  <sheetViews>
    <sheetView workbookViewId="0">
      <selection activeCell="I24" sqref="I2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90500</v>
      </c>
    </row>
    <row r="2" spans="1:10" ht="15" customHeight="1" x14ac:dyDescent="0.25">
      <c r="A2" s="7"/>
      <c r="B2" s="543" t="s">
        <v>7</v>
      </c>
      <c r="C2" s="543"/>
      <c r="D2" s="12" t="s">
        <v>27</v>
      </c>
      <c r="E2" s="192"/>
      <c r="F2" s="274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108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952</v>
      </c>
      <c r="B6" s="148">
        <v>2275</v>
      </c>
      <c r="C6" s="174"/>
      <c r="D6" s="106"/>
      <c r="E6" s="187"/>
      <c r="F6" s="108"/>
      <c r="G6" s="109">
        <f t="shared" ref="G6:G13" si="0">B6+H6</f>
        <v>2275</v>
      </c>
      <c r="H6" s="110"/>
      <c r="I6" s="196"/>
    </row>
    <row r="7" spans="1:10" x14ac:dyDescent="0.25">
      <c r="A7" s="202" t="s">
        <v>953</v>
      </c>
      <c r="B7" s="148">
        <v>2252</v>
      </c>
      <c r="C7" s="174"/>
      <c r="D7" s="106"/>
      <c r="E7" s="187"/>
      <c r="F7" s="108"/>
      <c r="G7" s="109">
        <f t="shared" si="0"/>
        <v>2252</v>
      </c>
      <c r="H7" s="110"/>
      <c r="I7" s="196"/>
    </row>
    <row r="8" spans="1:10" x14ac:dyDescent="0.25">
      <c r="A8" s="149" t="s">
        <v>954</v>
      </c>
      <c r="B8" s="148">
        <v>2275</v>
      </c>
      <c r="C8" s="174"/>
      <c r="D8" s="106"/>
      <c r="E8" s="187"/>
      <c r="F8" s="108"/>
      <c r="G8" s="109">
        <f t="shared" si="0"/>
        <v>2275</v>
      </c>
      <c r="H8" s="110"/>
      <c r="I8" s="196"/>
    </row>
    <row r="9" spans="1:10" x14ac:dyDescent="0.25">
      <c r="A9" s="149" t="s">
        <v>955</v>
      </c>
      <c r="B9" s="148">
        <v>2270</v>
      </c>
      <c r="C9" s="174"/>
      <c r="D9" s="106"/>
      <c r="E9" s="187"/>
      <c r="F9" s="108"/>
      <c r="G9" s="109">
        <f t="shared" si="0"/>
        <v>2270</v>
      </c>
      <c r="H9" s="110"/>
      <c r="I9" s="196"/>
    </row>
    <row r="10" spans="1:10" x14ac:dyDescent="0.25">
      <c r="A10" s="202" t="s">
        <v>956</v>
      </c>
      <c r="B10" s="148">
        <v>2160</v>
      </c>
      <c r="C10" s="174"/>
      <c r="D10" s="106"/>
      <c r="E10" s="187"/>
      <c r="F10" s="108"/>
      <c r="G10" s="109">
        <f t="shared" si="0"/>
        <v>2160</v>
      </c>
      <c r="H10" s="110"/>
      <c r="I10" s="196"/>
    </row>
    <row r="11" spans="1:10" x14ac:dyDescent="0.25">
      <c r="A11" s="149" t="s">
        <v>957</v>
      </c>
      <c r="B11" s="148">
        <v>2275</v>
      </c>
      <c r="C11" s="174"/>
      <c r="D11" s="106"/>
      <c r="E11" s="187"/>
      <c r="F11" s="108"/>
      <c r="G11" s="109">
        <f t="shared" si="0"/>
        <v>2275</v>
      </c>
      <c r="H11" s="110"/>
      <c r="I11" s="196"/>
    </row>
    <row r="12" spans="1:10" x14ac:dyDescent="0.25">
      <c r="A12" s="149" t="s">
        <v>962</v>
      </c>
      <c r="B12" s="148">
        <v>2198</v>
      </c>
      <c r="C12" s="174"/>
      <c r="D12" s="106"/>
      <c r="E12" s="187"/>
      <c r="F12" s="108"/>
      <c r="G12" s="109">
        <f t="shared" si="0"/>
        <v>2198</v>
      </c>
      <c r="H12" s="110"/>
      <c r="I12" s="196"/>
    </row>
    <row r="13" spans="1:10" ht="15.75" thickBot="1" x14ac:dyDescent="0.3">
      <c r="A13" s="153" t="s">
        <v>963</v>
      </c>
      <c r="B13" s="171">
        <v>2080</v>
      </c>
      <c r="C13" s="170"/>
      <c r="D13" s="120"/>
      <c r="E13" s="188"/>
      <c r="F13" s="113"/>
      <c r="G13" s="114">
        <f t="shared" si="0"/>
        <v>2080</v>
      </c>
      <c r="H13" s="118"/>
      <c r="I13" s="196"/>
    </row>
    <row r="14" spans="1:10" ht="15.75" thickTop="1" x14ac:dyDescent="0.25">
      <c r="A14" s="149" t="s">
        <v>972</v>
      </c>
      <c r="B14" s="204">
        <v>2137</v>
      </c>
      <c r="C14" s="203"/>
      <c r="D14" s="200"/>
      <c r="E14" s="198"/>
      <c r="F14" s="197"/>
      <c r="G14" s="109">
        <f t="shared" ref="G14:G47" si="1">B14+H14</f>
        <v>2137</v>
      </c>
      <c r="H14" s="201"/>
      <c r="I14" s="196"/>
    </row>
    <row r="15" spans="1:10" x14ac:dyDescent="0.25">
      <c r="A15" s="202" t="s">
        <v>973</v>
      </c>
      <c r="B15" s="204">
        <v>2259</v>
      </c>
      <c r="C15" s="203"/>
      <c r="D15" s="200"/>
      <c r="E15" s="198"/>
      <c r="F15" s="197"/>
      <c r="G15" s="109">
        <f t="shared" si="1"/>
        <v>2259</v>
      </c>
      <c r="H15" s="201"/>
      <c r="I15" s="196"/>
    </row>
    <row r="16" spans="1:10" x14ac:dyDescent="0.25">
      <c r="A16" s="149" t="s">
        <v>974</v>
      </c>
      <c r="B16" s="204">
        <v>2256</v>
      </c>
      <c r="C16" s="203"/>
      <c r="D16" s="200"/>
      <c r="E16" s="198"/>
      <c r="F16" s="197"/>
      <c r="G16" s="109">
        <f t="shared" si="1"/>
        <v>2256</v>
      </c>
      <c r="H16" s="201"/>
      <c r="I16" s="196"/>
    </row>
    <row r="17" spans="1:9" x14ac:dyDescent="0.25">
      <c r="A17" s="149" t="s">
        <v>975</v>
      </c>
      <c r="B17" s="204">
        <v>1914</v>
      </c>
      <c r="C17" s="203"/>
      <c r="D17" s="200"/>
      <c r="E17" s="198"/>
      <c r="F17" s="197"/>
      <c r="G17" s="109">
        <f t="shared" si="1"/>
        <v>1919</v>
      </c>
      <c r="H17" s="201">
        <v>5</v>
      </c>
      <c r="I17" s="196"/>
    </row>
    <row r="18" spans="1:9" x14ac:dyDescent="0.25">
      <c r="A18" s="202" t="s">
        <v>976</v>
      </c>
      <c r="B18" s="148">
        <v>2200</v>
      </c>
      <c r="C18" s="174"/>
      <c r="D18" s="106"/>
      <c r="E18" s="187"/>
      <c r="F18" s="108"/>
      <c r="G18" s="109">
        <f t="shared" si="1"/>
        <v>2200</v>
      </c>
      <c r="H18" s="110"/>
      <c r="I18" s="196"/>
    </row>
    <row r="19" spans="1:9" x14ac:dyDescent="0.25">
      <c r="A19" s="149" t="s">
        <v>977</v>
      </c>
      <c r="B19" s="204">
        <v>1516</v>
      </c>
      <c r="C19" s="203"/>
      <c r="D19" s="200"/>
      <c r="E19" s="198"/>
      <c r="F19" s="197"/>
      <c r="G19" s="109">
        <f t="shared" si="1"/>
        <v>1516</v>
      </c>
      <c r="H19" s="201"/>
      <c r="I19" s="196"/>
    </row>
    <row r="20" spans="1:9" x14ac:dyDescent="0.25">
      <c r="A20" s="149" t="s">
        <v>978</v>
      </c>
      <c r="B20" s="204">
        <v>1987</v>
      </c>
      <c r="C20" s="203"/>
      <c r="D20" s="200"/>
      <c r="E20" s="198"/>
      <c r="F20" s="197"/>
      <c r="G20" s="109">
        <f t="shared" si="1"/>
        <v>1987</v>
      </c>
      <c r="H20" s="201"/>
      <c r="I20" s="196"/>
    </row>
    <row r="21" spans="1:9" x14ac:dyDescent="0.25">
      <c r="A21" s="202" t="s">
        <v>979</v>
      </c>
      <c r="B21" s="148">
        <v>2253</v>
      </c>
      <c r="C21" s="174" t="s">
        <v>166</v>
      </c>
      <c r="D21" s="106"/>
      <c r="E21" s="187"/>
      <c r="F21" s="108"/>
      <c r="G21" s="109">
        <f t="shared" si="1"/>
        <v>2253</v>
      </c>
      <c r="H21" s="110"/>
      <c r="I21" s="196"/>
    </row>
    <row r="22" spans="1:9" ht="15.75" thickBot="1" x14ac:dyDescent="0.3">
      <c r="A22" s="153" t="s">
        <v>980</v>
      </c>
      <c r="B22" s="171">
        <v>1547</v>
      </c>
      <c r="C22" s="170"/>
      <c r="D22" s="120"/>
      <c r="E22" s="188"/>
      <c r="F22" s="113"/>
      <c r="G22" s="114">
        <f t="shared" si="1"/>
        <v>1547</v>
      </c>
      <c r="H22" s="118"/>
      <c r="I22" s="196"/>
    </row>
    <row r="23" spans="1:9" ht="15.75" thickTop="1" x14ac:dyDescent="0.25">
      <c r="A23" s="149" t="s">
        <v>1005</v>
      </c>
      <c r="B23" s="148">
        <v>2216</v>
      </c>
      <c r="C23" s="174"/>
      <c r="D23" s="106"/>
      <c r="E23" s="187"/>
      <c r="F23" s="108"/>
      <c r="G23" s="109">
        <f t="shared" si="1"/>
        <v>2216</v>
      </c>
      <c r="H23" s="110"/>
      <c r="I23" s="196"/>
    </row>
    <row r="24" spans="1:9" x14ac:dyDescent="0.25">
      <c r="A24" s="149" t="s">
        <v>1006</v>
      </c>
      <c r="B24" s="204">
        <v>2275</v>
      </c>
      <c r="C24" s="203"/>
      <c r="D24" s="200"/>
      <c r="E24" s="198"/>
      <c r="F24" s="197"/>
      <c r="G24" s="109">
        <f t="shared" si="1"/>
        <v>2275</v>
      </c>
      <c r="H24" s="201"/>
      <c r="I24" s="196"/>
    </row>
    <row r="25" spans="1:9" x14ac:dyDescent="0.25">
      <c r="A25" s="149" t="s">
        <v>1007</v>
      </c>
      <c r="B25" s="204">
        <v>2275</v>
      </c>
      <c r="C25" s="203"/>
      <c r="D25" s="200"/>
      <c r="E25" s="198"/>
      <c r="F25" s="197"/>
      <c r="G25" s="109">
        <f t="shared" si="1"/>
        <v>2275</v>
      </c>
      <c r="H25" s="201"/>
      <c r="I25" s="196"/>
    </row>
    <row r="26" spans="1:9" x14ac:dyDescent="0.25">
      <c r="A26" s="202" t="s">
        <v>1018</v>
      </c>
      <c r="B26" s="204">
        <v>2247</v>
      </c>
      <c r="C26" s="203"/>
      <c r="D26" s="200"/>
      <c r="E26" s="198"/>
      <c r="F26" s="197"/>
      <c r="G26" s="109">
        <f t="shared" si="1"/>
        <v>2247</v>
      </c>
      <c r="H26" s="201"/>
      <c r="I26" s="196"/>
    </row>
    <row r="27" spans="1:9" x14ac:dyDescent="0.25">
      <c r="A27" s="202" t="s">
        <v>1019</v>
      </c>
      <c r="B27" s="204">
        <v>2270</v>
      </c>
      <c r="C27" s="203"/>
      <c r="D27" s="200"/>
      <c r="E27" s="198"/>
      <c r="F27" s="197"/>
      <c r="G27" s="109">
        <f t="shared" si="1"/>
        <v>2270</v>
      </c>
      <c r="H27" s="201"/>
      <c r="I27" s="196"/>
    </row>
    <row r="28" spans="1:9" x14ac:dyDescent="0.25">
      <c r="A28" s="149" t="s">
        <v>1026</v>
      </c>
      <c r="B28" s="204">
        <v>2258</v>
      </c>
      <c r="C28" s="203">
        <v>11</v>
      </c>
      <c r="D28" s="200">
        <v>8.4000000000000005E-2</v>
      </c>
      <c r="E28" s="198"/>
      <c r="F28" s="197"/>
      <c r="G28" s="109">
        <f t="shared" si="1"/>
        <v>2258</v>
      </c>
      <c r="H28" s="201"/>
      <c r="I28" s="196"/>
    </row>
    <row r="29" spans="1:9" x14ac:dyDescent="0.25">
      <c r="A29" s="202" t="s">
        <v>1027</v>
      </c>
      <c r="B29" s="204">
        <v>2142</v>
      </c>
      <c r="C29" s="203">
        <v>0</v>
      </c>
      <c r="D29" s="200">
        <v>7.3999999999999996E-2</v>
      </c>
      <c r="E29" s="198"/>
      <c r="F29" s="197"/>
      <c r="G29" s="109">
        <f t="shared" si="1"/>
        <v>2142</v>
      </c>
      <c r="H29" s="201"/>
      <c r="I29" s="196"/>
    </row>
    <row r="30" spans="1:9" x14ac:dyDescent="0.25">
      <c r="A30" s="149" t="s">
        <v>1028</v>
      </c>
      <c r="B30" s="204">
        <v>2268</v>
      </c>
      <c r="C30" s="203">
        <v>3</v>
      </c>
      <c r="D30" s="200">
        <v>8.2000000000000003E-2</v>
      </c>
      <c r="E30" s="198"/>
      <c r="F30" s="197"/>
      <c r="G30" s="109">
        <f t="shared" si="1"/>
        <v>2268</v>
      </c>
      <c r="H30" s="201"/>
      <c r="I30" s="196"/>
    </row>
    <row r="31" spans="1:9" x14ac:dyDescent="0.25">
      <c r="A31" s="149" t="s">
        <v>1037</v>
      </c>
      <c r="B31" s="204">
        <v>1710</v>
      </c>
      <c r="C31" s="203">
        <v>9</v>
      </c>
      <c r="D31" s="200">
        <v>0.128</v>
      </c>
      <c r="E31" s="198"/>
      <c r="F31" s="197"/>
      <c r="G31" s="109">
        <f t="shared" si="1"/>
        <v>1710</v>
      </c>
      <c r="H31" s="201"/>
      <c r="I31" s="196"/>
    </row>
    <row r="32" spans="1:9" x14ac:dyDescent="0.25">
      <c r="A32" s="202" t="s">
        <v>1038</v>
      </c>
      <c r="B32" s="204">
        <v>2232</v>
      </c>
      <c r="C32" s="203">
        <v>5</v>
      </c>
      <c r="D32" s="200">
        <v>7.5999999999999998E-2</v>
      </c>
      <c r="E32" s="198"/>
      <c r="F32" s="197"/>
      <c r="G32" s="109">
        <f t="shared" si="1"/>
        <v>2232</v>
      </c>
      <c r="H32" s="201"/>
      <c r="I32" s="196"/>
    </row>
    <row r="33" spans="1:9" x14ac:dyDescent="0.25">
      <c r="A33" s="149" t="s">
        <v>1052</v>
      </c>
      <c r="B33" s="204">
        <v>2251</v>
      </c>
      <c r="C33" s="203">
        <v>8</v>
      </c>
      <c r="D33" s="200">
        <v>9.1999999999999998E-2</v>
      </c>
      <c r="E33" s="198"/>
      <c r="F33" s="197"/>
      <c r="G33" s="109">
        <f t="shared" si="1"/>
        <v>2251</v>
      </c>
      <c r="H33" s="201"/>
      <c r="I33" s="196"/>
    </row>
    <row r="34" spans="1:9" x14ac:dyDescent="0.25">
      <c r="A34" s="202" t="s">
        <v>1053</v>
      </c>
      <c r="B34" s="204">
        <v>2260</v>
      </c>
      <c r="C34" s="203">
        <v>0</v>
      </c>
      <c r="D34" s="200">
        <v>7.5999999999999998E-2</v>
      </c>
      <c r="E34" s="198"/>
      <c r="F34" s="197"/>
      <c r="G34" s="109">
        <f t="shared" si="1"/>
        <v>2260</v>
      </c>
      <c r="H34" s="201"/>
      <c r="I34" s="196"/>
    </row>
    <row r="35" spans="1:9" x14ac:dyDescent="0.25">
      <c r="A35" s="149" t="s">
        <v>1061</v>
      </c>
      <c r="B35" s="204">
        <v>93</v>
      </c>
      <c r="C35" s="203">
        <v>0</v>
      </c>
      <c r="D35" s="200">
        <v>0</v>
      </c>
      <c r="E35" s="198"/>
      <c r="F35" s="197"/>
      <c r="G35" s="116">
        <f t="shared" si="1"/>
        <v>93</v>
      </c>
      <c r="H35" s="201"/>
      <c r="I35" s="196"/>
    </row>
    <row r="36" spans="1:9" x14ac:dyDescent="0.25">
      <c r="A36" s="202" t="s">
        <v>1062</v>
      </c>
      <c r="B36" s="204">
        <v>2240</v>
      </c>
      <c r="C36" s="203">
        <v>4</v>
      </c>
      <c r="D36" s="200">
        <v>7.3999999999999996E-2</v>
      </c>
      <c r="E36" s="198"/>
      <c r="F36" s="197"/>
      <c r="G36" s="109">
        <f t="shared" si="1"/>
        <v>2240</v>
      </c>
      <c r="H36" s="201"/>
      <c r="I36" s="196"/>
    </row>
    <row r="37" spans="1:9" x14ac:dyDescent="0.25">
      <c r="A37" s="202" t="s">
        <v>1066</v>
      </c>
      <c r="B37" s="204">
        <v>2238</v>
      </c>
      <c r="C37" s="203">
        <v>5</v>
      </c>
      <c r="D37" s="200">
        <v>7.5999999999999998E-2</v>
      </c>
      <c r="E37" s="198"/>
      <c r="F37" s="197"/>
      <c r="G37" s="109">
        <f t="shared" si="1"/>
        <v>2238</v>
      </c>
      <c r="H37" s="201"/>
      <c r="I37" s="196"/>
    </row>
    <row r="38" spans="1:9" x14ac:dyDescent="0.25">
      <c r="A38" s="202" t="s">
        <v>1082</v>
      </c>
      <c r="B38" s="204">
        <v>2232</v>
      </c>
      <c r="C38" s="203">
        <v>5</v>
      </c>
      <c r="D38" s="200">
        <v>0.09</v>
      </c>
      <c r="E38" s="198"/>
      <c r="F38" s="197"/>
      <c r="G38" s="45">
        <f t="shared" si="1"/>
        <v>2232</v>
      </c>
      <c r="H38" s="201"/>
      <c r="I38" s="196"/>
    </row>
    <row r="39" spans="1:9" x14ac:dyDescent="0.25">
      <c r="A39" s="202" t="s">
        <v>1083</v>
      </c>
      <c r="B39" s="204">
        <v>2268</v>
      </c>
      <c r="C39" s="203">
        <v>0</v>
      </c>
      <c r="D39" s="200">
        <v>7.8E-2</v>
      </c>
      <c r="E39" s="198"/>
      <c r="F39" s="197"/>
      <c r="G39" s="45">
        <f t="shared" si="1"/>
        <v>2268</v>
      </c>
      <c r="H39" s="201"/>
      <c r="I39" s="196"/>
    </row>
    <row r="40" spans="1:9" x14ac:dyDescent="0.25">
      <c r="A40" s="149" t="s">
        <v>1122</v>
      </c>
      <c r="B40" s="148">
        <v>2267</v>
      </c>
      <c r="C40" s="174">
        <v>5</v>
      </c>
      <c r="D40" s="106">
        <v>9.4E-2</v>
      </c>
      <c r="E40" s="187"/>
      <c r="F40" s="108"/>
      <c r="G40" s="109">
        <f t="shared" si="1"/>
        <v>2267</v>
      </c>
      <c r="H40" s="110"/>
      <c r="I40" s="196"/>
    </row>
    <row r="41" spans="1:9" ht="15.75" thickBot="1" x14ac:dyDescent="0.3">
      <c r="A41" s="153" t="s">
        <v>1123</v>
      </c>
      <c r="B41" s="171">
        <v>2250</v>
      </c>
      <c r="C41" s="170">
        <v>3</v>
      </c>
      <c r="D41" s="120">
        <v>7.5999999999999998E-2</v>
      </c>
      <c r="E41" s="188"/>
      <c r="F41" s="113"/>
      <c r="G41" s="114">
        <f t="shared" si="1"/>
        <v>2250</v>
      </c>
      <c r="H41" s="118"/>
      <c r="I41" s="196"/>
    </row>
    <row r="42" spans="1:9" ht="15.75" thickTop="1" x14ac:dyDescent="0.25">
      <c r="A42" s="149" t="s">
        <v>1125</v>
      </c>
      <c r="B42" s="148">
        <v>2275</v>
      </c>
      <c r="C42" s="174">
        <v>2</v>
      </c>
      <c r="D42" s="106">
        <v>9.4E-2</v>
      </c>
      <c r="E42" s="187"/>
      <c r="F42" s="108"/>
      <c r="G42" s="109">
        <f t="shared" si="1"/>
        <v>2275</v>
      </c>
      <c r="H42" s="110"/>
      <c r="I42" s="196"/>
    </row>
    <row r="43" spans="1:9" x14ac:dyDescent="0.25">
      <c r="A43" s="202" t="s">
        <v>1126</v>
      </c>
      <c r="B43" s="148">
        <v>2220</v>
      </c>
      <c r="C43" s="174">
        <v>0</v>
      </c>
      <c r="D43" s="106">
        <v>6.8000000000000005E-2</v>
      </c>
      <c r="E43" s="187"/>
      <c r="F43" s="108"/>
      <c r="G43" s="109">
        <f t="shared" si="1"/>
        <v>2220</v>
      </c>
      <c r="H43" s="110"/>
      <c r="I43" s="196"/>
    </row>
    <row r="44" spans="1:9" x14ac:dyDescent="0.25">
      <c r="A44" s="149" t="s">
        <v>1127</v>
      </c>
      <c r="B44" s="204">
        <v>1408</v>
      </c>
      <c r="C44" s="203">
        <v>2</v>
      </c>
      <c r="D44" s="200">
        <v>0.186</v>
      </c>
      <c r="E44" s="198"/>
      <c r="F44" s="197"/>
      <c r="G44" s="109">
        <f t="shared" si="1"/>
        <v>1408</v>
      </c>
      <c r="H44" s="201"/>
      <c r="I44" s="196"/>
    </row>
    <row r="45" spans="1:9" x14ac:dyDescent="0.25">
      <c r="A45" s="202" t="s">
        <v>1128</v>
      </c>
      <c r="B45" s="204">
        <v>2200</v>
      </c>
      <c r="C45" s="203">
        <v>6</v>
      </c>
      <c r="D45" s="200">
        <v>8.2000000000000003E-2</v>
      </c>
      <c r="E45" s="198"/>
      <c r="F45" s="197"/>
      <c r="G45" s="109">
        <f t="shared" si="1"/>
        <v>2200</v>
      </c>
      <c r="H45" s="201"/>
      <c r="I45" s="196"/>
    </row>
    <row r="46" spans="1:9" x14ac:dyDescent="0.25">
      <c r="A46" s="149" t="s">
        <v>1129</v>
      </c>
      <c r="B46" s="204">
        <v>2120</v>
      </c>
      <c r="C46" s="203">
        <v>34</v>
      </c>
      <c r="D46" s="200">
        <v>0.08</v>
      </c>
      <c r="E46" s="198"/>
      <c r="F46" s="197"/>
      <c r="G46" s="109">
        <f t="shared" si="1"/>
        <v>2120</v>
      </c>
      <c r="H46" s="201"/>
      <c r="I46" s="196"/>
    </row>
    <row r="47" spans="1:9" ht="15.75" thickBot="1" x14ac:dyDescent="0.3">
      <c r="A47" s="153" t="s">
        <v>1139</v>
      </c>
      <c r="B47" s="171">
        <v>2200</v>
      </c>
      <c r="C47" s="170">
        <v>5</v>
      </c>
      <c r="D47" s="120">
        <v>7.5999999999999998E-2</v>
      </c>
      <c r="E47" s="188"/>
      <c r="F47" s="113"/>
      <c r="G47" s="114">
        <f t="shared" si="1"/>
        <v>2200</v>
      </c>
      <c r="H47" s="118"/>
      <c r="I47" s="196"/>
    </row>
    <row r="48" spans="1:9" ht="4.5" customHeight="1" thickTop="1" x14ac:dyDescent="0.25">
      <c r="A48" s="17"/>
      <c r="B48" s="221"/>
      <c r="C48" s="17"/>
      <c r="D48" s="17"/>
      <c r="E48" s="17"/>
      <c r="F48" s="17"/>
      <c r="G48" s="17">
        <f>B48+H48</f>
        <v>0</v>
      </c>
      <c r="H48" s="17"/>
    </row>
    <row r="49" spans="1:8" x14ac:dyDescent="0.25">
      <c r="A49" s="5" t="s">
        <v>16</v>
      </c>
      <c r="B49" s="18">
        <f>SUM(B6:B47)</f>
        <v>88269</v>
      </c>
      <c r="C49" s="18">
        <f>SUM(B6:B21)</f>
        <v>34307</v>
      </c>
      <c r="D49" s="26">
        <f>SUM(D6:D21)</f>
        <v>0</v>
      </c>
      <c r="E49" s="5"/>
      <c r="F49" s="5"/>
      <c r="G49" s="83">
        <f>SUM(G6:G48)</f>
        <v>88274</v>
      </c>
      <c r="H49" s="23">
        <f>SUM(H6:H21)</f>
        <v>5</v>
      </c>
    </row>
    <row r="50" spans="1:8" x14ac:dyDescent="0.25">
      <c r="A50" s="121"/>
      <c r="B50" s="122">
        <f>J1-B49</f>
        <v>2231</v>
      </c>
      <c r="C50" s="121"/>
      <c r="D50" s="123"/>
      <c r="E50" s="121"/>
      <c r="F50" s="121"/>
      <c r="G50" s="122"/>
      <c r="H50" s="121"/>
    </row>
    <row r="51" spans="1:8" ht="28.5" customHeight="1" x14ac:dyDescent="0.25"/>
    <row r="52" spans="1:8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6">
    <tabColor rgb="FFFFC000"/>
  </sheetPr>
  <dimension ref="A1:J16"/>
  <sheetViews>
    <sheetView workbookViewId="0">
      <selection activeCell="D15" sqref="D1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5250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24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167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54" t="s">
        <v>168</v>
      </c>
      <c r="B6" s="204">
        <v>580</v>
      </c>
      <c r="C6" s="197"/>
      <c r="D6" s="197"/>
      <c r="E6" s="197"/>
      <c r="F6" s="197"/>
      <c r="G6" s="217">
        <f t="shared" ref="G6:G11" si="0">B6-H6</f>
        <v>580</v>
      </c>
      <c r="H6" s="197"/>
    </row>
    <row r="7" spans="1:10" x14ac:dyDescent="0.25">
      <c r="A7" s="104" t="s">
        <v>169</v>
      </c>
      <c r="B7" s="204">
        <v>1250</v>
      </c>
      <c r="C7" s="108"/>
      <c r="D7" s="108"/>
      <c r="E7" s="108"/>
      <c r="F7" s="108"/>
      <c r="G7" s="216">
        <f>B7+H7</f>
        <v>1312</v>
      </c>
      <c r="H7" s="127">
        <v>62</v>
      </c>
    </row>
    <row r="8" spans="1:10" x14ac:dyDescent="0.25">
      <c r="A8" s="54" t="s">
        <v>171</v>
      </c>
      <c r="B8" s="204">
        <v>1360</v>
      </c>
      <c r="C8" s="197"/>
      <c r="D8" s="197"/>
      <c r="E8" s="197"/>
      <c r="F8" s="108"/>
      <c r="G8" s="216">
        <f t="shared" si="0"/>
        <v>1360</v>
      </c>
      <c r="H8" s="108"/>
    </row>
    <row r="9" spans="1:10" x14ac:dyDescent="0.25">
      <c r="A9" s="104" t="s">
        <v>170</v>
      </c>
      <c r="B9" s="204">
        <v>1250</v>
      </c>
      <c r="C9" s="197"/>
      <c r="D9" s="197"/>
      <c r="E9" s="197"/>
      <c r="F9" s="108"/>
      <c r="G9" s="216">
        <f t="shared" si="0"/>
        <v>1250</v>
      </c>
      <c r="H9" s="127"/>
    </row>
    <row r="10" spans="1:10" ht="15.75" thickBot="1" x14ac:dyDescent="0.3">
      <c r="A10" s="111" t="s">
        <v>172</v>
      </c>
      <c r="B10" s="171">
        <v>1150</v>
      </c>
      <c r="C10" s="113"/>
      <c r="D10" s="113"/>
      <c r="E10" s="113"/>
      <c r="F10" s="113"/>
      <c r="G10" s="218">
        <f>B10+H10</f>
        <v>1310</v>
      </c>
      <c r="H10" s="146">
        <v>160</v>
      </c>
    </row>
    <row r="11" spans="1:10" ht="15.75" thickTop="1" x14ac:dyDescent="0.25">
      <c r="A11" s="104" t="s">
        <v>173</v>
      </c>
      <c r="B11" s="148">
        <v>1135</v>
      </c>
      <c r="C11" s="108"/>
      <c r="D11" s="108"/>
      <c r="E11" s="108"/>
      <c r="F11" s="108"/>
      <c r="G11" s="215">
        <f t="shared" si="0"/>
        <v>1135</v>
      </c>
      <c r="H11" s="127"/>
    </row>
    <row r="12" spans="1:10" ht="4.5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10" x14ac:dyDescent="0.25">
      <c r="A13" s="5" t="s">
        <v>16</v>
      </c>
      <c r="B13" s="18">
        <f>SUM(B6:B11)</f>
        <v>6725</v>
      </c>
      <c r="C13" s="5">
        <f>SUM(C6:C11)</f>
        <v>0</v>
      </c>
      <c r="D13" s="26">
        <f>SUM(D6:D11)</f>
        <v>0</v>
      </c>
      <c r="E13" s="5"/>
      <c r="F13" s="5"/>
      <c r="G13" s="83">
        <f>SUM(G6:G11)</f>
        <v>6947</v>
      </c>
      <c r="H13" s="23">
        <f>SUM(H6:H11)</f>
        <v>222</v>
      </c>
    </row>
    <row r="14" spans="1:10" x14ac:dyDescent="0.25">
      <c r="A14" s="121"/>
      <c r="B14" s="122">
        <f>J1-B13</f>
        <v>-1475</v>
      </c>
      <c r="C14" s="121"/>
      <c r="D14" s="123"/>
      <c r="E14" s="121"/>
      <c r="F14" s="121"/>
      <c r="G14" s="122"/>
      <c r="H14" s="121"/>
    </row>
    <row r="15" spans="1:10" ht="28.5" customHeight="1" x14ac:dyDescent="0.25"/>
    <row r="16" spans="1:10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92D050"/>
  </sheetPr>
  <dimension ref="A1:J16"/>
  <sheetViews>
    <sheetView workbookViewId="0">
      <selection activeCell="B1" sqref="A1:H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88" t="s">
        <v>9</v>
      </c>
      <c r="G2" s="12" t="s">
        <v>159</v>
      </c>
      <c r="H2" s="192"/>
    </row>
    <row r="3" spans="1:10" x14ac:dyDescent="0.25">
      <c r="A3" s="8"/>
      <c r="B3" s="541" t="s">
        <v>8</v>
      </c>
      <c r="C3" s="541"/>
      <c r="D3" s="12" t="s">
        <v>1215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H6" s="289"/>
      <c r="I6" s="196"/>
    </row>
    <row r="7" spans="1:10" x14ac:dyDescent="0.25">
      <c r="A7" s="202" t="s">
        <v>1216</v>
      </c>
      <c r="B7" s="204">
        <v>1492</v>
      </c>
      <c r="C7" s="203"/>
      <c r="D7" s="200"/>
      <c r="E7" s="198"/>
      <c r="F7" s="197"/>
      <c r="G7" s="109">
        <f>B7-H7</f>
        <v>1492</v>
      </c>
      <c r="H7" s="110"/>
      <c r="I7" s="196"/>
    </row>
    <row r="8" spans="1:10" x14ac:dyDescent="0.25">
      <c r="A8" s="202" t="s">
        <v>1217</v>
      </c>
      <c r="B8" s="204">
        <v>400</v>
      </c>
      <c r="C8" s="203"/>
      <c r="D8" s="200"/>
      <c r="E8" s="198"/>
      <c r="F8" s="197"/>
      <c r="G8" s="109">
        <f>B8+H8</f>
        <v>400</v>
      </c>
      <c r="H8" s="201"/>
      <c r="I8" s="196"/>
    </row>
    <row r="9" spans="1:10" x14ac:dyDescent="0.25">
      <c r="A9" s="202" t="s">
        <v>1218</v>
      </c>
      <c r="B9" s="204">
        <v>2150</v>
      </c>
      <c r="C9" s="203"/>
      <c r="D9" s="200"/>
      <c r="E9" s="198"/>
      <c r="F9" s="197"/>
      <c r="G9" s="109">
        <f>B9+H9</f>
        <v>2150</v>
      </c>
      <c r="H9" s="201"/>
      <c r="I9" s="196"/>
    </row>
    <row r="10" spans="1:10" x14ac:dyDescent="0.25">
      <c r="A10" s="202" t="s">
        <v>1219</v>
      </c>
      <c r="B10" s="204">
        <v>1525</v>
      </c>
      <c r="C10" s="203">
        <v>0</v>
      </c>
      <c r="D10" s="200">
        <v>3.7999999999999999E-2</v>
      </c>
      <c r="E10" s="198"/>
      <c r="F10" s="197"/>
      <c r="G10" s="45">
        <f>B10+H10</f>
        <v>1525</v>
      </c>
      <c r="H10" s="201"/>
      <c r="I10" s="196"/>
    </row>
    <row r="11" spans="1:10" x14ac:dyDescent="0.25">
      <c r="A11" s="202" t="s">
        <v>1220</v>
      </c>
      <c r="B11" s="204">
        <v>500</v>
      </c>
      <c r="C11" s="203">
        <v>0</v>
      </c>
      <c r="D11" s="200">
        <v>0</v>
      </c>
      <c r="E11" s="198"/>
      <c r="F11" s="197"/>
      <c r="G11" s="45">
        <f>B11+H11</f>
        <v>500</v>
      </c>
      <c r="H11" s="201"/>
      <c r="I11" s="196"/>
    </row>
    <row r="12" spans="1:10" ht="4.5" customHeight="1" x14ac:dyDescent="0.25">
      <c r="A12" s="17"/>
      <c r="B12" s="221"/>
      <c r="C12" s="17"/>
      <c r="D12" s="17"/>
      <c r="E12" s="17"/>
      <c r="F12" s="17"/>
      <c r="G12" s="17">
        <f>B12+H12</f>
        <v>0</v>
      </c>
      <c r="H12" s="17"/>
    </row>
    <row r="13" spans="1:10" x14ac:dyDescent="0.25">
      <c r="A13" s="5"/>
      <c r="B13" s="18">
        <f>SUM(B7:B11)</f>
        <v>6067</v>
      </c>
      <c r="C13" s="18">
        <f>SUM(B7:B9)</f>
        <v>4042</v>
      </c>
      <c r="D13" s="26">
        <f>SUM(D7:D9)</f>
        <v>0</v>
      </c>
      <c r="E13" s="5"/>
      <c r="F13" s="5"/>
      <c r="G13" s="83">
        <f>SUM(G7:G12)</f>
        <v>6067</v>
      </c>
      <c r="H13" s="23">
        <f>SUM(H7:H9)</f>
        <v>0</v>
      </c>
    </row>
    <row r="14" spans="1:10" x14ac:dyDescent="0.25">
      <c r="A14" s="121"/>
      <c r="B14" s="122">
        <f>J1-B13</f>
        <v>-67</v>
      </c>
      <c r="C14" s="121"/>
      <c r="D14" s="123"/>
      <c r="E14" s="121"/>
      <c r="F14" s="121"/>
      <c r="G14" s="122"/>
      <c r="H14" s="121"/>
    </row>
    <row r="15" spans="1:10" ht="28.5" customHeight="1" x14ac:dyDescent="0.25"/>
    <row r="16" spans="1:10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76"/>
  <sheetViews>
    <sheetView topLeftCell="A142" workbookViewId="0">
      <selection activeCell="K175" sqref="K17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40000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52" t="s">
        <v>9</v>
      </c>
      <c r="G2" s="12" t="s">
        <v>19</v>
      </c>
      <c r="H2" s="192"/>
    </row>
    <row r="3" spans="1:10" x14ac:dyDescent="0.25">
      <c r="A3" s="8"/>
      <c r="B3" s="541" t="s">
        <v>8</v>
      </c>
      <c r="C3" s="541"/>
      <c r="D3" s="12" t="s">
        <v>25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1835</v>
      </c>
      <c r="B6" s="204">
        <v>713</v>
      </c>
      <c r="C6" s="203">
        <v>12</v>
      </c>
      <c r="D6" s="200">
        <v>4.2999999999999997E-2</v>
      </c>
      <c r="E6" s="187"/>
      <c r="F6" s="127"/>
      <c r="G6" s="356">
        <f>B6-H6</f>
        <v>713</v>
      </c>
      <c r="H6" s="110"/>
      <c r="I6" s="196"/>
    </row>
    <row r="7" spans="1:10" x14ac:dyDescent="0.25">
      <c r="A7" s="498" t="s">
        <v>1849</v>
      </c>
      <c r="B7" s="204">
        <v>660</v>
      </c>
      <c r="C7" s="203">
        <v>5</v>
      </c>
      <c r="D7" s="200">
        <v>3.5999999999999997E-2</v>
      </c>
      <c r="E7" s="198"/>
      <c r="F7" s="197"/>
      <c r="G7" s="55">
        <f t="shared" ref="G7:G17" si="0">B7+H7</f>
        <v>660</v>
      </c>
      <c r="H7" s="58"/>
      <c r="I7" s="196"/>
    </row>
    <row r="8" spans="1:10" x14ac:dyDescent="0.25">
      <c r="A8" s="202" t="s">
        <v>1836</v>
      </c>
      <c r="B8" s="204">
        <v>446</v>
      </c>
      <c r="C8" s="203">
        <v>0</v>
      </c>
      <c r="D8" s="200">
        <v>1.6E-2</v>
      </c>
      <c r="E8" s="198"/>
      <c r="F8" s="19"/>
      <c r="G8" s="356">
        <f t="shared" si="0"/>
        <v>446</v>
      </c>
      <c r="H8" s="201"/>
      <c r="I8" s="196"/>
    </row>
    <row r="9" spans="1:10" x14ac:dyDescent="0.25">
      <c r="A9" s="202" t="s">
        <v>1837</v>
      </c>
      <c r="B9" s="204">
        <v>715</v>
      </c>
      <c r="C9" s="203">
        <v>0</v>
      </c>
      <c r="D9" s="200">
        <v>2.7E-2</v>
      </c>
      <c r="E9" s="198"/>
      <c r="F9" s="197"/>
      <c r="G9" s="55">
        <f t="shared" si="0"/>
        <v>715</v>
      </c>
      <c r="H9" s="201"/>
      <c r="I9" s="196"/>
    </row>
    <row r="10" spans="1:10" x14ac:dyDescent="0.25">
      <c r="A10" s="202" t="s">
        <v>1838</v>
      </c>
      <c r="B10" s="204">
        <v>700</v>
      </c>
      <c r="C10" s="203">
        <v>12</v>
      </c>
      <c r="D10" s="200">
        <v>2.8000000000000001E-2</v>
      </c>
      <c r="E10" s="198"/>
      <c r="F10" s="197"/>
      <c r="G10" s="356">
        <f t="shared" si="0"/>
        <v>700</v>
      </c>
      <c r="H10" s="201"/>
      <c r="I10" s="196"/>
    </row>
    <row r="11" spans="1:10" x14ac:dyDescent="0.25">
      <c r="A11" s="202" t="s">
        <v>1845</v>
      </c>
      <c r="B11" s="189">
        <v>740</v>
      </c>
      <c r="C11" s="203">
        <v>0</v>
      </c>
      <c r="D11" s="200">
        <v>2.5000000000000001E-2</v>
      </c>
      <c r="E11" s="198"/>
      <c r="F11" s="108"/>
      <c r="G11" s="55">
        <f t="shared" si="0"/>
        <v>740</v>
      </c>
      <c r="H11" s="110"/>
      <c r="I11" s="196"/>
    </row>
    <row r="12" spans="1:10" x14ac:dyDescent="0.25">
      <c r="A12" s="202" t="s">
        <v>1841</v>
      </c>
      <c r="B12" s="148">
        <v>720</v>
      </c>
      <c r="C12" s="174">
        <v>3</v>
      </c>
      <c r="D12" s="106">
        <v>2.5000000000000001E-2</v>
      </c>
      <c r="E12" s="187"/>
      <c r="F12" s="127"/>
      <c r="G12" s="356">
        <f t="shared" si="0"/>
        <v>720</v>
      </c>
      <c r="H12" s="110"/>
      <c r="I12" s="196"/>
    </row>
    <row r="13" spans="1:10" x14ac:dyDescent="0.25">
      <c r="A13" s="202" t="s">
        <v>1846</v>
      </c>
      <c r="B13" s="148">
        <v>860</v>
      </c>
      <c r="C13" s="174">
        <v>0</v>
      </c>
      <c r="D13" s="106">
        <v>3.4000000000000002E-2</v>
      </c>
      <c r="E13" s="187"/>
      <c r="F13" s="127"/>
      <c r="G13" s="55">
        <f t="shared" si="0"/>
        <v>860</v>
      </c>
      <c r="H13" s="110"/>
      <c r="I13" s="196"/>
    </row>
    <row r="14" spans="1:10" x14ac:dyDescent="0.25">
      <c r="A14" s="202" t="s">
        <v>1856</v>
      </c>
      <c r="B14" s="204">
        <v>866</v>
      </c>
      <c r="C14" s="203">
        <v>0</v>
      </c>
      <c r="D14" s="200">
        <v>3.5999999999999997E-2</v>
      </c>
      <c r="E14" s="198"/>
      <c r="F14" s="19"/>
      <c r="G14" s="55">
        <f t="shared" si="0"/>
        <v>866</v>
      </c>
      <c r="H14" s="201"/>
      <c r="I14" s="196"/>
    </row>
    <row r="15" spans="1:10" x14ac:dyDescent="0.25">
      <c r="A15" s="149" t="s">
        <v>1862</v>
      </c>
      <c r="B15" s="148">
        <v>885</v>
      </c>
      <c r="C15" s="174">
        <v>1</v>
      </c>
      <c r="D15" s="106">
        <v>0.03</v>
      </c>
      <c r="E15" s="187"/>
      <c r="F15" s="108"/>
      <c r="G15" s="356">
        <f t="shared" si="0"/>
        <v>885</v>
      </c>
      <c r="H15" s="110"/>
      <c r="I15" s="196"/>
    </row>
    <row r="16" spans="1:10" x14ac:dyDescent="0.25">
      <c r="A16" s="202" t="s">
        <v>1863</v>
      </c>
      <c r="B16" s="204">
        <v>845</v>
      </c>
      <c r="C16" s="202">
        <v>0</v>
      </c>
      <c r="D16" s="200">
        <v>3.7999999999999999E-2</v>
      </c>
      <c r="E16" s="198"/>
      <c r="F16" s="197"/>
      <c r="G16" s="356">
        <f t="shared" si="0"/>
        <v>845</v>
      </c>
      <c r="H16" s="201"/>
      <c r="I16" s="196"/>
    </row>
    <row r="17" spans="1:9" x14ac:dyDescent="0.25">
      <c r="A17" s="202" t="s">
        <v>1864</v>
      </c>
      <c r="B17" s="204">
        <v>880</v>
      </c>
      <c r="C17" s="203">
        <v>0</v>
      </c>
      <c r="D17" s="200">
        <v>3.7999999999999999E-2</v>
      </c>
      <c r="E17" s="198"/>
      <c r="F17" s="197"/>
      <c r="G17" s="55">
        <f t="shared" si="0"/>
        <v>880</v>
      </c>
      <c r="H17" s="201"/>
      <c r="I17" s="196"/>
    </row>
    <row r="18" spans="1:9" x14ac:dyDescent="0.25">
      <c r="A18" s="149" t="s">
        <v>1881</v>
      </c>
      <c r="B18" s="148">
        <v>750</v>
      </c>
      <c r="C18" s="174">
        <v>0</v>
      </c>
      <c r="D18" s="106">
        <v>2.4E-2</v>
      </c>
      <c r="E18" s="187"/>
      <c r="F18" s="127"/>
      <c r="G18" s="116">
        <f>B18-H18</f>
        <v>750</v>
      </c>
      <c r="H18" s="110"/>
      <c r="I18" s="196"/>
    </row>
    <row r="19" spans="1:9" ht="15.75" thickBot="1" x14ac:dyDescent="0.3">
      <c r="A19" s="499" t="s">
        <v>1884</v>
      </c>
      <c r="B19" s="433">
        <v>466</v>
      </c>
      <c r="C19" s="434">
        <v>0</v>
      </c>
      <c r="D19" s="435" t="s">
        <v>1885</v>
      </c>
      <c r="E19" s="436"/>
      <c r="F19" s="437"/>
      <c r="G19" s="438">
        <f>B19+H19</f>
        <v>466</v>
      </c>
      <c r="H19" s="458"/>
    </row>
    <row r="20" spans="1:9" x14ac:dyDescent="0.25">
      <c r="A20" s="149" t="s">
        <v>2051</v>
      </c>
      <c r="B20" s="440">
        <v>731</v>
      </c>
      <c r="C20" s="441">
        <v>44</v>
      </c>
      <c r="D20" s="442">
        <v>1.7999999999999999E-2</v>
      </c>
      <c r="E20" s="443">
        <v>2.0833333333333332E-2</v>
      </c>
      <c r="F20" s="108"/>
      <c r="G20" s="116">
        <f>B20+H20</f>
        <v>731</v>
      </c>
      <c r="H20" s="110"/>
    </row>
    <row r="21" spans="1:9" x14ac:dyDescent="0.25">
      <c r="A21" s="202" t="s">
        <v>2052</v>
      </c>
      <c r="B21" s="426">
        <v>730</v>
      </c>
      <c r="C21" s="427">
        <v>0</v>
      </c>
      <c r="D21" s="425">
        <v>3.7999999999999999E-2</v>
      </c>
      <c r="E21" s="428">
        <v>0</v>
      </c>
      <c r="F21" s="108"/>
      <c r="G21" s="199">
        <f>B21+H21</f>
        <v>730</v>
      </c>
      <c r="H21" s="110"/>
      <c r="I21" s="196"/>
    </row>
    <row r="22" spans="1:9" x14ac:dyDescent="0.25">
      <c r="A22" s="202" t="s">
        <v>2063</v>
      </c>
      <c r="B22" s="426">
        <v>828</v>
      </c>
      <c r="C22" s="427">
        <v>16</v>
      </c>
      <c r="D22" s="425">
        <v>2.1999999999999999E-2</v>
      </c>
      <c r="E22" s="428">
        <v>0</v>
      </c>
      <c r="F22" s="108"/>
      <c r="G22" s="199">
        <f t="shared" ref="G22:G53" si="1">B22+H22</f>
        <v>828</v>
      </c>
      <c r="H22" s="110"/>
      <c r="I22" s="196"/>
    </row>
    <row r="23" spans="1:9" x14ac:dyDescent="0.25">
      <c r="A23" s="202" t="s">
        <v>2064</v>
      </c>
      <c r="B23" s="426">
        <v>580</v>
      </c>
      <c r="C23" s="427">
        <v>24</v>
      </c>
      <c r="D23" s="425">
        <v>3.7999999999999999E-2</v>
      </c>
      <c r="E23" s="428">
        <v>2.0833333333333332E-2</v>
      </c>
      <c r="F23" s="197"/>
      <c r="G23" s="199">
        <f t="shared" si="1"/>
        <v>580</v>
      </c>
      <c r="H23" s="201"/>
    </row>
    <row r="24" spans="1:9" x14ac:dyDescent="0.25">
      <c r="A24" s="202" t="s">
        <v>2074</v>
      </c>
      <c r="B24" s="426">
        <v>716</v>
      </c>
      <c r="C24" s="427">
        <v>22</v>
      </c>
      <c r="D24" s="425">
        <v>4.2000000000000003E-2</v>
      </c>
      <c r="E24" s="428">
        <v>0</v>
      </c>
      <c r="F24" s="197"/>
      <c r="G24" s="199">
        <f t="shared" si="1"/>
        <v>716</v>
      </c>
      <c r="H24" s="201"/>
    </row>
    <row r="25" spans="1:9" ht="15.75" thickBot="1" x14ac:dyDescent="0.3">
      <c r="A25" s="432" t="s">
        <v>2125</v>
      </c>
      <c r="B25" s="467">
        <v>500</v>
      </c>
      <c r="C25" s="468">
        <v>7</v>
      </c>
      <c r="D25" s="469">
        <v>3.2000000000000001E-2</v>
      </c>
      <c r="E25" s="470">
        <v>0</v>
      </c>
      <c r="F25" s="437"/>
      <c r="G25" s="438">
        <f t="shared" si="1"/>
        <v>500</v>
      </c>
      <c r="H25" s="439"/>
      <c r="I25" s="196"/>
    </row>
    <row r="26" spans="1:9" x14ac:dyDescent="0.25">
      <c r="A26" s="149" t="s">
        <v>2131</v>
      </c>
      <c r="B26" s="478">
        <v>100</v>
      </c>
      <c r="C26" s="478">
        <v>2</v>
      </c>
      <c r="D26" s="478">
        <v>6.0000000000000001E-3</v>
      </c>
      <c r="E26" s="443">
        <v>0</v>
      </c>
      <c r="F26" s="108"/>
      <c r="G26" s="116">
        <f t="shared" si="1"/>
        <v>100</v>
      </c>
      <c r="H26" s="110"/>
      <c r="I26" s="196"/>
    </row>
    <row r="27" spans="1:9" x14ac:dyDescent="0.25">
      <c r="A27" s="202" t="s">
        <v>2132</v>
      </c>
      <c r="B27" s="426">
        <v>566</v>
      </c>
      <c r="C27" s="427">
        <v>37</v>
      </c>
      <c r="D27" s="425">
        <v>0.03</v>
      </c>
      <c r="E27" s="428">
        <v>0.10416666666666667</v>
      </c>
      <c r="F27" s="108"/>
      <c r="G27" s="199">
        <f t="shared" si="1"/>
        <v>566</v>
      </c>
      <c r="H27" s="110"/>
      <c r="I27" s="196"/>
    </row>
    <row r="28" spans="1:9" x14ac:dyDescent="0.25">
      <c r="A28" s="202" t="s">
        <v>2136</v>
      </c>
      <c r="B28" s="426">
        <v>800</v>
      </c>
      <c r="C28" s="427">
        <v>8</v>
      </c>
      <c r="D28" s="425">
        <v>3.5999999999999997E-2</v>
      </c>
      <c r="E28" s="464">
        <v>0</v>
      </c>
      <c r="F28" s="108"/>
      <c r="G28" s="199">
        <f t="shared" si="1"/>
        <v>800</v>
      </c>
      <c r="H28" s="110"/>
      <c r="I28" s="196"/>
    </row>
    <row r="29" spans="1:9" x14ac:dyDescent="0.25">
      <c r="A29" s="202" t="s">
        <v>2139</v>
      </c>
      <c r="B29" s="426">
        <v>880</v>
      </c>
      <c r="C29" s="427">
        <v>9</v>
      </c>
      <c r="D29" s="425">
        <v>4.3999999999999997E-2</v>
      </c>
      <c r="E29" s="428">
        <v>0</v>
      </c>
      <c r="F29" s="197"/>
      <c r="G29" s="199">
        <f t="shared" si="1"/>
        <v>880</v>
      </c>
      <c r="H29" s="201"/>
      <c r="I29" s="196"/>
    </row>
    <row r="30" spans="1:9" x14ac:dyDescent="0.25">
      <c r="A30" s="149" t="s">
        <v>2138</v>
      </c>
      <c r="B30" s="427">
        <v>730</v>
      </c>
      <c r="C30" s="427">
        <v>0</v>
      </c>
      <c r="D30" s="425">
        <v>0.03</v>
      </c>
      <c r="E30" s="428">
        <v>1.7361111111111112E-2</v>
      </c>
      <c r="F30" s="108"/>
      <c r="G30" s="199">
        <f t="shared" si="1"/>
        <v>730</v>
      </c>
      <c r="H30" s="110"/>
      <c r="I30" s="196"/>
    </row>
    <row r="31" spans="1:9" x14ac:dyDescent="0.25">
      <c r="A31" s="202" t="s">
        <v>2144</v>
      </c>
      <c r="B31" s="426">
        <v>773</v>
      </c>
      <c r="C31" s="427">
        <v>0</v>
      </c>
      <c r="D31" s="425">
        <v>4.2000000000000003E-2</v>
      </c>
      <c r="E31" s="428">
        <v>0</v>
      </c>
      <c r="F31" s="108"/>
      <c r="G31" s="199">
        <f t="shared" si="1"/>
        <v>773</v>
      </c>
      <c r="H31" s="110"/>
      <c r="I31" s="196"/>
    </row>
    <row r="32" spans="1:9" x14ac:dyDescent="0.25">
      <c r="A32" s="202" t="s">
        <v>2145</v>
      </c>
      <c r="B32" s="426">
        <v>742</v>
      </c>
      <c r="C32" s="427">
        <v>2</v>
      </c>
      <c r="D32" s="425">
        <v>3.4000000000000002E-2</v>
      </c>
      <c r="E32" s="428">
        <v>4.8611111111111112E-2</v>
      </c>
      <c r="F32" s="108"/>
      <c r="G32" s="199">
        <f t="shared" si="1"/>
        <v>742</v>
      </c>
      <c r="H32" s="110"/>
      <c r="I32" s="196"/>
    </row>
    <row r="33" spans="1:9" x14ac:dyDescent="0.25">
      <c r="A33" s="202" t="s">
        <v>2154</v>
      </c>
      <c r="B33" s="162">
        <v>871</v>
      </c>
      <c r="C33" s="163">
        <v>21</v>
      </c>
      <c r="D33" s="163">
        <v>4.3999999999999997E-2</v>
      </c>
      <c r="E33" s="428">
        <v>0</v>
      </c>
      <c r="F33" s="108"/>
      <c r="G33" s="199">
        <f t="shared" si="1"/>
        <v>871</v>
      </c>
      <c r="H33" s="110"/>
      <c r="I33" s="196"/>
    </row>
    <row r="34" spans="1:9" x14ac:dyDescent="0.25">
      <c r="A34" s="202" t="s">
        <v>2153</v>
      </c>
      <c r="B34" s="162">
        <v>345</v>
      </c>
      <c r="C34" s="163">
        <v>0</v>
      </c>
      <c r="D34" s="163">
        <v>0.02</v>
      </c>
      <c r="E34" s="428">
        <v>0</v>
      </c>
      <c r="F34" s="108"/>
      <c r="G34" s="199">
        <f t="shared" si="1"/>
        <v>345</v>
      </c>
      <c r="H34" s="110"/>
      <c r="I34" s="196"/>
    </row>
    <row r="35" spans="1:9" x14ac:dyDescent="0.25">
      <c r="A35" s="202" t="s">
        <v>2155</v>
      </c>
      <c r="B35" s="162">
        <v>360</v>
      </c>
      <c r="C35" s="163">
        <v>0</v>
      </c>
      <c r="D35" s="163">
        <v>1.2999999999999999E-2</v>
      </c>
      <c r="E35" s="428">
        <v>0</v>
      </c>
      <c r="F35" s="108"/>
      <c r="G35" s="199">
        <f t="shared" si="1"/>
        <v>360</v>
      </c>
      <c r="H35" s="110"/>
      <c r="I35" s="196"/>
    </row>
    <row r="36" spans="1:9" x14ac:dyDescent="0.25">
      <c r="A36" s="202" t="s">
        <v>2156</v>
      </c>
      <c r="B36" s="162">
        <v>830</v>
      </c>
      <c r="C36" s="163">
        <v>5</v>
      </c>
      <c r="D36" s="163">
        <v>3.4000000000000002E-2</v>
      </c>
      <c r="E36" s="428">
        <v>0</v>
      </c>
      <c r="F36" s="108"/>
      <c r="G36" s="199">
        <f t="shared" si="1"/>
        <v>830</v>
      </c>
      <c r="H36" s="110"/>
      <c r="I36" s="196"/>
    </row>
    <row r="37" spans="1:9" x14ac:dyDescent="0.25">
      <c r="A37" s="202" t="s">
        <v>2157</v>
      </c>
      <c r="B37" s="162">
        <v>880</v>
      </c>
      <c r="C37" s="163">
        <v>0</v>
      </c>
      <c r="D37" s="163">
        <v>3.2000000000000001E-2</v>
      </c>
      <c r="E37" s="428">
        <v>0</v>
      </c>
      <c r="F37" s="108"/>
      <c r="G37" s="199">
        <f t="shared" si="1"/>
        <v>880</v>
      </c>
      <c r="H37" s="110"/>
      <c r="I37" s="196"/>
    </row>
    <row r="38" spans="1:9" x14ac:dyDescent="0.25">
      <c r="A38" s="202" t="s">
        <v>2163</v>
      </c>
      <c r="B38" s="162">
        <v>739</v>
      </c>
      <c r="C38" s="163">
        <v>27</v>
      </c>
      <c r="D38" s="163">
        <v>4.2000000000000003E-2</v>
      </c>
      <c r="E38" s="428">
        <v>0</v>
      </c>
      <c r="F38" s="108"/>
      <c r="G38" s="199">
        <f t="shared" si="1"/>
        <v>739</v>
      </c>
      <c r="H38" s="110"/>
      <c r="I38" s="196"/>
    </row>
    <row r="39" spans="1:9" x14ac:dyDescent="0.25">
      <c r="A39" s="202" t="s">
        <v>2164</v>
      </c>
      <c r="B39" s="162">
        <v>449</v>
      </c>
      <c r="C39" s="163">
        <v>0</v>
      </c>
      <c r="D39" s="163">
        <v>0.10199999999999999</v>
      </c>
      <c r="E39" s="428">
        <v>6.9444444444444441E-3</v>
      </c>
      <c r="F39" s="108"/>
      <c r="G39" s="199">
        <f t="shared" si="1"/>
        <v>449</v>
      </c>
      <c r="H39" s="110"/>
      <c r="I39" s="196"/>
    </row>
    <row r="40" spans="1:9" x14ac:dyDescent="0.25">
      <c r="A40" s="202" t="s">
        <v>2165</v>
      </c>
      <c r="B40" s="162">
        <v>450</v>
      </c>
      <c r="C40" s="163">
        <v>3</v>
      </c>
      <c r="D40" s="163">
        <v>2.4E-2</v>
      </c>
      <c r="E40" s="428">
        <v>0</v>
      </c>
      <c r="F40" s="108"/>
      <c r="G40" s="199">
        <f t="shared" si="1"/>
        <v>450</v>
      </c>
      <c r="H40" s="110"/>
      <c r="I40" s="196"/>
    </row>
    <row r="41" spans="1:9" x14ac:dyDescent="0.25">
      <c r="A41" s="202" t="s">
        <v>2166</v>
      </c>
      <c r="B41" s="162">
        <v>465</v>
      </c>
      <c r="C41" s="163">
        <v>0</v>
      </c>
      <c r="D41" s="163">
        <v>2.4E-2</v>
      </c>
      <c r="E41" s="428">
        <v>0</v>
      </c>
      <c r="F41" s="108"/>
      <c r="G41" s="199">
        <f t="shared" si="1"/>
        <v>465</v>
      </c>
      <c r="H41" s="110"/>
      <c r="I41" s="196"/>
    </row>
    <row r="42" spans="1:9" x14ac:dyDescent="0.25">
      <c r="A42" s="202" t="s">
        <v>2176</v>
      </c>
      <c r="B42" s="426">
        <v>733</v>
      </c>
      <c r="C42" s="427">
        <v>17</v>
      </c>
      <c r="D42" s="425">
        <v>4.5999999999999999E-2</v>
      </c>
      <c r="E42" s="428">
        <v>6.25E-2</v>
      </c>
      <c r="F42" s="108"/>
      <c r="G42" s="199">
        <f t="shared" si="1"/>
        <v>733</v>
      </c>
      <c r="H42" s="110"/>
      <c r="I42" s="196"/>
    </row>
    <row r="43" spans="1:9" x14ac:dyDescent="0.25">
      <c r="A43" s="202" t="s">
        <v>2175</v>
      </c>
      <c r="B43" s="162">
        <v>769</v>
      </c>
      <c r="C43" s="163">
        <v>0</v>
      </c>
      <c r="D43" s="163">
        <v>0.03</v>
      </c>
      <c r="E43" s="428">
        <v>0</v>
      </c>
      <c r="F43" s="108"/>
      <c r="G43" s="199">
        <f t="shared" si="1"/>
        <v>769</v>
      </c>
      <c r="H43" s="110"/>
      <c r="I43" s="196"/>
    </row>
    <row r="44" spans="1:9" x14ac:dyDescent="0.25">
      <c r="A44" s="202" t="s">
        <v>2183</v>
      </c>
      <c r="B44" s="162">
        <v>882</v>
      </c>
      <c r="C44" s="163">
        <v>0</v>
      </c>
      <c r="D44" s="163">
        <v>4.5999999999999999E-2</v>
      </c>
      <c r="E44" s="164">
        <v>0</v>
      </c>
      <c r="F44" s="108"/>
      <c r="G44" s="199">
        <f t="shared" si="1"/>
        <v>882</v>
      </c>
      <c r="H44" s="110"/>
      <c r="I44" s="196"/>
    </row>
    <row r="45" spans="1:9" x14ac:dyDescent="0.25">
      <c r="A45" s="202" t="s">
        <v>2184</v>
      </c>
      <c r="B45" s="426">
        <v>814</v>
      </c>
      <c r="C45" s="427">
        <v>6</v>
      </c>
      <c r="D45" s="427">
        <v>3.4000000000000002E-2</v>
      </c>
      <c r="E45" s="428">
        <v>1.3888888888888888E-2</v>
      </c>
      <c r="F45" s="108"/>
      <c r="G45" s="199">
        <f t="shared" si="1"/>
        <v>814</v>
      </c>
      <c r="H45" s="110"/>
      <c r="I45" s="196"/>
    </row>
    <row r="46" spans="1:9" x14ac:dyDescent="0.25">
      <c r="A46" s="202" t="s">
        <v>2188</v>
      </c>
      <c r="B46" s="426">
        <v>544</v>
      </c>
      <c r="C46" s="427">
        <v>0</v>
      </c>
      <c r="D46" s="425">
        <v>2.4E-2</v>
      </c>
      <c r="E46" s="428">
        <v>0</v>
      </c>
      <c r="F46" s="108"/>
      <c r="G46" s="199">
        <f t="shared" si="1"/>
        <v>544</v>
      </c>
      <c r="H46" s="110"/>
      <c r="I46" s="196"/>
    </row>
    <row r="47" spans="1:9" x14ac:dyDescent="0.25">
      <c r="A47" s="202" t="s">
        <v>2189</v>
      </c>
      <c r="B47" s="426">
        <v>306</v>
      </c>
      <c r="C47" s="427">
        <v>0</v>
      </c>
      <c r="D47" s="427">
        <v>0.01</v>
      </c>
      <c r="E47" s="428">
        <v>0</v>
      </c>
      <c r="F47" s="108"/>
      <c r="G47" s="199">
        <f t="shared" si="1"/>
        <v>306</v>
      </c>
      <c r="H47" s="110"/>
      <c r="I47" s="196"/>
    </row>
    <row r="48" spans="1:9" x14ac:dyDescent="0.25">
      <c r="A48" s="202" t="s">
        <v>2190</v>
      </c>
      <c r="B48" s="426">
        <v>859</v>
      </c>
      <c r="C48" s="427">
        <v>0</v>
      </c>
      <c r="D48" s="425">
        <v>0.03</v>
      </c>
      <c r="E48" s="428">
        <v>0</v>
      </c>
      <c r="F48" s="108"/>
      <c r="G48" s="199">
        <f t="shared" si="1"/>
        <v>859</v>
      </c>
      <c r="H48" s="110"/>
      <c r="I48" s="196"/>
    </row>
    <row r="49" spans="1:9" x14ac:dyDescent="0.25">
      <c r="A49" s="202" t="s">
        <v>2197</v>
      </c>
      <c r="B49" s="426">
        <v>880</v>
      </c>
      <c r="C49" s="427">
        <v>5</v>
      </c>
      <c r="D49" s="425">
        <v>5.6000000000000001E-2</v>
      </c>
      <c r="E49" s="428">
        <v>0</v>
      </c>
      <c r="F49" s="108"/>
      <c r="G49" s="199">
        <f t="shared" si="1"/>
        <v>880</v>
      </c>
      <c r="H49" s="110"/>
      <c r="I49" s="196"/>
    </row>
    <row r="50" spans="1:9" x14ac:dyDescent="0.25">
      <c r="A50" s="202" t="s">
        <v>2198</v>
      </c>
      <c r="B50" s="426">
        <v>750</v>
      </c>
      <c r="C50" s="427">
        <v>10</v>
      </c>
      <c r="D50" s="425">
        <v>5.6000000000000001E-2</v>
      </c>
      <c r="E50" s="428">
        <v>0</v>
      </c>
      <c r="F50" s="108"/>
      <c r="G50" s="199">
        <f t="shared" si="1"/>
        <v>750</v>
      </c>
      <c r="H50" s="110"/>
      <c r="I50" s="196"/>
    </row>
    <row r="51" spans="1:9" x14ac:dyDescent="0.25">
      <c r="A51" s="202" t="s">
        <v>2203</v>
      </c>
      <c r="B51" s="426">
        <v>777</v>
      </c>
      <c r="C51" s="427">
        <v>0</v>
      </c>
      <c r="D51" s="425">
        <v>0.04</v>
      </c>
      <c r="E51" s="428">
        <v>0</v>
      </c>
      <c r="F51" s="108"/>
      <c r="G51" s="199">
        <f t="shared" si="1"/>
        <v>777</v>
      </c>
      <c r="H51" s="110"/>
      <c r="I51" s="196"/>
    </row>
    <row r="52" spans="1:9" x14ac:dyDescent="0.25">
      <c r="A52" s="202" t="s">
        <v>2204</v>
      </c>
      <c r="B52" s="426">
        <v>842</v>
      </c>
      <c r="C52" s="427">
        <v>0</v>
      </c>
      <c r="D52" s="425">
        <v>3.5999999999999997E-2</v>
      </c>
      <c r="E52" s="428">
        <v>0</v>
      </c>
      <c r="F52" s="108"/>
      <c r="G52" s="199">
        <f t="shared" si="1"/>
        <v>842</v>
      </c>
      <c r="H52" s="110"/>
      <c r="I52" s="196"/>
    </row>
    <row r="53" spans="1:9" x14ac:dyDescent="0.25">
      <c r="A53" s="202" t="s">
        <v>2205</v>
      </c>
      <c r="B53" s="426">
        <v>880</v>
      </c>
      <c r="C53" s="427">
        <v>0</v>
      </c>
      <c r="D53" s="425">
        <v>0.04</v>
      </c>
      <c r="E53" s="428">
        <v>0</v>
      </c>
      <c r="F53" s="108"/>
      <c r="G53" s="199">
        <f t="shared" si="1"/>
        <v>880</v>
      </c>
      <c r="H53" s="110"/>
      <c r="I53" s="196"/>
    </row>
    <row r="54" spans="1:9" x14ac:dyDescent="0.25">
      <c r="A54" s="202" t="s">
        <v>2206</v>
      </c>
      <c r="B54" s="426">
        <v>875</v>
      </c>
      <c r="C54" s="427">
        <v>0</v>
      </c>
      <c r="D54" s="425">
        <v>3.7999999999999999E-2</v>
      </c>
      <c r="E54" s="428">
        <v>0</v>
      </c>
      <c r="F54" s="108"/>
      <c r="G54" s="199">
        <f t="shared" ref="G54:G69" si="2">B54+H54</f>
        <v>875</v>
      </c>
      <c r="H54" s="110"/>
      <c r="I54" s="196"/>
    </row>
    <row r="55" spans="1:9" x14ac:dyDescent="0.25">
      <c r="A55" s="202" t="s">
        <v>2220</v>
      </c>
      <c r="B55" s="426">
        <v>874</v>
      </c>
      <c r="C55" s="427">
        <v>0</v>
      </c>
      <c r="D55" s="425">
        <v>4.2000000000000003E-2</v>
      </c>
      <c r="E55" s="428">
        <v>0</v>
      </c>
      <c r="F55" s="108"/>
      <c r="G55" s="199">
        <f t="shared" si="2"/>
        <v>874</v>
      </c>
      <c r="H55" s="110"/>
      <c r="I55" s="196"/>
    </row>
    <row r="56" spans="1:9" x14ac:dyDescent="0.25">
      <c r="A56" s="202" t="s">
        <v>2221</v>
      </c>
      <c r="B56" s="203">
        <v>595</v>
      </c>
      <c r="C56" s="203">
        <v>0</v>
      </c>
      <c r="D56" s="203">
        <v>1.4E-2</v>
      </c>
      <c r="E56" s="428">
        <v>0</v>
      </c>
      <c r="F56" s="108"/>
      <c r="G56" s="199">
        <f t="shared" si="2"/>
        <v>595</v>
      </c>
      <c r="H56" s="110"/>
      <c r="I56" s="196"/>
    </row>
    <row r="57" spans="1:9" x14ac:dyDescent="0.25">
      <c r="A57" s="202" t="s">
        <v>2222</v>
      </c>
      <c r="B57" s="426">
        <v>880</v>
      </c>
      <c r="C57" s="427">
        <v>0</v>
      </c>
      <c r="D57" s="425">
        <v>0.04</v>
      </c>
      <c r="E57" s="428">
        <v>0</v>
      </c>
      <c r="F57" s="108"/>
      <c r="G57" s="199">
        <f t="shared" si="2"/>
        <v>880</v>
      </c>
      <c r="H57" s="110"/>
      <c r="I57" s="196"/>
    </row>
    <row r="58" spans="1:9" x14ac:dyDescent="0.25">
      <c r="A58" s="202" t="s">
        <v>2223</v>
      </c>
      <c r="B58" s="162">
        <v>875</v>
      </c>
      <c r="C58" s="163">
        <v>0</v>
      </c>
      <c r="D58" s="163">
        <v>3.7999999999999999E-2</v>
      </c>
      <c r="E58" s="428">
        <v>0</v>
      </c>
      <c r="F58" s="108"/>
      <c r="G58" s="199">
        <f t="shared" si="2"/>
        <v>875</v>
      </c>
      <c r="H58" s="110"/>
      <c r="I58" s="196"/>
    </row>
    <row r="59" spans="1:9" x14ac:dyDescent="0.25">
      <c r="A59" s="202" t="s">
        <v>2240</v>
      </c>
      <c r="B59" s="162">
        <v>795</v>
      </c>
      <c r="C59" s="163">
        <v>0</v>
      </c>
      <c r="D59" s="163">
        <v>4.3999999999999997E-2</v>
      </c>
      <c r="E59" s="428">
        <v>2.0833333333333332E-2</v>
      </c>
      <c r="F59" s="108"/>
      <c r="G59" s="199">
        <f t="shared" si="2"/>
        <v>795</v>
      </c>
      <c r="H59" s="110"/>
      <c r="I59" s="196"/>
    </row>
    <row r="60" spans="1:9" x14ac:dyDescent="0.25">
      <c r="A60" s="202" t="s">
        <v>2241</v>
      </c>
      <c r="B60" s="162">
        <v>842</v>
      </c>
      <c r="C60" s="163">
        <v>0</v>
      </c>
      <c r="D60" s="163">
        <v>0.03</v>
      </c>
      <c r="E60" s="428">
        <v>0</v>
      </c>
      <c r="F60" s="108"/>
      <c r="G60" s="199">
        <f t="shared" si="2"/>
        <v>842</v>
      </c>
      <c r="H60" s="110"/>
      <c r="I60" s="196"/>
    </row>
    <row r="61" spans="1:9" x14ac:dyDescent="0.25">
      <c r="A61" s="202" t="s">
        <v>2242</v>
      </c>
      <c r="B61" s="162">
        <v>880</v>
      </c>
      <c r="C61" s="163">
        <v>0</v>
      </c>
      <c r="D61" s="163">
        <v>3.5999999999999997E-2</v>
      </c>
      <c r="E61" s="428">
        <v>0</v>
      </c>
      <c r="F61" s="108"/>
      <c r="G61" s="199">
        <f t="shared" si="2"/>
        <v>880</v>
      </c>
      <c r="H61" s="110"/>
      <c r="I61" s="196"/>
    </row>
    <row r="62" spans="1:9" x14ac:dyDescent="0.25">
      <c r="A62" s="202" t="s">
        <v>2243</v>
      </c>
      <c r="B62" s="162">
        <v>811</v>
      </c>
      <c r="C62" s="163">
        <v>0</v>
      </c>
      <c r="D62" s="163">
        <v>4.3999999999999997E-2</v>
      </c>
      <c r="E62" s="428">
        <v>0</v>
      </c>
      <c r="F62" s="108"/>
      <c r="G62" s="199">
        <f t="shared" si="2"/>
        <v>811</v>
      </c>
      <c r="H62" s="110"/>
      <c r="I62" s="196"/>
    </row>
    <row r="63" spans="1:9" x14ac:dyDescent="0.25">
      <c r="A63" s="2"/>
      <c r="B63" s="2"/>
      <c r="C63" s="2"/>
      <c r="D63" s="2"/>
      <c r="E63" s="2"/>
      <c r="F63" s="108"/>
      <c r="G63" s="199">
        <f t="shared" si="2"/>
        <v>0</v>
      </c>
      <c r="H63" s="110"/>
      <c r="I63" s="196"/>
    </row>
    <row r="64" spans="1:9" x14ac:dyDescent="0.25">
      <c r="A64" s="2"/>
      <c r="B64" s="2"/>
      <c r="C64" s="2"/>
      <c r="D64" s="2"/>
      <c r="E64" s="2"/>
      <c r="F64" s="108"/>
      <c r="G64" s="199">
        <f t="shared" si="2"/>
        <v>0</v>
      </c>
      <c r="H64" s="110"/>
      <c r="I64" s="196"/>
    </row>
    <row r="65" spans="1:10" x14ac:dyDescent="0.25">
      <c r="A65" s="2"/>
      <c r="B65" s="2"/>
      <c r="C65" s="2"/>
      <c r="D65" s="2"/>
      <c r="E65" s="2"/>
      <c r="F65" s="108"/>
      <c r="G65" s="199">
        <f t="shared" si="2"/>
        <v>0</v>
      </c>
      <c r="H65" s="110"/>
      <c r="I65" s="196"/>
    </row>
    <row r="66" spans="1:10" x14ac:dyDescent="0.25">
      <c r="A66" s="2"/>
      <c r="B66" s="2"/>
      <c r="C66" s="2"/>
      <c r="D66" s="2"/>
      <c r="E66" s="2"/>
      <c r="F66" s="108"/>
      <c r="G66" s="199">
        <f t="shared" si="2"/>
        <v>0</v>
      </c>
      <c r="H66" s="110"/>
      <c r="I66" s="196"/>
    </row>
    <row r="67" spans="1:10" x14ac:dyDescent="0.25">
      <c r="A67" s="2"/>
      <c r="B67" s="2"/>
      <c r="C67" s="2"/>
      <c r="D67" s="2"/>
      <c r="E67" s="2"/>
      <c r="F67" s="108"/>
      <c r="G67" s="199">
        <f t="shared" si="2"/>
        <v>0</v>
      </c>
      <c r="H67" s="110"/>
      <c r="I67" s="196"/>
    </row>
    <row r="68" spans="1:10" x14ac:dyDescent="0.25">
      <c r="A68" s="2"/>
      <c r="B68" s="2"/>
      <c r="C68" s="2"/>
      <c r="D68" s="2"/>
      <c r="E68" s="2"/>
      <c r="F68" s="108"/>
      <c r="G68" s="199">
        <f t="shared" si="2"/>
        <v>0</v>
      </c>
      <c r="H68" s="110"/>
      <c r="I68" s="196"/>
    </row>
    <row r="69" spans="1:10" x14ac:dyDescent="0.25">
      <c r="A69" s="202"/>
      <c r="B69" s="2"/>
      <c r="C69" s="2"/>
      <c r="D69" s="2"/>
      <c r="E69" s="2"/>
      <c r="F69" s="108"/>
      <c r="G69" s="199">
        <f t="shared" si="2"/>
        <v>0</v>
      </c>
      <c r="H69" s="110"/>
      <c r="I69" s="196"/>
    </row>
    <row r="70" spans="1:10" x14ac:dyDescent="0.25">
      <c r="A70" s="202"/>
      <c r="B70" s="2"/>
      <c r="C70" s="2"/>
      <c r="D70" s="2"/>
      <c r="E70" s="2"/>
      <c r="F70" s="108"/>
      <c r="G70" s="199">
        <f t="shared" ref="G70:G75" si="3">B70+H70</f>
        <v>0</v>
      </c>
      <c r="H70" s="110"/>
      <c r="I70" s="196"/>
    </row>
    <row r="71" spans="1:10" x14ac:dyDescent="0.25">
      <c r="A71" s="202"/>
      <c r="B71" s="162"/>
      <c r="C71" s="163"/>
      <c r="D71" s="163"/>
      <c r="E71" s="428"/>
      <c r="F71" s="108"/>
      <c r="G71" s="199">
        <f t="shared" si="3"/>
        <v>0</v>
      </c>
      <c r="H71" s="110"/>
      <c r="I71" s="196"/>
    </row>
    <row r="72" spans="1:10" x14ac:dyDescent="0.25">
      <c r="A72" s="202"/>
      <c r="B72" s="162"/>
      <c r="C72" s="163"/>
      <c r="D72" s="163"/>
      <c r="E72" s="428"/>
      <c r="F72" s="108"/>
      <c r="G72" s="199">
        <f t="shared" si="3"/>
        <v>0</v>
      </c>
      <c r="H72" s="110"/>
      <c r="I72" s="196"/>
    </row>
    <row r="73" spans="1:10" x14ac:dyDescent="0.25">
      <c r="A73" s="202"/>
      <c r="B73" s="426"/>
      <c r="C73" s="427"/>
      <c r="D73" s="425"/>
      <c r="E73" s="428"/>
      <c r="F73" s="108"/>
      <c r="G73" s="199">
        <f t="shared" si="3"/>
        <v>0</v>
      </c>
      <c r="H73" s="110"/>
      <c r="I73" s="196"/>
    </row>
    <row r="74" spans="1:10" x14ac:dyDescent="0.25">
      <c r="A74" s="202"/>
      <c r="B74" s="426"/>
      <c r="C74" s="427"/>
      <c r="D74" s="425"/>
      <c r="E74" s="428"/>
      <c r="F74" s="108"/>
      <c r="G74" s="199">
        <f t="shared" si="3"/>
        <v>0</v>
      </c>
      <c r="H74" s="110"/>
      <c r="I74" s="196"/>
    </row>
    <row r="75" spans="1:10" x14ac:dyDescent="0.25">
      <c r="A75" s="202"/>
      <c r="B75" s="426"/>
      <c r="C75" s="427"/>
      <c r="D75" s="425"/>
      <c r="E75" s="428"/>
      <c r="F75" s="108"/>
      <c r="G75" s="199">
        <f t="shared" si="3"/>
        <v>0</v>
      </c>
      <c r="H75" s="110"/>
      <c r="I75" s="196"/>
    </row>
    <row r="76" spans="1:10" ht="4.5" customHeight="1" x14ac:dyDescent="0.25">
      <c r="A76" s="17"/>
      <c r="B76" s="17"/>
      <c r="C76" s="17"/>
      <c r="D76" s="17"/>
      <c r="E76" s="17"/>
      <c r="F76" s="17"/>
      <c r="G76" s="17"/>
      <c r="H76" s="17"/>
    </row>
    <row r="77" spans="1:10" x14ac:dyDescent="0.25">
      <c r="A77" s="5" t="s">
        <v>16</v>
      </c>
      <c r="B77" s="18">
        <f>SUM(B6:B75)</f>
        <v>40774</v>
      </c>
      <c r="C77" s="5">
        <f>SUM(C6:C75)</f>
        <v>298</v>
      </c>
      <c r="D77" s="26">
        <f>SUM(D6:D75)</f>
        <v>1.9210000000000012</v>
      </c>
      <c r="E77" s="5"/>
      <c r="F77" s="5"/>
      <c r="G77" s="83">
        <f>SUM(G6:G75)</f>
        <v>40774</v>
      </c>
      <c r="H77" s="23">
        <f>SUM(H6:H16)</f>
        <v>0</v>
      </c>
    </row>
    <row r="78" spans="1:10" x14ac:dyDescent="0.25">
      <c r="A78" s="121"/>
      <c r="B78" s="122">
        <f>J1-B77</f>
        <v>-774</v>
      </c>
      <c r="C78" s="121"/>
      <c r="D78" s="123"/>
      <c r="E78" s="121"/>
      <c r="F78" s="121"/>
      <c r="G78" s="122"/>
      <c r="H78" s="121"/>
    </row>
    <row r="79" spans="1:10" ht="28.5" customHeight="1" x14ac:dyDescent="0.25"/>
    <row r="80" spans="1:10" ht="28.5" customHeight="1" x14ac:dyDescent="0.25">
      <c r="A80" s="6"/>
      <c r="B80" s="542" t="s">
        <v>6</v>
      </c>
      <c r="C80" s="542"/>
      <c r="D80" s="542"/>
      <c r="E80" s="542"/>
      <c r="F80" s="542"/>
      <c r="G80" s="542"/>
      <c r="H80" s="542"/>
      <c r="J80" s="186"/>
    </row>
    <row r="81" spans="1:10" ht="15" customHeight="1" x14ac:dyDescent="0.25">
      <c r="A81" s="7"/>
      <c r="B81" s="543" t="s">
        <v>7</v>
      </c>
      <c r="C81" s="543"/>
      <c r="D81" s="12" t="s">
        <v>13</v>
      </c>
      <c r="E81" s="192"/>
      <c r="F81" s="352" t="s">
        <v>9</v>
      </c>
      <c r="G81" s="12" t="s">
        <v>948</v>
      </c>
      <c r="H81" s="192"/>
    </row>
    <row r="82" spans="1:10" x14ac:dyDescent="0.25">
      <c r="A82" s="8"/>
      <c r="B82" s="541" t="s">
        <v>8</v>
      </c>
      <c r="C82" s="541"/>
      <c r="D82" s="12" t="s">
        <v>25</v>
      </c>
      <c r="E82" s="4"/>
      <c r="F82" s="5" t="s">
        <v>10</v>
      </c>
      <c r="G82" s="13" t="s">
        <v>23</v>
      </c>
      <c r="H82" s="4"/>
    </row>
    <row r="84" spans="1:10" ht="30" x14ac:dyDescent="0.25">
      <c r="A84" s="197" t="s">
        <v>0</v>
      </c>
      <c r="B84" s="197" t="s">
        <v>1</v>
      </c>
      <c r="C84" s="197" t="s">
        <v>2</v>
      </c>
      <c r="D84" s="197" t="s">
        <v>3</v>
      </c>
      <c r="E84" s="197" t="s">
        <v>4</v>
      </c>
      <c r="F84" s="197" t="s">
        <v>5</v>
      </c>
      <c r="G84" s="197" t="s">
        <v>1</v>
      </c>
      <c r="H84" s="197" t="s">
        <v>2</v>
      </c>
      <c r="J84" s="186">
        <v>40000</v>
      </c>
    </row>
    <row r="85" spans="1:10" x14ac:dyDescent="0.25">
      <c r="A85" s="149" t="s">
        <v>1814</v>
      </c>
      <c r="B85" s="204">
        <v>1430</v>
      </c>
      <c r="C85" s="203">
        <v>0</v>
      </c>
      <c r="D85" s="200">
        <v>0</v>
      </c>
      <c r="E85" s="198"/>
      <c r="F85" s="108"/>
      <c r="G85" s="356">
        <f>B85+H85</f>
        <v>1430</v>
      </c>
      <c r="H85" s="110"/>
      <c r="I85" s="196"/>
    </row>
    <row r="86" spans="1:10" x14ac:dyDescent="0.25">
      <c r="A86" s="149" t="s">
        <v>1830</v>
      </c>
      <c r="B86" s="204">
        <v>930</v>
      </c>
      <c r="C86" s="203">
        <v>10</v>
      </c>
      <c r="D86" s="200">
        <v>0</v>
      </c>
      <c r="E86" s="198"/>
      <c r="F86" s="197"/>
      <c r="G86" s="356">
        <f>B86+H86</f>
        <v>930</v>
      </c>
      <c r="H86" s="201"/>
      <c r="I86" s="196"/>
    </row>
    <row r="87" spans="1:10" x14ac:dyDescent="0.25">
      <c r="A87" s="149" t="s">
        <v>1831</v>
      </c>
      <c r="B87" s="204">
        <v>1300</v>
      </c>
      <c r="C87" s="203">
        <v>5</v>
      </c>
      <c r="D87" s="200">
        <v>0</v>
      </c>
      <c r="E87" s="198"/>
      <c r="F87" s="108"/>
      <c r="G87" s="356">
        <f t="shared" ref="G87:G120" si="4">B87+H87</f>
        <v>1300</v>
      </c>
      <c r="H87" s="110"/>
      <c r="I87" s="196"/>
    </row>
    <row r="88" spans="1:10" x14ac:dyDescent="0.25">
      <c r="A88" s="149" t="s">
        <v>1832</v>
      </c>
      <c r="B88" s="204">
        <v>565</v>
      </c>
      <c r="C88" s="203">
        <v>2</v>
      </c>
      <c r="D88" s="200">
        <v>0</v>
      </c>
      <c r="E88" s="198"/>
      <c r="F88" s="108"/>
      <c r="G88" s="356">
        <f t="shared" si="4"/>
        <v>565</v>
      </c>
      <c r="H88" s="110"/>
      <c r="I88" s="196"/>
    </row>
    <row r="89" spans="1:10" x14ac:dyDescent="0.25">
      <c r="A89" s="149" t="s">
        <v>1840</v>
      </c>
      <c r="B89" s="204">
        <v>700</v>
      </c>
      <c r="C89" s="203">
        <v>48</v>
      </c>
      <c r="D89" s="200">
        <v>0</v>
      </c>
      <c r="E89" s="198"/>
      <c r="F89" s="108"/>
      <c r="G89" s="356">
        <f t="shared" si="4"/>
        <v>700</v>
      </c>
      <c r="H89" s="110"/>
      <c r="I89" s="196"/>
    </row>
    <row r="90" spans="1:10" x14ac:dyDescent="0.25">
      <c r="A90" s="149" t="s">
        <v>1851</v>
      </c>
      <c r="B90" s="204">
        <v>1100</v>
      </c>
      <c r="C90" s="203">
        <v>13</v>
      </c>
      <c r="D90" s="200">
        <v>0</v>
      </c>
      <c r="E90" s="198"/>
      <c r="F90" s="197"/>
      <c r="G90" s="356">
        <f t="shared" si="4"/>
        <v>1100</v>
      </c>
      <c r="H90" s="201"/>
      <c r="I90" s="196"/>
    </row>
    <row r="91" spans="1:10" x14ac:dyDescent="0.25">
      <c r="A91" s="149" t="s">
        <v>1867</v>
      </c>
      <c r="B91" s="204">
        <v>1230</v>
      </c>
      <c r="C91" s="203">
        <v>42</v>
      </c>
      <c r="D91" s="200">
        <v>0</v>
      </c>
      <c r="E91" s="198"/>
      <c r="F91" s="197"/>
      <c r="G91" s="356">
        <f t="shared" si="4"/>
        <v>1230</v>
      </c>
      <c r="H91" s="201"/>
      <c r="I91" s="196"/>
    </row>
    <row r="92" spans="1:10" x14ac:dyDescent="0.25">
      <c r="A92" s="202" t="s">
        <v>1865</v>
      </c>
      <c r="B92" s="204">
        <v>1100</v>
      </c>
      <c r="C92" s="203">
        <v>0</v>
      </c>
      <c r="D92" s="200">
        <v>0</v>
      </c>
      <c r="E92" s="198"/>
      <c r="F92" s="197"/>
      <c r="G92" s="55">
        <f t="shared" si="4"/>
        <v>1100</v>
      </c>
      <c r="H92" s="201"/>
      <c r="I92" s="196"/>
    </row>
    <row r="93" spans="1:10" x14ac:dyDescent="0.25">
      <c r="A93" s="149" t="s">
        <v>1894</v>
      </c>
      <c r="B93" s="148">
        <v>920</v>
      </c>
      <c r="C93" s="174">
        <v>8</v>
      </c>
      <c r="D93" s="106">
        <v>0</v>
      </c>
      <c r="E93" s="187"/>
      <c r="F93" s="108"/>
      <c r="G93" s="116">
        <f t="shared" si="4"/>
        <v>920</v>
      </c>
      <c r="H93" s="110"/>
    </row>
    <row r="94" spans="1:10" x14ac:dyDescent="0.25">
      <c r="A94" s="149" t="s">
        <v>1895</v>
      </c>
      <c r="B94" s="204">
        <v>1500</v>
      </c>
      <c r="C94" s="203">
        <v>0</v>
      </c>
      <c r="D94" s="200">
        <v>0</v>
      </c>
      <c r="E94" s="198"/>
      <c r="F94" s="197"/>
      <c r="G94" s="116">
        <f t="shared" si="4"/>
        <v>1500</v>
      </c>
      <c r="H94" s="201"/>
    </row>
    <row r="95" spans="1:10" x14ac:dyDescent="0.25">
      <c r="A95" s="202" t="s">
        <v>1911</v>
      </c>
      <c r="B95" s="204">
        <v>265</v>
      </c>
      <c r="C95" s="203">
        <v>0</v>
      </c>
      <c r="D95" s="200">
        <v>0</v>
      </c>
      <c r="E95" s="198"/>
      <c r="F95" s="197"/>
      <c r="G95" s="199">
        <f t="shared" si="4"/>
        <v>265</v>
      </c>
      <c r="H95" s="201"/>
    </row>
    <row r="96" spans="1:10" x14ac:dyDescent="0.25">
      <c r="A96" s="202" t="s">
        <v>1906</v>
      </c>
      <c r="B96" s="204">
        <v>600</v>
      </c>
      <c r="C96" s="203">
        <v>0</v>
      </c>
      <c r="D96" s="200">
        <v>0</v>
      </c>
      <c r="E96" s="187"/>
      <c r="F96" s="108"/>
      <c r="G96" s="116">
        <f t="shared" si="4"/>
        <v>600</v>
      </c>
      <c r="H96" s="110"/>
      <c r="I96" s="196"/>
    </row>
    <row r="97" spans="1:9" x14ac:dyDescent="0.25">
      <c r="A97" s="202" t="s">
        <v>1917</v>
      </c>
      <c r="B97" s="204">
        <v>265</v>
      </c>
      <c r="C97" s="203">
        <v>0</v>
      </c>
      <c r="D97" s="200">
        <v>0</v>
      </c>
      <c r="E97" s="198"/>
      <c r="F97" s="19"/>
      <c r="G97" s="199">
        <f>B97-H97</f>
        <v>265</v>
      </c>
      <c r="H97" s="201"/>
      <c r="I97" s="196"/>
    </row>
    <row r="98" spans="1:9" ht="15.75" thickBot="1" x14ac:dyDescent="0.3">
      <c r="A98" s="432" t="s">
        <v>1918</v>
      </c>
      <c r="B98" s="433">
        <v>28</v>
      </c>
      <c r="C98" s="434">
        <v>0</v>
      </c>
      <c r="D98" s="435">
        <v>0</v>
      </c>
      <c r="E98" s="436"/>
      <c r="F98" s="437"/>
      <c r="G98" s="318">
        <f t="shared" si="4"/>
        <v>28</v>
      </c>
      <c r="H98" s="439"/>
      <c r="I98" s="196"/>
    </row>
    <row r="99" spans="1:9" x14ac:dyDescent="0.25">
      <c r="A99" s="149" t="s">
        <v>2094</v>
      </c>
      <c r="B99" s="105">
        <v>500</v>
      </c>
      <c r="C99" s="103">
        <v>15</v>
      </c>
      <c r="D99" s="103" t="s">
        <v>24</v>
      </c>
      <c r="E99" s="443">
        <v>6.25E-2</v>
      </c>
      <c r="F99" s="108"/>
      <c r="G99" s="199">
        <f t="shared" si="4"/>
        <v>500</v>
      </c>
      <c r="H99" s="110"/>
      <c r="I99" s="196"/>
    </row>
    <row r="100" spans="1:9" x14ac:dyDescent="0.25">
      <c r="A100" s="149" t="s">
        <v>2105</v>
      </c>
      <c r="B100" s="162">
        <v>629</v>
      </c>
      <c r="C100" s="163">
        <v>0</v>
      </c>
      <c r="D100" s="163" t="s">
        <v>24</v>
      </c>
      <c r="E100" s="164">
        <v>0</v>
      </c>
      <c r="F100" s="108"/>
      <c r="G100" s="199">
        <f t="shared" si="4"/>
        <v>629</v>
      </c>
      <c r="H100" s="110"/>
      <c r="I100" s="196"/>
    </row>
    <row r="101" spans="1:9" x14ac:dyDescent="0.25">
      <c r="A101" s="149" t="s">
        <v>2106</v>
      </c>
      <c r="B101" s="426">
        <v>921</v>
      </c>
      <c r="C101" s="427">
        <v>3</v>
      </c>
      <c r="D101" s="427" t="s">
        <v>24</v>
      </c>
      <c r="E101" s="428">
        <v>0</v>
      </c>
      <c r="F101" s="108"/>
      <c r="G101" s="199">
        <f t="shared" si="4"/>
        <v>921</v>
      </c>
      <c r="H101" s="110"/>
      <c r="I101" s="196"/>
    </row>
    <row r="102" spans="1:9" x14ac:dyDescent="0.25">
      <c r="A102" s="149" t="s">
        <v>2116</v>
      </c>
      <c r="B102" s="426">
        <v>700</v>
      </c>
      <c r="C102" s="427">
        <v>18</v>
      </c>
      <c r="D102" s="425" t="s">
        <v>24</v>
      </c>
      <c r="E102" s="428">
        <v>0</v>
      </c>
      <c r="F102" s="108"/>
      <c r="G102" s="199">
        <f t="shared" si="4"/>
        <v>700</v>
      </c>
      <c r="H102" s="110"/>
      <c r="I102" s="196"/>
    </row>
    <row r="103" spans="1:9" x14ac:dyDescent="0.25">
      <c r="A103" s="202" t="s">
        <v>2122</v>
      </c>
      <c r="B103" s="466">
        <v>113</v>
      </c>
      <c r="C103" s="466">
        <v>12</v>
      </c>
      <c r="D103" s="466" t="s">
        <v>24</v>
      </c>
      <c r="E103" s="475">
        <v>0</v>
      </c>
      <c r="F103" s="197"/>
      <c r="G103" s="199">
        <f t="shared" si="4"/>
        <v>113</v>
      </c>
      <c r="H103" s="201"/>
      <c r="I103" s="196"/>
    </row>
    <row r="104" spans="1:9" x14ac:dyDescent="0.25">
      <c r="A104" s="202" t="s">
        <v>2130</v>
      </c>
      <c r="B104" s="426">
        <v>724</v>
      </c>
      <c r="C104" s="427">
        <v>69</v>
      </c>
      <c r="D104" s="425" t="s">
        <v>24</v>
      </c>
      <c r="E104" s="428">
        <v>0</v>
      </c>
      <c r="F104" s="197"/>
      <c r="G104" s="199">
        <f t="shared" si="4"/>
        <v>724</v>
      </c>
      <c r="H104" s="201"/>
      <c r="I104" s="196"/>
    </row>
    <row r="105" spans="1:9" ht="15.75" thickBot="1" x14ac:dyDescent="0.3">
      <c r="A105" s="432" t="s">
        <v>2135</v>
      </c>
      <c r="B105" s="467">
        <v>144</v>
      </c>
      <c r="C105" s="468">
        <v>36</v>
      </c>
      <c r="D105" s="469" t="s">
        <v>24</v>
      </c>
      <c r="E105" s="470">
        <v>0</v>
      </c>
      <c r="F105" s="437"/>
      <c r="G105" s="438">
        <f t="shared" si="4"/>
        <v>144</v>
      </c>
      <c r="H105" s="439"/>
      <c r="I105" s="196"/>
    </row>
    <row r="106" spans="1:9" x14ac:dyDescent="0.25">
      <c r="A106" s="149" t="s">
        <v>2178</v>
      </c>
      <c r="B106" s="440">
        <v>595</v>
      </c>
      <c r="C106" s="441">
        <v>60</v>
      </c>
      <c r="D106" s="441" t="s">
        <v>24</v>
      </c>
      <c r="E106" s="443">
        <v>0</v>
      </c>
      <c r="F106" s="108"/>
      <c r="G106" s="116">
        <f t="shared" si="4"/>
        <v>595</v>
      </c>
      <c r="H106" s="110"/>
      <c r="I106" s="196"/>
    </row>
    <row r="107" spans="1:9" x14ac:dyDescent="0.25">
      <c r="A107" s="149" t="s">
        <v>2182</v>
      </c>
      <c r="B107" s="426">
        <v>520</v>
      </c>
      <c r="C107" s="427">
        <v>60</v>
      </c>
      <c r="D107" s="425" t="s">
        <v>24</v>
      </c>
      <c r="E107" s="428">
        <v>0</v>
      </c>
      <c r="F107" s="108"/>
      <c r="G107" s="116">
        <f t="shared" si="4"/>
        <v>520</v>
      </c>
      <c r="H107" s="110"/>
      <c r="I107" s="196"/>
    </row>
    <row r="108" spans="1:9" x14ac:dyDescent="0.25">
      <c r="A108" s="149" t="s">
        <v>2200</v>
      </c>
      <c r="B108" s="426">
        <v>238</v>
      </c>
      <c r="C108" s="427">
        <v>5</v>
      </c>
      <c r="D108" s="425" t="s">
        <v>24</v>
      </c>
      <c r="E108" s="428">
        <v>0</v>
      </c>
      <c r="F108" s="108"/>
      <c r="G108" s="116">
        <f t="shared" si="4"/>
        <v>238</v>
      </c>
      <c r="H108" s="110"/>
      <c r="I108" s="196"/>
    </row>
    <row r="109" spans="1:9" x14ac:dyDescent="0.25">
      <c r="A109" s="149" t="s">
        <v>2191</v>
      </c>
      <c r="B109" s="426">
        <v>286</v>
      </c>
      <c r="C109" s="427">
        <v>5</v>
      </c>
      <c r="D109" s="425" t="s">
        <v>24</v>
      </c>
      <c r="E109" s="428">
        <v>0</v>
      </c>
      <c r="F109" s="108"/>
      <c r="G109" s="116">
        <f t="shared" si="4"/>
        <v>286</v>
      </c>
      <c r="H109" s="110"/>
      <c r="I109" s="196"/>
    </row>
    <row r="110" spans="1:9" x14ac:dyDescent="0.25">
      <c r="A110" s="202" t="s">
        <v>2199</v>
      </c>
      <c r="B110" s="426">
        <v>1067</v>
      </c>
      <c r="C110" s="427">
        <v>4</v>
      </c>
      <c r="D110" s="425" t="s">
        <v>24</v>
      </c>
      <c r="E110" s="428">
        <v>0</v>
      </c>
      <c r="F110" s="197"/>
      <c r="G110" s="116">
        <f t="shared" si="4"/>
        <v>1067</v>
      </c>
      <c r="H110" s="201"/>
      <c r="I110" s="196"/>
    </row>
    <row r="111" spans="1:9" x14ac:dyDescent="0.25">
      <c r="A111" s="149" t="s">
        <v>2207</v>
      </c>
      <c r="B111" s="426">
        <v>716</v>
      </c>
      <c r="C111" s="427">
        <v>2</v>
      </c>
      <c r="D111" s="425" t="s">
        <v>24</v>
      </c>
      <c r="E111" s="428">
        <v>0</v>
      </c>
      <c r="F111" s="108"/>
      <c r="G111" s="116">
        <f t="shared" si="4"/>
        <v>716</v>
      </c>
      <c r="H111" s="110"/>
      <c r="I111" s="196"/>
    </row>
    <row r="112" spans="1:9" x14ac:dyDescent="0.25">
      <c r="A112" s="149" t="s">
        <v>2208</v>
      </c>
      <c r="B112" s="426">
        <v>1000</v>
      </c>
      <c r="C112" s="427">
        <v>1</v>
      </c>
      <c r="D112" s="425" t="s">
        <v>24</v>
      </c>
      <c r="E112" s="428">
        <v>0</v>
      </c>
      <c r="F112" s="108"/>
      <c r="G112" s="116">
        <f t="shared" si="4"/>
        <v>1000</v>
      </c>
      <c r="H112" s="110"/>
      <c r="I112" s="196"/>
    </row>
    <row r="113" spans="1:9" ht="15.75" thickBot="1" x14ac:dyDescent="0.3">
      <c r="A113" s="432" t="s">
        <v>2224</v>
      </c>
      <c r="B113" s="467">
        <v>996</v>
      </c>
      <c r="C113" s="468">
        <v>0</v>
      </c>
      <c r="D113" s="469" t="s">
        <v>24</v>
      </c>
      <c r="E113" s="470">
        <v>0</v>
      </c>
      <c r="F113" s="437"/>
      <c r="G113" s="438">
        <f t="shared" si="4"/>
        <v>996</v>
      </c>
      <c r="H113" s="439"/>
      <c r="I113" s="196"/>
    </row>
    <row r="114" spans="1:9" x14ac:dyDescent="0.25">
      <c r="A114" s="149" t="s">
        <v>2238</v>
      </c>
      <c r="B114" s="105">
        <v>1050</v>
      </c>
      <c r="C114" s="103">
        <v>0</v>
      </c>
      <c r="D114" s="103" t="s">
        <v>24</v>
      </c>
      <c r="E114" s="443">
        <v>0</v>
      </c>
      <c r="F114" s="108"/>
      <c r="G114" s="116">
        <f t="shared" si="4"/>
        <v>1050</v>
      </c>
      <c r="H114" s="110"/>
      <c r="I114" s="196"/>
    </row>
    <row r="115" spans="1:9" x14ac:dyDescent="0.25">
      <c r="A115" s="149" t="s">
        <v>2239</v>
      </c>
      <c r="B115" s="162">
        <v>1100</v>
      </c>
      <c r="C115" s="163">
        <v>1</v>
      </c>
      <c r="D115" s="163" t="s">
        <v>24</v>
      </c>
      <c r="E115" s="428">
        <v>0</v>
      </c>
      <c r="F115" s="108"/>
      <c r="G115" s="116">
        <f t="shared" si="4"/>
        <v>1100</v>
      </c>
      <c r="H115" s="110"/>
      <c r="I115" s="196"/>
    </row>
    <row r="116" spans="1:9" x14ac:dyDescent="0.25">
      <c r="A116" s="149" t="s">
        <v>2245</v>
      </c>
      <c r="B116" s="162">
        <v>880</v>
      </c>
      <c r="C116" s="163">
        <v>0</v>
      </c>
      <c r="D116" s="163" t="s">
        <v>24</v>
      </c>
      <c r="E116" s="428">
        <v>0</v>
      </c>
      <c r="F116" s="108"/>
      <c r="G116" s="116">
        <f t="shared" si="4"/>
        <v>880</v>
      </c>
      <c r="H116" s="110"/>
      <c r="I116" s="196"/>
    </row>
    <row r="117" spans="1:9" x14ac:dyDescent="0.25">
      <c r="A117" s="149" t="s">
        <v>2246</v>
      </c>
      <c r="B117" s="162">
        <v>660</v>
      </c>
      <c r="C117" s="163">
        <v>0</v>
      </c>
      <c r="D117" s="163" t="s">
        <v>24</v>
      </c>
      <c r="E117" s="428">
        <v>0</v>
      </c>
      <c r="F117" s="108"/>
      <c r="G117" s="116">
        <f t="shared" si="4"/>
        <v>660</v>
      </c>
      <c r="H117" s="110"/>
      <c r="I117" s="196"/>
    </row>
    <row r="118" spans="1:9" x14ac:dyDescent="0.25">
      <c r="A118" s="149" t="s">
        <v>2257</v>
      </c>
      <c r="B118" s="426">
        <v>1990</v>
      </c>
      <c r="C118" s="427">
        <v>16</v>
      </c>
      <c r="D118" s="427" t="s">
        <v>24</v>
      </c>
      <c r="E118" s="428">
        <v>0</v>
      </c>
      <c r="F118" s="108"/>
      <c r="G118" s="116">
        <f t="shared" si="4"/>
        <v>1990</v>
      </c>
      <c r="H118" s="110"/>
      <c r="I118" s="196"/>
    </row>
    <row r="119" spans="1:9" x14ac:dyDescent="0.25">
      <c r="A119" s="149" t="s">
        <v>2258</v>
      </c>
      <c r="B119" s="426">
        <v>998</v>
      </c>
      <c r="C119" s="427">
        <v>2</v>
      </c>
      <c r="D119" s="427" t="s">
        <v>24</v>
      </c>
      <c r="E119" s="428">
        <v>0</v>
      </c>
      <c r="F119" s="108"/>
      <c r="G119" s="116">
        <f t="shared" si="4"/>
        <v>998</v>
      </c>
      <c r="H119" s="110"/>
      <c r="I119" s="196"/>
    </row>
    <row r="120" spans="1:9" x14ac:dyDescent="0.25">
      <c r="A120" s="149" t="s">
        <v>2272</v>
      </c>
      <c r="B120" s="426">
        <v>1106</v>
      </c>
      <c r="C120" s="427">
        <v>42</v>
      </c>
      <c r="D120" s="425" t="s">
        <v>24</v>
      </c>
      <c r="E120" s="428">
        <v>0</v>
      </c>
      <c r="F120" s="108"/>
      <c r="G120" s="116">
        <f t="shared" si="4"/>
        <v>1106</v>
      </c>
      <c r="H120" s="110"/>
      <c r="I120" s="196"/>
    </row>
    <row r="121" spans="1:9" x14ac:dyDescent="0.25">
      <c r="A121" s="314" t="s">
        <v>2286</v>
      </c>
      <c r="B121" s="203">
        <v>1700</v>
      </c>
      <c r="C121" s="203">
        <v>8</v>
      </c>
      <c r="D121" s="203" t="s">
        <v>24</v>
      </c>
      <c r="E121" s="428">
        <v>0</v>
      </c>
      <c r="F121" s="2"/>
      <c r="G121" s="116">
        <f t="shared" ref="G121:G133" si="5">B121+H121</f>
        <v>1700</v>
      </c>
      <c r="H121" s="2"/>
    </row>
    <row r="122" spans="1:9" x14ac:dyDescent="0.25">
      <c r="A122" s="314" t="s">
        <v>2300</v>
      </c>
      <c r="B122" s="203">
        <v>310</v>
      </c>
      <c r="C122" s="203">
        <v>8</v>
      </c>
      <c r="D122" s="203" t="s">
        <v>24</v>
      </c>
      <c r="E122" s="428">
        <v>0</v>
      </c>
      <c r="F122" s="2"/>
      <c r="G122" s="116">
        <f t="shared" si="5"/>
        <v>310</v>
      </c>
      <c r="H122" s="2"/>
    </row>
    <row r="123" spans="1:9" x14ac:dyDescent="0.25">
      <c r="A123" s="202" t="s">
        <v>2299</v>
      </c>
      <c r="B123" s="426">
        <v>1570</v>
      </c>
      <c r="C123" s="427">
        <v>0</v>
      </c>
      <c r="D123" s="425" t="s">
        <v>24</v>
      </c>
      <c r="E123" s="428">
        <v>0</v>
      </c>
      <c r="F123" s="2"/>
      <c r="G123" s="116">
        <f t="shared" si="5"/>
        <v>1570</v>
      </c>
      <c r="H123" s="201"/>
      <c r="I123" s="196"/>
    </row>
    <row r="124" spans="1:9" x14ac:dyDescent="0.25">
      <c r="A124" s="149" t="s">
        <v>2304</v>
      </c>
      <c r="B124" s="162">
        <v>1170</v>
      </c>
      <c r="C124" s="163">
        <v>28</v>
      </c>
      <c r="D124" s="163" t="s">
        <v>24</v>
      </c>
      <c r="E124" s="428">
        <v>2.7777777777777776E-2</v>
      </c>
      <c r="F124" s="108"/>
      <c r="G124" s="116">
        <f t="shared" si="5"/>
        <v>1170</v>
      </c>
      <c r="H124" s="110"/>
      <c r="I124" s="196"/>
    </row>
    <row r="125" spans="1:9" x14ac:dyDescent="0.25">
      <c r="A125" s="149" t="s">
        <v>2324</v>
      </c>
      <c r="B125" s="162">
        <v>665</v>
      </c>
      <c r="C125" s="163">
        <v>0</v>
      </c>
      <c r="D125" s="163" t="s">
        <v>24</v>
      </c>
      <c r="E125" s="428">
        <v>8.3333333333333329E-2</v>
      </c>
      <c r="F125" s="108"/>
      <c r="G125" s="116">
        <f t="shared" si="5"/>
        <v>665</v>
      </c>
      <c r="H125" s="110"/>
      <c r="I125" s="196"/>
    </row>
    <row r="126" spans="1:9" x14ac:dyDescent="0.25">
      <c r="A126" s="104" t="s">
        <v>2358</v>
      </c>
      <c r="B126" s="515">
        <v>1307</v>
      </c>
      <c r="C126" s="516">
        <v>28</v>
      </c>
      <c r="D126" s="516" t="s">
        <v>24</v>
      </c>
      <c r="E126" s="428">
        <v>0</v>
      </c>
      <c r="F126" s="108"/>
      <c r="G126" s="215">
        <f t="shared" si="5"/>
        <v>1307</v>
      </c>
      <c r="H126" s="110"/>
      <c r="I126" s="196"/>
    </row>
    <row r="127" spans="1:9" x14ac:dyDescent="0.25">
      <c r="A127" s="149" t="s">
        <v>2442</v>
      </c>
      <c r="B127" s="162">
        <v>1158</v>
      </c>
      <c r="C127" s="163">
        <v>28</v>
      </c>
      <c r="D127" s="163" t="s">
        <v>24</v>
      </c>
      <c r="E127" s="428">
        <v>0</v>
      </c>
      <c r="F127" s="108"/>
      <c r="G127" s="215">
        <f t="shared" si="5"/>
        <v>1158</v>
      </c>
      <c r="H127" s="110"/>
      <c r="I127" s="196"/>
    </row>
    <row r="128" spans="1:9" x14ac:dyDescent="0.25">
      <c r="A128" s="149" t="s">
        <v>2443</v>
      </c>
      <c r="B128" s="162">
        <v>760</v>
      </c>
      <c r="C128" s="163">
        <v>0</v>
      </c>
      <c r="D128" s="163" t="s">
        <v>24</v>
      </c>
      <c r="E128" s="428">
        <v>1.0416666666666666E-2</v>
      </c>
      <c r="F128" s="108"/>
      <c r="G128" s="215">
        <f t="shared" si="5"/>
        <v>760</v>
      </c>
      <c r="H128" s="110"/>
      <c r="I128" s="196"/>
    </row>
    <row r="129" spans="1:10" x14ac:dyDescent="0.25">
      <c r="A129" s="149" t="s">
        <v>2457</v>
      </c>
      <c r="B129" s="162">
        <v>1430</v>
      </c>
      <c r="C129" s="163">
        <v>16</v>
      </c>
      <c r="D129" s="163" t="s">
        <v>24</v>
      </c>
      <c r="E129" s="428">
        <v>0</v>
      </c>
      <c r="F129" s="108"/>
      <c r="G129" s="215">
        <f t="shared" si="5"/>
        <v>1430</v>
      </c>
      <c r="H129" s="110"/>
      <c r="I129" s="196"/>
    </row>
    <row r="130" spans="1:10" x14ac:dyDescent="0.25">
      <c r="A130" s="149" t="s">
        <v>2458</v>
      </c>
      <c r="B130" s="426">
        <v>443</v>
      </c>
      <c r="C130" s="427">
        <v>0</v>
      </c>
      <c r="D130" s="427" t="s">
        <v>24</v>
      </c>
      <c r="E130" s="428">
        <v>0</v>
      </c>
      <c r="F130" s="108"/>
      <c r="G130" s="215">
        <f t="shared" si="5"/>
        <v>443</v>
      </c>
      <c r="H130" s="110"/>
      <c r="I130" s="196"/>
    </row>
    <row r="131" spans="1:10" x14ac:dyDescent="0.25">
      <c r="A131" s="362" t="s">
        <v>2468</v>
      </c>
      <c r="B131" s="162">
        <v>1217</v>
      </c>
      <c r="C131" s="163">
        <v>0</v>
      </c>
      <c r="D131" s="163" t="s">
        <v>24</v>
      </c>
      <c r="E131" s="428">
        <v>0</v>
      </c>
      <c r="F131" s="108"/>
      <c r="G131" s="215">
        <f t="shared" si="5"/>
        <v>1217</v>
      </c>
      <c r="H131" s="110"/>
      <c r="I131" s="196"/>
    </row>
    <row r="132" spans="1:10" x14ac:dyDescent="0.25">
      <c r="F132" s="108"/>
      <c r="G132" s="215">
        <f t="shared" si="5"/>
        <v>0</v>
      </c>
      <c r="H132" s="110"/>
      <c r="I132" s="196"/>
    </row>
    <row r="133" spans="1:10" x14ac:dyDescent="0.25">
      <c r="A133" s="202"/>
      <c r="B133" s="204"/>
      <c r="C133" s="203"/>
      <c r="D133" s="200"/>
      <c r="E133" s="198"/>
      <c r="F133" s="127"/>
      <c r="G133" s="116">
        <f t="shared" si="5"/>
        <v>0</v>
      </c>
      <c r="H133" s="110"/>
    </row>
    <row r="134" spans="1:10" ht="4.5" customHeight="1" x14ac:dyDescent="0.25">
      <c r="A134" s="17"/>
      <c r="B134" s="17"/>
      <c r="C134" s="17"/>
      <c r="D134" s="17"/>
      <c r="E134" s="17"/>
      <c r="F134" s="17"/>
      <c r="G134" s="17"/>
      <c r="H134" s="17"/>
    </row>
    <row r="135" spans="1:10" x14ac:dyDescent="0.25">
      <c r="A135" s="5" t="s">
        <v>16</v>
      </c>
      <c r="B135" s="18">
        <f>SUM(B85:B133)</f>
        <v>40596</v>
      </c>
      <c r="C135" s="5">
        <f>SUM(C85:C133)</f>
        <v>595</v>
      </c>
      <c r="D135" s="26">
        <f>SUM(D85:D133)</f>
        <v>0</v>
      </c>
      <c r="E135" s="5"/>
      <c r="F135" s="5"/>
      <c r="G135" s="83">
        <f>SUM(G85:G133)</f>
        <v>40596</v>
      </c>
      <c r="H135" s="23">
        <f>SUM(H85:H133)</f>
        <v>0</v>
      </c>
    </row>
    <row r="136" spans="1:10" x14ac:dyDescent="0.25">
      <c r="A136" s="121"/>
      <c r="B136" s="122">
        <f>J84-B135</f>
        <v>-596</v>
      </c>
      <c r="C136" s="121"/>
      <c r="D136" s="123"/>
      <c r="E136" s="121"/>
      <c r="F136" s="121"/>
      <c r="G136" s="122"/>
      <c r="H136" s="121"/>
    </row>
    <row r="138" spans="1:10" ht="28.5" customHeight="1" x14ac:dyDescent="0.25"/>
    <row r="139" spans="1:10" ht="28.5" customHeight="1" x14ac:dyDescent="0.25">
      <c r="A139" s="6"/>
      <c r="B139" s="542" t="s">
        <v>6</v>
      </c>
      <c r="C139" s="542"/>
      <c r="D139" s="542"/>
      <c r="E139" s="542"/>
      <c r="F139" s="542"/>
      <c r="G139" s="542"/>
      <c r="H139" s="542"/>
      <c r="J139" s="186">
        <v>40000</v>
      </c>
    </row>
    <row r="140" spans="1:10" ht="15" customHeight="1" x14ac:dyDescent="0.25">
      <c r="A140" s="7"/>
      <c r="B140" s="543" t="s">
        <v>7</v>
      </c>
      <c r="C140" s="543"/>
      <c r="D140" s="12" t="s">
        <v>13</v>
      </c>
      <c r="E140" s="192"/>
      <c r="F140" s="352" t="s">
        <v>9</v>
      </c>
      <c r="G140" s="12" t="s">
        <v>21</v>
      </c>
      <c r="H140" s="192"/>
    </row>
    <row r="141" spans="1:10" x14ac:dyDescent="0.25">
      <c r="A141" s="8"/>
      <c r="B141" s="541" t="s">
        <v>8</v>
      </c>
      <c r="C141" s="541"/>
      <c r="D141" s="12" t="s">
        <v>25</v>
      </c>
      <c r="E141" s="4"/>
      <c r="F141" s="5" t="s">
        <v>10</v>
      </c>
      <c r="G141" s="13" t="s">
        <v>28</v>
      </c>
      <c r="H141" s="4"/>
    </row>
    <row r="143" spans="1:10" ht="30" x14ac:dyDescent="0.25">
      <c r="A143" s="197" t="s">
        <v>0</v>
      </c>
      <c r="B143" s="197" t="s">
        <v>1</v>
      </c>
      <c r="C143" s="197" t="s">
        <v>2</v>
      </c>
      <c r="D143" s="197" t="s">
        <v>3</v>
      </c>
      <c r="E143" s="197" t="s">
        <v>4</v>
      </c>
      <c r="F143" s="197" t="s">
        <v>5</v>
      </c>
      <c r="G143" s="197" t="s">
        <v>1</v>
      </c>
      <c r="H143" s="197" t="s">
        <v>2</v>
      </c>
    </row>
    <row r="144" spans="1:10" x14ac:dyDescent="0.25">
      <c r="A144" s="202" t="s">
        <v>1822</v>
      </c>
      <c r="B144" s="204">
        <v>1517</v>
      </c>
      <c r="C144" s="203">
        <v>5</v>
      </c>
      <c r="D144" s="200">
        <v>0</v>
      </c>
      <c r="E144" s="198"/>
      <c r="F144" s="127"/>
      <c r="G144" s="55">
        <f>B144+H144</f>
        <v>1517</v>
      </c>
      <c r="H144" s="110"/>
      <c r="I144" s="196"/>
    </row>
    <row r="145" spans="1:17" x14ac:dyDescent="0.25">
      <c r="A145" s="298" t="s">
        <v>1823</v>
      </c>
      <c r="B145" s="206">
        <v>1134</v>
      </c>
      <c r="C145" s="299">
        <v>0</v>
      </c>
      <c r="D145" s="300">
        <v>0</v>
      </c>
      <c r="E145" s="301"/>
      <c r="F145" s="230"/>
      <c r="G145" s="371">
        <f>B145-H145</f>
        <v>1132</v>
      </c>
      <c r="H145" s="302">
        <v>2</v>
      </c>
      <c r="I145" s="196"/>
      <c r="P145" s="203"/>
      <c r="Q145" s="428"/>
    </row>
    <row r="146" spans="1:17" x14ac:dyDescent="0.25">
      <c r="A146" s="202" t="s">
        <v>1847</v>
      </c>
      <c r="B146" s="204">
        <v>583</v>
      </c>
      <c r="C146" s="203">
        <v>0</v>
      </c>
      <c r="D146" s="200">
        <v>0</v>
      </c>
      <c r="E146" s="198"/>
      <c r="F146" s="19"/>
      <c r="G146" s="55">
        <f>B146-H146</f>
        <v>583</v>
      </c>
      <c r="H146" s="201"/>
      <c r="I146" s="196"/>
    </row>
    <row r="147" spans="1:17" x14ac:dyDescent="0.25">
      <c r="A147" s="149" t="s">
        <v>1847</v>
      </c>
      <c r="B147" s="148">
        <v>418</v>
      </c>
      <c r="C147" s="174">
        <v>0</v>
      </c>
      <c r="D147" s="106">
        <v>0</v>
      </c>
      <c r="E147" s="187"/>
      <c r="F147" s="127"/>
      <c r="G147" s="116">
        <f t="shared" ref="G147:G155" si="6">B147-H147</f>
        <v>418</v>
      </c>
      <c r="H147" s="110"/>
      <c r="I147" s="196"/>
    </row>
    <row r="148" spans="1:17" x14ac:dyDescent="0.25">
      <c r="A148" s="202" t="s">
        <v>1901</v>
      </c>
      <c r="B148" s="204">
        <v>1380</v>
      </c>
      <c r="C148" s="203">
        <v>0</v>
      </c>
      <c r="D148" s="200">
        <v>0</v>
      </c>
      <c r="E148" s="198"/>
      <c r="F148" s="127"/>
      <c r="G148" s="199">
        <f>B148+H148</f>
        <v>1380</v>
      </c>
      <c r="H148" s="110"/>
      <c r="I148" s="196"/>
    </row>
    <row r="149" spans="1:17" x14ac:dyDescent="0.25">
      <c r="A149" s="202" t="s">
        <v>1919</v>
      </c>
      <c r="B149" s="204">
        <v>3060</v>
      </c>
      <c r="C149" s="203">
        <v>0</v>
      </c>
      <c r="D149" s="200">
        <v>0</v>
      </c>
      <c r="E149" s="198"/>
      <c r="F149" s="19"/>
      <c r="G149" s="199">
        <v>3060</v>
      </c>
      <c r="H149" s="201"/>
      <c r="I149" s="196"/>
    </row>
    <row r="150" spans="1:17" ht="15.75" thickBot="1" x14ac:dyDescent="0.3">
      <c r="A150" s="432" t="s">
        <v>1929</v>
      </c>
      <c r="B150" s="433">
        <v>1408</v>
      </c>
      <c r="C150" s="434">
        <v>0</v>
      </c>
      <c r="D150" s="435">
        <v>0</v>
      </c>
      <c r="E150" s="436"/>
      <c r="F150" s="474"/>
      <c r="G150" s="318">
        <f t="shared" si="6"/>
        <v>1408</v>
      </c>
      <c r="H150" s="439"/>
      <c r="I150" s="196"/>
    </row>
    <row r="151" spans="1:17" x14ac:dyDescent="0.25">
      <c r="A151" s="149" t="s">
        <v>2123</v>
      </c>
      <c r="B151" s="426">
        <v>2773</v>
      </c>
      <c r="C151" s="427">
        <v>0</v>
      </c>
      <c r="D151" s="425" t="s">
        <v>24</v>
      </c>
      <c r="E151" s="428">
        <v>0</v>
      </c>
      <c r="F151" s="127"/>
      <c r="G151" s="45">
        <f t="shared" si="6"/>
        <v>2773</v>
      </c>
      <c r="H151" s="110"/>
      <c r="I151" s="196"/>
    </row>
    <row r="152" spans="1:17" x14ac:dyDescent="0.25">
      <c r="A152" s="298" t="s">
        <v>2150</v>
      </c>
      <c r="B152" s="485">
        <v>837</v>
      </c>
      <c r="C152" s="486">
        <v>3</v>
      </c>
      <c r="D152" s="487" t="s">
        <v>24</v>
      </c>
      <c r="E152" s="488">
        <v>0</v>
      </c>
      <c r="F152" s="230"/>
      <c r="G152" s="310">
        <f t="shared" si="6"/>
        <v>837</v>
      </c>
      <c r="H152" s="302"/>
      <c r="I152" s="196"/>
    </row>
    <row r="153" spans="1:17" ht="15.75" thickBot="1" x14ac:dyDescent="0.3">
      <c r="A153" s="432" t="s">
        <v>2150</v>
      </c>
      <c r="B153" s="467">
        <v>144</v>
      </c>
      <c r="C153" s="468">
        <v>0</v>
      </c>
      <c r="D153" s="469" t="s">
        <v>24</v>
      </c>
      <c r="E153" s="470">
        <v>0</v>
      </c>
      <c r="F153" s="474"/>
      <c r="G153" s="471">
        <f t="shared" si="6"/>
        <v>144</v>
      </c>
      <c r="H153" s="439"/>
      <c r="I153" s="196"/>
    </row>
    <row r="154" spans="1:17" x14ac:dyDescent="0.25">
      <c r="A154" s="149" t="s">
        <v>2201</v>
      </c>
      <c r="B154" s="148">
        <v>1475</v>
      </c>
      <c r="C154" s="174">
        <v>0</v>
      </c>
      <c r="D154" s="174" t="s">
        <v>24</v>
      </c>
      <c r="E154" s="443">
        <v>0</v>
      </c>
      <c r="F154" s="127"/>
      <c r="G154" s="109">
        <f t="shared" si="6"/>
        <v>1475</v>
      </c>
      <c r="H154" s="110"/>
      <c r="I154" s="196"/>
    </row>
    <row r="155" spans="1:17" x14ac:dyDescent="0.25">
      <c r="A155" s="202" t="s">
        <v>2209</v>
      </c>
      <c r="B155" s="426">
        <v>467</v>
      </c>
      <c r="C155" s="427">
        <v>0</v>
      </c>
      <c r="D155" s="425" t="s">
        <v>24</v>
      </c>
      <c r="E155" s="464">
        <v>0</v>
      </c>
      <c r="F155" s="19"/>
      <c r="G155" s="109">
        <f t="shared" si="6"/>
        <v>467</v>
      </c>
      <c r="H155" s="201"/>
      <c r="I155" s="196"/>
    </row>
    <row r="156" spans="1:17" x14ac:dyDescent="0.25">
      <c r="A156" s="202" t="s">
        <v>2210</v>
      </c>
      <c r="B156" s="426">
        <v>1280</v>
      </c>
      <c r="C156" s="427">
        <v>0</v>
      </c>
      <c r="D156" s="425" t="s">
        <v>24</v>
      </c>
      <c r="E156" s="428">
        <v>0</v>
      </c>
      <c r="F156" s="19"/>
      <c r="G156" s="109">
        <f>B156-H156</f>
        <v>1280</v>
      </c>
      <c r="H156" s="201"/>
      <c r="I156" s="196"/>
    </row>
    <row r="157" spans="1:17" x14ac:dyDescent="0.25">
      <c r="A157" s="202" t="s">
        <v>2218</v>
      </c>
      <c r="B157" s="426">
        <v>1247</v>
      </c>
      <c r="C157" s="427">
        <v>0</v>
      </c>
      <c r="D157" s="425" t="s">
        <v>24</v>
      </c>
      <c r="E157" s="428">
        <v>0</v>
      </c>
      <c r="F157" s="19"/>
      <c r="G157" s="109">
        <f t="shared" ref="G157:G174" si="7">B157-H157</f>
        <v>1247</v>
      </c>
      <c r="H157" s="201"/>
      <c r="I157" s="196"/>
    </row>
    <row r="158" spans="1:17" ht="15.75" thickBot="1" x14ac:dyDescent="0.3">
      <c r="A158" s="432" t="s">
        <v>2219</v>
      </c>
      <c r="B158" s="476">
        <v>668</v>
      </c>
      <c r="C158" s="477">
        <v>0</v>
      </c>
      <c r="D158" s="477" t="s">
        <v>24</v>
      </c>
      <c r="E158" s="470">
        <v>0</v>
      </c>
      <c r="F158" s="474"/>
      <c r="G158" s="471">
        <f t="shared" si="7"/>
        <v>668</v>
      </c>
      <c r="H158" s="483"/>
      <c r="I158" s="196"/>
    </row>
    <row r="159" spans="1:17" x14ac:dyDescent="0.25">
      <c r="A159" s="478" t="s">
        <v>2219</v>
      </c>
      <c r="B159" s="478">
        <v>321</v>
      </c>
      <c r="C159" s="478">
        <v>0</v>
      </c>
      <c r="D159" s="478" t="s">
        <v>24</v>
      </c>
      <c r="E159" s="497">
        <v>0</v>
      </c>
      <c r="F159" s="8"/>
      <c r="G159" s="109">
        <f t="shared" si="7"/>
        <v>321</v>
      </c>
      <c r="H159" s="110"/>
      <c r="I159" s="196"/>
    </row>
    <row r="160" spans="1:17" x14ac:dyDescent="0.25">
      <c r="A160" s="478" t="s">
        <v>2237</v>
      </c>
      <c r="B160" s="162">
        <v>1050</v>
      </c>
      <c r="C160" s="163">
        <v>0</v>
      </c>
      <c r="D160" s="163" t="s">
        <v>24</v>
      </c>
      <c r="E160" s="428">
        <v>0</v>
      </c>
      <c r="F160" s="2"/>
      <c r="G160" s="45">
        <f t="shared" si="7"/>
        <v>1050</v>
      </c>
      <c r="H160" s="110"/>
      <c r="I160" s="196"/>
    </row>
    <row r="161" spans="1:16" x14ac:dyDescent="0.25">
      <c r="A161" s="478" t="s">
        <v>2261</v>
      </c>
      <c r="B161" s="426">
        <v>3033</v>
      </c>
      <c r="C161" s="427">
        <v>0</v>
      </c>
      <c r="D161" s="427" t="s">
        <v>24</v>
      </c>
      <c r="E161" s="428">
        <v>0</v>
      </c>
      <c r="F161" s="2"/>
      <c r="G161" s="45">
        <f t="shared" si="7"/>
        <v>3033</v>
      </c>
      <c r="H161" s="110"/>
      <c r="I161" s="196"/>
    </row>
    <row r="162" spans="1:16" ht="15.75" thickBot="1" x14ac:dyDescent="0.3">
      <c r="A162" s="482" t="s">
        <v>2273</v>
      </c>
      <c r="B162" s="467">
        <v>1987</v>
      </c>
      <c r="C162" s="468">
        <v>0</v>
      </c>
      <c r="D162" s="469" t="s">
        <v>24</v>
      </c>
      <c r="E162" s="470">
        <v>0</v>
      </c>
      <c r="F162" s="483"/>
      <c r="G162" s="471">
        <f t="shared" si="7"/>
        <v>1987</v>
      </c>
      <c r="H162" s="439"/>
      <c r="I162" s="196"/>
    </row>
    <row r="163" spans="1:16" x14ac:dyDescent="0.25">
      <c r="A163" s="478" t="s">
        <v>2285</v>
      </c>
      <c r="B163" s="426">
        <v>1069</v>
      </c>
      <c r="C163" s="427">
        <v>0</v>
      </c>
      <c r="D163" s="425" t="s">
        <v>24</v>
      </c>
      <c r="E163" s="464">
        <v>0</v>
      </c>
      <c r="F163" s="8"/>
      <c r="G163" s="109">
        <f t="shared" si="7"/>
        <v>1069</v>
      </c>
      <c r="H163" s="110"/>
      <c r="I163" s="196"/>
    </row>
    <row r="164" spans="1:16" x14ac:dyDescent="0.25">
      <c r="A164" s="478" t="s">
        <v>2303</v>
      </c>
      <c r="B164" s="162">
        <v>635</v>
      </c>
      <c r="C164" s="163">
        <v>0</v>
      </c>
      <c r="D164" s="163" t="s">
        <v>24</v>
      </c>
      <c r="E164" s="428">
        <v>0</v>
      </c>
      <c r="F164" s="2"/>
      <c r="G164" s="109">
        <f>B164-H164</f>
        <v>635</v>
      </c>
      <c r="H164" s="110"/>
      <c r="I164" s="196"/>
    </row>
    <row r="165" spans="1:16" x14ac:dyDescent="0.25">
      <c r="A165" s="478" t="s">
        <v>2305</v>
      </c>
      <c r="B165" s="162">
        <v>3035</v>
      </c>
      <c r="C165" s="163">
        <v>0</v>
      </c>
      <c r="D165" s="163" t="s">
        <v>24</v>
      </c>
      <c r="E165" s="428">
        <v>0</v>
      </c>
      <c r="F165" s="2"/>
      <c r="G165" s="109">
        <f>B165-H165</f>
        <v>3035</v>
      </c>
      <c r="H165" s="110"/>
      <c r="I165" s="196"/>
      <c r="K165" s="526"/>
    </row>
    <row r="166" spans="1:16" ht="15.75" thickBot="1" x14ac:dyDescent="0.3">
      <c r="A166" s="482" t="s">
        <v>2417</v>
      </c>
      <c r="B166" s="476">
        <v>1600</v>
      </c>
      <c r="C166" s="477">
        <v>5</v>
      </c>
      <c r="D166" s="477" t="s">
        <v>24</v>
      </c>
      <c r="E166" s="470">
        <v>0</v>
      </c>
      <c r="F166" s="483"/>
      <c r="G166" s="471">
        <f>B166-H166</f>
        <v>1600</v>
      </c>
      <c r="H166" s="439"/>
      <c r="I166" s="196"/>
    </row>
    <row r="167" spans="1:16" x14ac:dyDescent="0.25">
      <c r="A167" s="478" t="s">
        <v>2432</v>
      </c>
      <c r="B167" s="105">
        <v>175</v>
      </c>
      <c r="C167" s="103">
        <v>4</v>
      </c>
      <c r="D167" s="103" t="s">
        <v>24</v>
      </c>
      <c r="E167" s="443">
        <v>0</v>
      </c>
      <c r="F167" s="8"/>
      <c r="G167" s="109">
        <f>B167-H167</f>
        <v>175</v>
      </c>
      <c r="H167" s="110"/>
      <c r="I167" s="196"/>
    </row>
    <row r="168" spans="1:16" x14ac:dyDescent="0.25">
      <c r="A168" s="478" t="s">
        <v>2441</v>
      </c>
      <c r="B168" s="162">
        <v>2630</v>
      </c>
      <c r="C168" s="163">
        <v>9</v>
      </c>
      <c r="D168" s="163" t="s">
        <v>24</v>
      </c>
      <c r="E168" s="428">
        <v>0</v>
      </c>
      <c r="F168" s="2"/>
      <c r="G168" s="109">
        <f t="shared" ref="G168" si="8">B168-H168</f>
        <v>2630</v>
      </c>
      <c r="H168" s="110"/>
      <c r="I168" s="196"/>
      <c r="M168" s="138"/>
      <c r="N168" s="158"/>
      <c r="O168" s="158"/>
      <c r="P168" s="431"/>
    </row>
    <row r="169" spans="1:16" x14ac:dyDescent="0.25">
      <c r="A169" s="478" t="s">
        <v>2456</v>
      </c>
      <c r="B169" s="162">
        <v>2147</v>
      </c>
      <c r="C169" s="163">
        <v>0</v>
      </c>
      <c r="D169" s="163" t="s">
        <v>24</v>
      </c>
      <c r="E169" s="428">
        <v>0</v>
      </c>
      <c r="F169" s="2"/>
      <c r="G169" s="109">
        <f>B169-H169</f>
        <v>2147</v>
      </c>
      <c r="H169" s="110"/>
      <c r="I169" s="196"/>
      <c r="M169" s="138"/>
      <c r="N169" s="158"/>
      <c r="O169" s="158"/>
      <c r="P169" s="431"/>
    </row>
    <row r="170" spans="1:16" x14ac:dyDescent="0.25">
      <c r="A170" s="478" t="s">
        <v>2469</v>
      </c>
      <c r="B170" s="162">
        <v>1134</v>
      </c>
      <c r="C170" s="163">
        <v>1</v>
      </c>
      <c r="D170" s="163" t="s">
        <v>24</v>
      </c>
      <c r="E170" s="428">
        <v>0</v>
      </c>
      <c r="F170" s="2"/>
      <c r="G170" s="109">
        <f>B170-H170</f>
        <v>1134</v>
      </c>
      <c r="H170" s="110"/>
      <c r="I170" s="196"/>
      <c r="M170" s="138"/>
      <c r="N170" s="158"/>
      <c r="O170" s="158"/>
      <c r="P170" s="431"/>
    </row>
    <row r="171" spans="1:16" x14ac:dyDescent="0.25">
      <c r="A171" s="478" t="s">
        <v>2500</v>
      </c>
      <c r="B171" s="162">
        <v>2193</v>
      </c>
      <c r="C171" s="163">
        <v>4</v>
      </c>
      <c r="D171" s="163" t="s">
        <v>24</v>
      </c>
      <c r="E171" s="428">
        <v>0</v>
      </c>
      <c r="F171" s="2"/>
      <c r="G171" s="109">
        <f>B171-H171</f>
        <v>2193</v>
      </c>
      <c r="H171" s="110"/>
      <c r="I171" s="196"/>
      <c r="K171" s="513"/>
      <c r="M171" s="138"/>
      <c r="N171" s="158"/>
      <c r="O171" s="158"/>
      <c r="P171" s="431"/>
    </row>
    <row r="172" spans="1:16" x14ac:dyDescent="0.25">
      <c r="A172" s="202" t="s">
        <v>2524</v>
      </c>
      <c r="B172" s="162">
        <v>1441</v>
      </c>
      <c r="C172" s="163">
        <v>6</v>
      </c>
      <c r="D172" s="163" t="s">
        <v>24</v>
      </c>
      <c r="E172" s="428">
        <v>0</v>
      </c>
      <c r="F172" s="2"/>
      <c r="G172" s="109">
        <f>B172-H172</f>
        <v>1441</v>
      </c>
      <c r="H172" s="110"/>
      <c r="I172" s="196"/>
      <c r="M172" s="138"/>
      <c r="N172" s="158"/>
      <c r="O172" s="158"/>
      <c r="P172" s="431"/>
    </row>
    <row r="173" spans="1:16" x14ac:dyDescent="0.25">
      <c r="A173" s="202"/>
      <c r="B173" s="2"/>
      <c r="C173" s="2"/>
      <c r="D173" s="2"/>
      <c r="E173" s="2"/>
      <c r="F173" s="19"/>
      <c r="G173" s="45">
        <f t="shared" si="7"/>
        <v>0</v>
      </c>
      <c r="H173" s="201"/>
      <c r="I173" s="196"/>
    </row>
    <row r="174" spans="1:16" ht="4.5" customHeight="1" thickBot="1" x14ac:dyDescent="0.3">
      <c r="A174" s="17"/>
      <c r="B174" s="17"/>
      <c r="C174" s="17"/>
      <c r="D174" s="17"/>
      <c r="E174" s="17"/>
      <c r="F174" s="17"/>
      <c r="G174" s="527">
        <f t="shared" si="7"/>
        <v>0</v>
      </c>
      <c r="H174" s="17"/>
    </row>
    <row r="175" spans="1:16" x14ac:dyDescent="0.25">
      <c r="A175" s="5" t="s">
        <v>16</v>
      </c>
      <c r="B175" s="18">
        <f>SUM(B144:B173)</f>
        <v>40841</v>
      </c>
      <c r="C175" s="5">
        <f>SUM(C145:C173)</f>
        <v>32</v>
      </c>
      <c r="D175" s="26">
        <f>SUM(D145:D173)</f>
        <v>0</v>
      </c>
      <c r="E175" s="5"/>
      <c r="F175" s="5"/>
      <c r="G175" s="83">
        <f>SUM(G144:G173)</f>
        <v>40839</v>
      </c>
      <c r="H175" s="23">
        <f>SUM(H145:H173)</f>
        <v>2</v>
      </c>
    </row>
    <row r="176" spans="1:16" x14ac:dyDescent="0.25">
      <c r="B176" s="186">
        <f>J139-B175</f>
        <v>-841</v>
      </c>
    </row>
  </sheetData>
  <mergeCells count="9">
    <mergeCell ref="B139:H139"/>
    <mergeCell ref="B140:C140"/>
    <mergeCell ref="B141:C141"/>
    <mergeCell ref="B1:H1"/>
    <mergeCell ref="B2:C2"/>
    <mergeCell ref="B3:C3"/>
    <mergeCell ref="B80:H80"/>
    <mergeCell ref="B81:C81"/>
    <mergeCell ref="B82:C82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9">
    <tabColor rgb="FFFFC000"/>
  </sheetPr>
  <dimension ref="A1:O56"/>
  <sheetViews>
    <sheetView workbookViewId="0">
      <selection activeCell="K10" sqref="K1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</v>
      </c>
    </row>
    <row r="2" spans="1:10" ht="15" customHeight="1" x14ac:dyDescent="0.25">
      <c r="A2" s="7"/>
      <c r="B2" s="543" t="s">
        <v>7</v>
      </c>
      <c r="C2" s="543"/>
      <c r="D2" s="12" t="s">
        <v>109</v>
      </c>
      <c r="E2" s="192"/>
      <c r="F2" s="297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161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1357</v>
      </c>
      <c r="B6" s="48">
        <v>600</v>
      </c>
      <c r="C6" s="202">
        <v>0</v>
      </c>
      <c r="D6" s="312">
        <v>0.51</v>
      </c>
      <c r="E6" s="150"/>
      <c r="F6" s="19"/>
      <c r="G6" s="199">
        <f>B6-H6</f>
        <v>600</v>
      </c>
      <c r="H6" s="19"/>
    </row>
    <row r="7" spans="1:10" x14ac:dyDescent="0.25">
      <c r="A7" s="202" t="s">
        <v>1358</v>
      </c>
      <c r="B7" s="48">
        <v>492</v>
      </c>
      <c r="C7" s="202">
        <v>5</v>
      </c>
      <c r="D7" s="312">
        <v>0.46</v>
      </c>
      <c r="E7" s="150"/>
      <c r="F7" s="127"/>
      <c r="G7" s="199">
        <f>B7-H7</f>
        <v>492</v>
      </c>
      <c r="H7" s="19"/>
    </row>
    <row r="8" spans="1:10" ht="4.5" customHeight="1" x14ac:dyDescent="0.25">
      <c r="A8" s="17"/>
      <c r="B8" s="17"/>
      <c r="C8" s="17"/>
      <c r="D8" s="17"/>
      <c r="E8" s="17"/>
      <c r="F8" s="17"/>
      <c r="G8" s="17"/>
      <c r="H8" s="17"/>
    </row>
    <row r="9" spans="1:10" x14ac:dyDescent="0.25">
      <c r="A9" s="5" t="s">
        <v>16</v>
      </c>
      <c r="B9" s="18">
        <f>SUM(B6:B7)</f>
        <v>1092</v>
      </c>
      <c r="C9" s="5"/>
      <c r="D9" s="26"/>
      <c r="E9" s="5"/>
      <c r="F9" s="5"/>
      <c r="G9" s="83">
        <f>SUM(G6:G7)</f>
        <v>1092</v>
      </c>
      <c r="H9" s="23"/>
    </row>
    <row r="10" spans="1:10" x14ac:dyDescent="0.25">
      <c r="A10" s="121"/>
      <c r="B10" s="122">
        <f>J1-B9</f>
        <v>-92</v>
      </c>
      <c r="C10" s="121"/>
      <c r="D10" s="123"/>
      <c r="E10" s="121"/>
      <c r="F10" s="121"/>
      <c r="G10" s="122"/>
      <c r="H10" s="121"/>
    </row>
    <row r="11" spans="1:10" ht="15" customHeight="1" x14ac:dyDescent="0.25"/>
    <row r="12" spans="1:10" ht="28.5" customHeight="1" x14ac:dyDescent="0.25">
      <c r="A12" s="6"/>
      <c r="B12" s="542" t="s">
        <v>6</v>
      </c>
      <c r="C12" s="542"/>
      <c r="D12" s="542"/>
      <c r="E12" s="542"/>
      <c r="F12" s="542"/>
      <c r="G12" s="542"/>
      <c r="H12" s="542"/>
      <c r="J12" s="186"/>
    </row>
    <row r="13" spans="1:10" ht="15" customHeight="1" x14ac:dyDescent="0.25">
      <c r="A13" s="7"/>
      <c r="B13" s="543" t="s">
        <v>7</v>
      </c>
      <c r="C13" s="543"/>
      <c r="D13" s="12" t="s">
        <v>109</v>
      </c>
      <c r="E13" s="192"/>
      <c r="F13" s="297" t="s">
        <v>9</v>
      </c>
      <c r="G13" s="12" t="s">
        <v>159</v>
      </c>
      <c r="H13" s="192"/>
    </row>
    <row r="14" spans="1:10" x14ac:dyDescent="0.25">
      <c r="A14" s="8"/>
      <c r="B14" s="541" t="s">
        <v>8</v>
      </c>
      <c r="C14" s="541"/>
      <c r="D14" s="12" t="s">
        <v>161</v>
      </c>
      <c r="E14" s="4"/>
      <c r="F14" s="5" t="s">
        <v>10</v>
      </c>
      <c r="G14" s="13" t="s">
        <v>132</v>
      </c>
      <c r="H14" s="4"/>
    </row>
    <row r="16" spans="1:10" ht="30" x14ac:dyDescent="0.25">
      <c r="A16" s="197" t="s">
        <v>0</v>
      </c>
      <c r="B16" s="197" t="s">
        <v>1</v>
      </c>
      <c r="C16" s="197" t="s">
        <v>2</v>
      </c>
      <c r="D16" s="197" t="s">
        <v>3</v>
      </c>
      <c r="E16" s="197" t="s">
        <v>4</v>
      </c>
      <c r="F16" s="197" t="s">
        <v>5</v>
      </c>
      <c r="G16" s="197" t="s">
        <v>1</v>
      </c>
      <c r="H16" s="197" t="s">
        <v>2</v>
      </c>
      <c r="J16" s="183">
        <v>1065</v>
      </c>
    </row>
    <row r="17" spans="1:15" x14ac:dyDescent="0.25">
      <c r="A17" s="202" t="s">
        <v>1466</v>
      </c>
      <c r="B17" s="162">
        <v>109</v>
      </c>
      <c r="C17" s="163">
        <v>0</v>
      </c>
      <c r="D17" s="161">
        <v>0</v>
      </c>
      <c r="E17" s="164"/>
      <c r="F17" s="19"/>
      <c r="G17" s="199">
        <f>B17-H17</f>
        <v>109</v>
      </c>
      <c r="H17" s="197"/>
    </row>
    <row r="18" spans="1:15" x14ac:dyDescent="0.25">
      <c r="A18" s="202" t="s">
        <v>1465</v>
      </c>
      <c r="B18" s="151">
        <v>361</v>
      </c>
      <c r="C18" s="33">
        <v>0</v>
      </c>
      <c r="D18" s="161">
        <v>0</v>
      </c>
      <c r="E18" s="198"/>
      <c r="F18" s="25"/>
      <c r="G18" s="199">
        <f>B18-H18</f>
        <v>361</v>
      </c>
      <c r="H18" s="58"/>
      <c r="I18" s="196"/>
      <c r="O18" s="184"/>
    </row>
    <row r="19" spans="1:15" x14ac:dyDescent="0.25">
      <c r="A19" s="202" t="s">
        <v>1467</v>
      </c>
      <c r="B19" s="48">
        <v>376</v>
      </c>
      <c r="C19" s="33">
        <v>1</v>
      </c>
      <c r="D19" s="85">
        <v>0</v>
      </c>
      <c r="E19" s="198"/>
      <c r="F19" s="119"/>
      <c r="G19" s="199">
        <f>B19-H19</f>
        <v>376</v>
      </c>
      <c r="H19" s="124"/>
      <c r="I19" s="196"/>
      <c r="O19" s="184"/>
    </row>
    <row r="20" spans="1:15" x14ac:dyDescent="0.25">
      <c r="A20" s="202" t="s">
        <v>1941</v>
      </c>
      <c r="B20" s="151">
        <v>206</v>
      </c>
      <c r="C20" s="33">
        <v>7</v>
      </c>
      <c r="D20" s="161">
        <v>0</v>
      </c>
      <c r="E20" s="198"/>
      <c r="F20" s="393"/>
      <c r="G20" s="199"/>
      <c r="H20" s="124"/>
      <c r="I20" s="196"/>
      <c r="O20" s="184"/>
    </row>
    <row r="21" spans="1:15" x14ac:dyDescent="0.25">
      <c r="A21" s="202"/>
      <c r="B21" s="48"/>
      <c r="C21" s="33"/>
      <c r="D21" s="85"/>
      <c r="E21" s="198"/>
      <c r="F21" s="119"/>
      <c r="G21" s="199">
        <f>B21-H21</f>
        <v>0</v>
      </c>
      <c r="H21" s="110"/>
      <c r="I21" s="196"/>
      <c r="O21" s="184"/>
    </row>
    <row r="22" spans="1:15" ht="4.5" customHeight="1" x14ac:dyDescent="0.25">
      <c r="A22" s="17"/>
      <c r="B22" s="17"/>
      <c r="C22" s="17"/>
      <c r="D22" s="17"/>
      <c r="E22" s="17"/>
      <c r="F22" s="17"/>
      <c r="G22" s="17"/>
      <c r="H22" s="17"/>
    </row>
    <row r="23" spans="1:15" x14ac:dyDescent="0.25">
      <c r="A23" s="5" t="s">
        <v>16</v>
      </c>
      <c r="B23" s="18">
        <f>SUM(B17:B21)</f>
        <v>1052</v>
      </c>
      <c r="C23" s="5">
        <f>SUM(C17:C21)</f>
        <v>8</v>
      </c>
      <c r="D23" s="26">
        <f>SUM(D17:D21)</f>
        <v>0</v>
      </c>
      <c r="E23" s="5"/>
      <c r="F23" s="5"/>
      <c r="G23" s="83">
        <f>SUM(G17:G21)</f>
        <v>846</v>
      </c>
      <c r="H23" s="23">
        <f>SUM(H17:H21)</f>
        <v>0</v>
      </c>
    </row>
    <row r="24" spans="1:15" x14ac:dyDescent="0.25">
      <c r="B24" s="186">
        <f>J16-B23</f>
        <v>13</v>
      </c>
    </row>
    <row r="26" spans="1:15" ht="28.5" customHeight="1" x14ac:dyDescent="0.25">
      <c r="A26" s="6"/>
      <c r="B26" s="542" t="s">
        <v>6</v>
      </c>
      <c r="C26" s="542"/>
      <c r="D26" s="542"/>
      <c r="E26" s="542"/>
      <c r="F26" s="542"/>
      <c r="G26" s="542"/>
      <c r="H26" s="542"/>
      <c r="J26" s="186"/>
    </row>
    <row r="27" spans="1:15" ht="15" customHeight="1" x14ac:dyDescent="0.25">
      <c r="A27" s="7"/>
      <c r="B27" s="543" t="s">
        <v>7</v>
      </c>
      <c r="C27" s="543"/>
      <c r="D27" s="12" t="s">
        <v>109</v>
      </c>
      <c r="E27" s="192"/>
      <c r="F27" s="297" t="s">
        <v>9</v>
      </c>
      <c r="G27" s="12" t="s">
        <v>21</v>
      </c>
      <c r="H27" s="192"/>
    </row>
    <row r="28" spans="1:15" x14ac:dyDescent="0.25">
      <c r="A28" s="8"/>
      <c r="B28" s="541" t="s">
        <v>8</v>
      </c>
      <c r="C28" s="541"/>
      <c r="D28" s="12" t="s">
        <v>161</v>
      </c>
      <c r="E28" s="4"/>
      <c r="F28" s="5" t="s">
        <v>10</v>
      </c>
      <c r="G28" s="13" t="s">
        <v>177</v>
      </c>
      <c r="H28" s="4"/>
    </row>
    <row r="30" spans="1:15" ht="30" x14ac:dyDescent="0.25">
      <c r="A30" s="197" t="s">
        <v>0</v>
      </c>
      <c r="B30" s="197" t="s">
        <v>1</v>
      </c>
      <c r="C30" s="197" t="s">
        <v>2</v>
      </c>
      <c r="D30" s="197" t="s">
        <v>3</v>
      </c>
      <c r="E30" s="197" t="s">
        <v>4</v>
      </c>
      <c r="F30" s="197" t="s">
        <v>5</v>
      </c>
      <c r="G30" s="197" t="s">
        <v>1</v>
      </c>
      <c r="H30" s="197" t="s">
        <v>2</v>
      </c>
      <c r="J30" s="183">
        <v>1075</v>
      </c>
    </row>
    <row r="31" spans="1:15" x14ac:dyDescent="0.25">
      <c r="A31" s="54" t="s">
        <v>1489</v>
      </c>
      <c r="B31" s="54">
        <v>353</v>
      </c>
      <c r="C31" s="33">
        <v>4</v>
      </c>
      <c r="D31" s="161">
        <v>0</v>
      </c>
      <c r="E31" s="197"/>
      <c r="F31" s="197"/>
      <c r="G31" s="199">
        <f>B31-H31</f>
        <v>353</v>
      </c>
      <c r="H31" s="197"/>
    </row>
    <row r="32" spans="1:15" x14ac:dyDescent="0.25">
      <c r="A32" s="54" t="s">
        <v>1490</v>
      </c>
      <c r="B32" s="54">
        <v>345</v>
      </c>
      <c r="C32" s="33">
        <v>0</v>
      </c>
      <c r="D32" s="161">
        <v>0</v>
      </c>
      <c r="E32" s="197"/>
      <c r="F32" s="197"/>
      <c r="G32" s="199">
        <f>B32-H32</f>
        <v>345</v>
      </c>
      <c r="H32" s="197"/>
    </row>
    <row r="33" spans="1:10" x14ac:dyDescent="0.25">
      <c r="A33" s="54" t="s">
        <v>1491</v>
      </c>
      <c r="B33" s="54">
        <v>140</v>
      </c>
      <c r="C33" s="54">
        <v>0</v>
      </c>
      <c r="D33" s="161">
        <v>0</v>
      </c>
      <c r="E33" s="54"/>
      <c r="F33" s="54"/>
      <c r="G33" s="199">
        <f>B33-H33</f>
        <v>140</v>
      </c>
      <c r="H33" s="197"/>
    </row>
    <row r="34" spans="1:10" x14ac:dyDescent="0.25">
      <c r="A34" s="54" t="s">
        <v>1928</v>
      </c>
      <c r="B34" s="54">
        <v>51</v>
      </c>
      <c r="C34" s="54">
        <v>0</v>
      </c>
      <c r="D34" s="161">
        <v>0</v>
      </c>
      <c r="E34" s="54"/>
      <c r="F34" s="54"/>
      <c r="G34" s="199">
        <v>51</v>
      </c>
      <c r="H34" s="197"/>
    </row>
    <row r="35" spans="1:10" ht="22.5" customHeight="1" x14ac:dyDescent="0.25">
      <c r="A35" s="54" t="s">
        <v>1933</v>
      </c>
      <c r="B35" s="54">
        <v>157</v>
      </c>
      <c r="C35" s="54">
        <v>0</v>
      </c>
      <c r="D35" s="161">
        <v>0</v>
      </c>
      <c r="E35" s="54"/>
      <c r="F35" s="54"/>
      <c r="G35" s="199">
        <f>B35-H35</f>
        <v>157</v>
      </c>
      <c r="H35" s="197"/>
    </row>
    <row r="36" spans="1:10" ht="19.5" customHeight="1" x14ac:dyDescent="0.25">
      <c r="A36" s="54"/>
      <c r="B36" s="54"/>
      <c r="C36" s="54"/>
      <c r="D36" s="161"/>
      <c r="E36" s="54"/>
      <c r="F36" s="54"/>
      <c r="G36" s="199"/>
      <c r="H36" s="197"/>
    </row>
    <row r="37" spans="1:10" ht="6" customHeight="1" x14ac:dyDescent="0.25">
      <c r="A37" s="17"/>
      <c r="B37" s="17"/>
      <c r="C37" s="17"/>
      <c r="D37" s="17"/>
      <c r="E37" s="17"/>
      <c r="F37" s="17"/>
      <c r="G37" s="17"/>
      <c r="H37" s="17"/>
    </row>
    <row r="38" spans="1:10" ht="4.5" customHeight="1" x14ac:dyDescent="0.25">
      <c r="A38" s="17"/>
      <c r="B38" s="17"/>
      <c r="C38" s="17"/>
      <c r="D38" s="17"/>
      <c r="E38" s="17"/>
      <c r="F38" s="17"/>
      <c r="G38" s="17"/>
      <c r="H38" s="17"/>
    </row>
    <row r="39" spans="1:10" x14ac:dyDescent="0.25">
      <c r="A39" s="5" t="s">
        <v>16</v>
      </c>
      <c r="B39" s="18">
        <f>SUM(B31:B35)</f>
        <v>1046</v>
      </c>
      <c r="C39" s="5"/>
      <c r="D39" s="26"/>
      <c r="E39" s="5"/>
      <c r="F39" s="5"/>
      <c r="G39" s="83">
        <f>SUM(G31:G35)</f>
        <v>1046</v>
      </c>
      <c r="H39" s="23"/>
    </row>
    <row r="40" spans="1:10" x14ac:dyDescent="0.25">
      <c r="B40" s="186">
        <f>J30-B39</f>
        <v>29</v>
      </c>
    </row>
    <row r="42" spans="1:10" ht="28.5" customHeight="1" x14ac:dyDescent="0.25">
      <c r="A42" s="6"/>
      <c r="B42" s="542" t="s">
        <v>6</v>
      </c>
      <c r="C42" s="542"/>
      <c r="D42" s="542"/>
      <c r="E42" s="542"/>
      <c r="F42" s="542"/>
      <c r="G42" s="542"/>
      <c r="H42" s="542"/>
      <c r="J42" s="186"/>
    </row>
    <row r="43" spans="1:10" ht="15" customHeight="1" x14ac:dyDescent="0.25">
      <c r="A43" s="7"/>
      <c r="B43" s="543" t="s">
        <v>7</v>
      </c>
      <c r="C43" s="543"/>
      <c r="D43" s="12" t="s">
        <v>109</v>
      </c>
      <c r="E43" s="192"/>
      <c r="F43" s="297" t="s">
        <v>9</v>
      </c>
      <c r="G43" s="12" t="s">
        <v>21</v>
      </c>
      <c r="H43" s="192"/>
    </row>
    <row r="44" spans="1:10" x14ac:dyDescent="0.25">
      <c r="A44" s="8"/>
      <c r="B44" s="541" t="s">
        <v>8</v>
      </c>
      <c r="C44" s="541"/>
      <c r="D44" s="12" t="s">
        <v>161</v>
      </c>
      <c r="E44" s="4"/>
      <c r="F44" s="5" t="s">
        <v>10</v>
      </c>
      <c r="G44" s="13" t="s">
        <v>131</v>
      </c>
      <c r="H44" s="4"/>
    </row>
    <row r="46" spans="1:10" ht="30" x14ac:dyDescent="0.25">
      <c r="A46" s="197" t="s">
        <v>0</v>
      </c>
      <c r="B46" s="197" t="s">
        <v>1</v>
      </c>
      <c r="C46" s="197" t="s">
        <v>2</v>
      </c>
      <c r="D46" s="197" t="s">
        <v>3</v>
      </c>
      <c r="E46" s="197" t="s">
        <v>4</v>
      </c>
      <c r="F46" s="197" t="s">
        <v>5</v>
      </c>
      <c r="G46" s="197" t="s">
        <v>1</v>
      </c>
      <c r="H46" s="197" t="s">
        <v>2</v>
      </c>
      <c r="J46" s="183">
        <v>1007</v>
      </c>
    </row>
    <row r="47" spans="1:10" x14ac:dyDescent="0.25">
      <c r="A47" s="54" t="s">
        <v>1496</v>
      </c>
      <c r="B47" s="54">
        <v>122</v>
      </c>
      <c r="C47" s="197">
        <v>9</v>
      </c>
      <c r="D47" s="161">
        <v>0</v>
      </c>
      <c r="E47" s="197"/>
      <c r="F47" s="197"/>
      <c r="G47" s="45">
        <f>B47+H47</f>
        <v>122</v>
      </c>
      <c r="H47" s="19"/>
    </row>
    <row r="48" spans="1:10" x14ac:dyDescent="0.25">
      <c r="A48" s="54" t="s">
        <v>1504</v>
      </c>
      <c r="B48" s="54">
        <v>153</v>
      </c>
      <c r="C48" s="54">
        <v>0</v>
      </c>
      <c r="D48" s="161">
        <v>0</v>
      </c>
      <c r="E48" s="54"/>
      <c r="F48" s="54"/>
      <c r="G48" s="45">
        <f t="shared" ref="G48:G53" si="0">B48-H48</f>
        <v>153</v>
      </c>
      <c r="H48" s="19"/>
    </row>
    <row r="49" spans="1:8" ht="15.75" thickBot="1" x14ac:dyDescent="0.3">
      <c r="A49" s="111" t="s">
        <v>1531</v>
      </c>
      <c r="B49" s="333">
        <v>338</v>
      </c>
      <c r="C49" s="111">
        <v>2</v>
      </c>
      <c r="D49" s="284">
        <v>0</v>
      </c>
      <c r="E49" s="111"/>
      <c r="F49" s="111"/>
      <c r="G49" s="139">
        <f t="shared" si="0"/>
        <v>338</v>
      </c>
      <c r="H49" s="113"/>
    </row>
    <row r="50" spans="1:8" ht="15.75" thickTop="1" x14ac:dyDescent="0.25">
      <c r="A50" s="104" t="s">
        <v>1688</v>
      </c>
      <c r="B50" s="104">
        <v>54</v>
      </c>
      <c r="C50" s="104">
        <v>0</v>
      </c>
      <c r="D50" s="283">
        <v>0</v>
      </c>
      <c r="E50" s="108"/>
      <c r="F50" s="108"/>
      <c r="G50" s="109">
        <f t="shared" si="0"/>
        <v>54</v>
      </c>
      <c r="H50" s="108"/>
    </row>
    <row r="51" spans="1:8" x14ac:dyDescent="0.25">
      <c r="A51" s="104" t="s">
        <v>1789</v>
      </c>
      <c r="B51" s="104">
        <v>84</v>
      </c>
      <c r="C51" s="104">
        <v>4</v>
      </c>
      <c r="D51" s="283">
        <v>0</v>
      </c>
      <c r="E51" s="108"/>
      <c r="F51" s="108"/>
      <c r="G51" s="109">
        <f t="shared" si="0"/>
        <v>84</v>
      </c>
      <c r="H51" s="108"/>
    </row>
    <row r="52" spans="1:8" x14ac:dyDescent="0.25">
      <c r="A52" s="104" t="s">
        <v>2036</v>
      </c>
      <c r="B52" s="104">
        <v>208</v>
      </c>
      <c r="C52" s="104">
        <v>0</v>
      </c>
      <c r="D52" s="283">
        <v>0</v>
      </c>
      <c r="E52" s="108"/>
      <c r="F52" s="108"/>
      <c r="G52" s="109">
        <f t="shared" si="0"/>
        <v>208</v>
      </c>
      <c r="H52" s="108"/>
    </row>
    <row r="53" spans="1:8" x14ac:dyDescent="0.25">
      <c r="A53" s="104"/>
      <c r="B53" s="225"/>
      <c r="C53" s="226"/>
      <c r="D53" s="161"/>
      <c r="E53" s="107"/>
      <c r="F53" s="127"/>
      <c r="G53" s="199">
        <f t="shared" si="0"/>
        <v>0</v>
      </c>
      <c r="H53" s="108"/>
    </row>
    <row r="54" spans="1:8" ht="4.5" customHeight="1" x14ac:dyDescent="0.25">
      <c r="A54" s="17"/>
      <c r="B54" s="17"/>
      <c r="C54" s="17"/>
      <c r="D54" s="17"/>
      <c r="E54" s="17"/>
      <c r="F54" s="17"/>
      <c r="G54" s="17"/>
      <c r="H54" s="17"/>
    </row>
    <row r="55" spans="1:8" x14ac:dyDescent="0.25">
      <c r="A55" s="5" t="s">
        <v>16</v>
      </c>
      <c r="B55" s="18">
        <f>SUM(B47:B53)</f>
        <v>959</v>
      </c>
      <c r="C55" s="5">
        <f>SUM(C53:C53)</f>
        <v>0</v>
      </c>
      <c r="D55" s="26">
        <f>SUM(D53:D53)</f>
        <v>0</v>
      </c>
      <c r="E55" s="5"/>
      <c r="F55" s="5"/>
      <c r="G55" s="83">
        <f>SUM(G47:G53)</f>
        <v>959</v>
      </c>
      <c r="H55" s="23">
        <f>SUM(H53:H53)</f>
        <v>0</v>
      </c>
    </row>
    <row r="56" spans="1:8" x14ac:dyDescent="0.25">
      <c r="A56" s="99"/>
      <c r="B56" s="100">
        <f>J46-B55</f>
        <v>48</v>
      </c>
      <c r="C56" s="99"/>
      <c r="D56" s="101"/>
      <c r="E56" s="99"/>
      <c r="F56" s="99"/>
      <c r="G56" s="227"/>
      <c r="H56" s="228"/>
    </row>
  </sheetData>
  <mergeCells count="12">
    <mergeCell ref="B44:C44"/>
    <mergeCell ref="B1:H1"/>
    <mergeCell ref="B2:C2"/>
    <mergeCell ref="B3:C3"/>
    <mergeCell ref="B12:H12"/>
    <mergeCell ref="B13:C13"/>
    <mergeCell ref="B14:C14"/>
    <mergeCell ref="B26:H26"/>
    <mergeCell ref="B27:C27"/>
    <mergeCell ref="B28:C28"/>
    <mergeCell ref="B42:H42"/>
    <mergeCell ref="B43:C4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0">
    <tabColor rgb="FF92D050"/>
  </sheetPr>
  <dimension ref="A1:J37"/>
  <sheetViews>
    <sheetView workbookViewId="0">
      <selection activeCell="A24" sqref="A24:G2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95" t="s">
        <v>9</v>
      </c>
      <c r="G2" s="12" t="s">
        <v>17</v>
      </c>
      <c r="H2" s="192"/>
    </row>
    <row r="3" spans="1:10" x14ac:dyDescent="0.25">
      <c r="A3" s="8"/>
      <c r="B3" s="541" t="s">
        <v>8</v>
      </c>
      <c r="C3" s="541"/>
      <c r="D3" s="12" t="s">
        <v>96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I6" s="196"/>
    </row>
    <row r="7" spans="1:10" x14ac:dyDescent="0.25">
      <c r="A7" s="202" t="s">
        <v>1341</v>
      </c>
      <c r="B7" s="204">
        <v>115</v>
      </c>
      <c r="C7" s="203">
        <v>0</v>
      </c>
      <c r="D7" s="200"/>
      <c r="E7" s="198"/>
      <c r="F7" s="197"/>
      <c r="G7" s="116">
        <f>B7-H7</f>
        <v>115</v>
      </c>
      <c r="H7" s="201"/>
      <c r="I7" s="196"/>
    </row>
    <row r="8" spans="1:10" x14ac:dyDescent="0.25">
      <c r="A8" s="202" t="s">
        <v>1431</v>
      </c>
      <c r="B8" s="204">
        <v>600</v>
      </c>
      <c r="C8" s="203">
        <v>0</v>
      </c>
      <c r="D8" s="200"/>
      <c r="E8" s="198"/>
      <c r="F8" s="197"/>
      <c r="G8" s="116">
        <f t="shared" ref="G8:G17" si="0">B8+H8</f>
        <v>600</v>
      </c>
      <c r="H8" s="201"/>
      <c r="I8" s="196"/>
    </row>
    <row r="9" spans="1:10" ht="15.75" thickBot="1" x14ac:dyDescent="0.3">
      <c r="A9" s="153" t="s">
        <v>1432</v>
      </c>
      <c r="B9" s="171">
        <v>420</v>
      </c>
      <c r="C9" s="170">
        <v>5</v>
      </c>
      <c r="D9" s="120"/>
      <c r="E9" s="188"/>
      <c r="F9" s="113"/>
      <c r="G9" s="139">
        <f t="shared" si="0"/>
        <v>420</v>
      </c>
      <c r="H9" s="118"/>
      <c r="I9" s="196"/>
    </row>
    <row r="10" spans="1:10" ht="15.75" thickTop="1" x14ac:dyDescent="0.25">
      <c r="A10" s="202" t="s">
        <v>1492</v>
      </c>
      <c r="B10" s="148">
        <v>319</v>
      </c>
      <c r="C10" s="174">
        <v>0</v>
      </c>
      <c r="D10" s="106"/>
      <c r="E10" s="187"/>
      <c r="F10" s="108"/>
      <c r="G10" s="109">
        <f t="shared" si="0"/>
        <v>319</v>
      </c>
      <c r="H10" s="110"/>
      <c r="I10" s="196"/>
    </row>
    <row r="11" spans="1:10" x14ac:dyDescent="0.25">
      <c r="A11" s="202" t="s">
        <v>1493</v>
      </c>
      <c r="B11" s="204">
        <v>142</v>
      </c>
      <c r="C11" s="203">
        <v>0</v>
      </c>
      <c r="D11" s="200"/>
      <c r="E11" s="198"/>
      <c r="F11" s="197"/>
      <c r="G11" s="109">
        <f t="shared" si="0"/>
        <v>142</v>
      </c>
      <c r="H11" s="201"/>
      <c r="I11" s="196"/>
    </row>
    <row r="12" spans="1:10" x14ac:dyDescent="0.25">
      <c r="A12" s="202" t="s">
        <v>1522</v>
      </c>
      <c r="B12" s="204">
        <v>448</v>
      </c>
      <c r="C12" s="203">
        <v>1</v>
      </c>
      <c r="D12" s="200"/>
      <c r="E12" s="198"/>
      <c r="F12" s="197"/>
      <c r="G12" s="45">
        <f t="shared" si="0"/>
        <v>448</v>
      </c>
      <c r="H12" s="201"/>
      <c r="I12" s="196"/>
    </row>
    <row r="13" spans="1:10" x14ac:dyDescent="0.25">
      <c r="A13" s="202" t="s">
        <v>1526</v>
      </c>
      <c r="B13" s="148">
        <v>394</v>
      </c>
      <c r="C13" s="174">
        <v>16</v>
      </c>
      <c r="D13" s="106">
        <v>1.286</v>
      </c>
      <c r="E13" s="187"/>
      <c r="F13" s="108"/>
      <c r="G13" s="109">
        <f t="shared" si="0"/>
        <v>394</v>
      </c>
      <c r="H13" s="110"/>
      <c r="I13" s="196"/>
    </row>
    <row r="14" spans="1:10" x14ac:dyDescent="0.25">
      <c r="A14" s="202" t="s">
        <v>1530</v>
      </c>
      <c r="B14" s="204">
        <v>408</v>
      </c>
      <c r="C14" s="203">
        <v>2</v>
      </c>
      <c r="D14" s="200">
        <v>1.44</v>
      </c>
      <c r="E14" s="198"/>
      <c r="F14" s="197"/>
      <c r="G14" s="109">
        <f t="shared" si="0"/>
        <v>408</v>
      </c>
      <c r="H14" s="201"/>
      <c r="I14" s="196"/>
    </row>
    <row r="15" spans="1:10" ht="15.75" thickBot="1" x14ac:dyDescent="0.3">
      <c r="A15" s="153" t="s">
        <v>1559</v>
      </c>
      <c r="B15" s="171">
        <v>331</v>
      </c>
      <c r="C15" s="170">
        <v>21</v>
      </c>
      <c r="D15" s="120"/>
      <c r="E15" s="188"/>
      <c r="F15" s="113"/>
      <c r="G15" s="114">
        <f t="shared" si="0"/>
        <v>331</v>
      </c>
      <c r="H15" s="118"/>
      <c r="I15" s="196"/>
    </row>
    <row r="16" spans="1:10" ht="15.75" thickTop="1" x14ac:dyDescent="0.25">
      <c r="A16" s="149" t="s">
        <v>1567</v>
      </c>
      <c r="B16" s="148">
        <v>60</v>
      </c>
      <c r="C16" s="174"/>
      <c r="D16" s="106"/>
      <c r="E16" s="187"/>
      <c r="F16" s="108"/>
      <c r="G16" s="116">
        <f t="shared" si="0"/>
        <v>60</v>
      </c>
      <c r="H16" s="110"/>
      <c r="I16" s="196"/>
    </row>
    <row r="17" spans="1:9" x14ac:dyDescent="0.25">
      <c r="A17" s="202" t="s">
        <v>1592</v>
      </c>
      <c r="B17" s="204">
        <v>36</v>
      </c>
      <c r="C17" s="203">
        <v>0</v>
      </c>
      <c r="D17" s="200">
        <v>0</v>
      </c>
      <c r="E17" s="198"/>
      <c r="F17" s="197"/>
      <c r="G17" s="109">
        <f t="shared" si="0"/>
        <v>36</v>
      </c>
      <c r="H17" s="201"/>
      <c r="I17" s="196"/>
    </row>
    <row r="18" spans="1:9" x14ac:dyDescent="0.25">
      <c r="A18" s="202" t="s">
        <v>1607</v>
      </c>
      <c r="B18" s="204">
        <v>326</v>
      </c>
      <c r="C18" s="203">
        <v>10</v>
      </c>
      <c r="D18" s="106">
        <v>1.196</v>
      </c>
      <c r="E18" s="187"/>
      <c r="F18" s="108"/>
      <c r="G18" s="109">
        <f>B18-H18</f>
        <v>225</v>
      </c>
      <c r="H18" s="110">
        <v>101</v>
      </c>
      <c r="I18" s="196"/>
    </row>
    <row r="19" spans="1:9" x14ac:dyDescent="0.25">
      <c r="A19" s="202" t="s">
        <v>1608</v>
      </c>
      <c r="B19" s="148">
        <v>470</v>
      </c>
      <c r="C19" s="203">
        <v>12</v>
      </c>
      <c r="D19" s="106">
        <v>1.32</v>
      </c>
      <c r="E19" s="187"/>
      <c r="F19" s="108"/>
      <c r="G19" s="109">
        <f>B19+H19</f>
        <v>470</v>
      </c>
      <c r="H19" s="110"/>
      <c r="I19" s="196"/>
    </row>
    <row r="20" spans="1:9" ht="15.75" thickBot="1" x14ac:dyDescent="0.3">
      <c r="A20" s="153" t="s">
        <v>1636</v>
      </c>
      <c r="B20" s="171">
        <v>325</v>
      </c>
      <c r="C20" s="170">
        <v>6</v>
      </c>
      <c r="D20" s="120">
        <v>1.1639999999999999</v>
      </c>
      <c r="E20" s="188"/>
      <c r="F20" s="113"/>
      <c r="G20" s="114">
        <f>B20+H20</f>
        <v>325</v>
      </c>
      <c r="H20" s="118"/>
      <c r="I20" s="196"/>
    </row>
    <row r="21" spans="1:9" ht="15.75" thickTop="1" x14ac:dyDescent="0.25">
      <c r="A21" s="202" t="s">
        <v>1755</v>
      </c>
      <c r="B21" s="204">
        <v>379</v>
      </c>
      <c r="C21" s="203">
        <v>0</v>
      </c>
      <c r="D21" s="200">
        <v>1.0760000000000001</v>
      </c>
      <c r="E21" s="198"/>
      <c r="F21" s="197"/>
      <c r="G21" s="109">
        <f>B21+H21</f>
        <v>379</v>
      </c>
      <c r="H21" s="201"/>
      <c r="I21" s="196"/>
    </row>
    <row r="22" spans="1:9" x14ac:dyDescent="0.25">
      <c r="A22" s="202" t="s">
        <v>1769</v>
      </c>
      <c r="B22" s="204">
        <v>325</v>
      </c>
      <c r="C22" s="203">
        <v>0</v>
      </c>
      <c r="D22" s="200">
        <v>1.1080000000000001</v>
      </c>
      <c r="E22" s="198"/>
      <c r="F22" s="197"/>
      <c r="G22" s="109">
        <f>B22+H22</f>
        <v>325</v>
      </c>
      <c r="H22" s="201"/>
      <c r="I22" s="196"/>
    </row>
    <row r="23" spans="1:9" ht="15.75" thickBot="1" x14ac:dyDescent="0.3">
      <c r="A23" s="153" t="s">
        <v>1770</v>
      </c>
      <c r="B23" s="171">
        <v>334</v>
      </c>
      <c r="C23" s="170">
        <v>0</v>
      </c>
      <c r="D23" s="120">
        <v>0.98</v>
      </c>
      <c r="E23" s="188"/>
      <c r="F23" s="113"/>
      <c r="G23" s="114">
        <f>B23+H23</f>
        <v>334</v>
      </c>
      <c r="H23" s="118"/>
      <c r="I23" s="196"/>
    </row>
    <row r="24" spans="1:9" ht="15.75" thickTop="1" x14ac:dyDescent="0.25">
      <c r="H24" s="110"/>
      <c r="I24" s="196"/>
    </row>
    <row r="25" spans="1:9" x14ac:dyDescent="0.25">
      <c r="A25" s="149" t="s">
        <v>1785</v>
      </c>
      <c r="B25" s="148">
        <v>269</v>
      </c>
      <c r="C25" s="174"/>
      <c r="D25" s="106">
        <v>1.0920000000000001</v>
      </c>
      <c r="E25" s="187"/>
      <c r="F25" s="108"/>
      <c r="G25" s="116">
        <f>B25+H25</f>
        <v>269</v>
      </c>
      <c r="H25" s="110"/>
      <c r="I25" s="196"/>
    </row>
    <row r="26" spans="1:9" x14ac:dyDescent="0.25">
      <c r="A26" s="149" t="s">
        <v>1802</v>
      </c>
      <c r="B26" s="148">
        <v>111</v>
      </c>
      <c r="C26" s="174">
        <v>0</v>
      </c>
      <c r="D26" s="106">
        <v>0.57999999999999996</v>
      </c>
      <c r="E26" s="187"/>
      <c r="F26" s="108"/>
      <c r="G26" s="116">
        <f>B26+H26</f>
        <v>111</v>
      </c>
      <c r="H26" s="110"/>
      <c r="I26" s="196"/>
    </row>
    <row r="27" spans="1:9" x14ac:dyDescent="0.25">
      <c r="A27" s="149" t="s">
        <v>1813</v>
      </c>
      <c r="B27" s="204">
        <v>266</v>
      </c>
      <c r="C27" s="203">
        <v>0</v>
      </c>
      <c r="D27" s="200">
        <v>1.1100000000000001</v>
      </c>
      <c r="E27" s="198"/>
      <c r="F27" s="197"/>
      <c r="G27" s="116">
        <f>B27+H34</f>
        <v>266</v>
      </c>
      <c r="H27" s="110"/>
      <c r="I27" s="196"/>
    </row>
    <row r="28" spans="1:9" x14ac:dyDescent="0.25">
      <c r="A28" s="202" t="s">
        <v>1949</v>
      </c>
      <c r="B28" s="204">
        <v>269</v>
      </c>
      <c r="C28" s="203">
        <v>0</v>
      </c>
      <c r="D28" s="200">
        <v>1.0920000000000001</v>
      </c>
      <c r="E28" s="198"/>
      <c r="F28" s="197"/>
      <c r="G28" s="356">
        <f>B28-H28</f>
        <v>269</v>
      </c>
      <c r="H28" s="110"/>
      <c r="I28" s="196"/>
    </row>
    <row r="29" spans="1:9" x14ac:dyDescent="0.25">
      <c r="A29" s="202" t="s">
        <v>1948</v>
      </c>
      <c r="B29" s="204">
        <v>111</v>
      </c>
      <c r="C29" s="203">
        <v>0</v>
      </c>
      <c r="D29" s="200">
        <v>0.57999999999999996</v>
      </c>
      <c r="E29" s="198"/>
      <c r="F29" s="197"/>
      <c r="G29" s="356">
        <f>B29+H29</f>
        <v>111</v>
      </c>
      <c r="H29" s="110"/>
      <c r="I29" s="196"/>
    </row>
    <row r="30" spans="1:9" x14ac:dyDescent="0.25">
      <c r="A30" s="202" t="s">
        <v>1950</v>
      </c>
      <c r="B30" s="204">
        <v>266</v>
      </c>
      <c r="C30" s="203">
        <v>0</v>
      </c>
      <c r="D30" s="200">
        <v>1.1100000000000001</v>
      </c>
      <c r="E30" s="198"/>
      <c r="F30" s="197"/>
      <c r="G30" s="55">
        <f>B30+H30</f>
        <v>266</v>
      </c>
      <c r="H30" s="110"/>
      <c r="I30" s="196"/>
    </row>
    <row r="31" spans="1:9" x14ac:dyDescent="0.25">
      <c r="A31" s="202" t="s">
        <v>1820</v>
      </c>
      <c r="B31" s="204">
        <v>215</v>
      </c>
      <c r="C31" s="203">
        <v>2</v>
      </c>
      <c r="D31" s="200">
        <v>0.81899999999999995</v>
      </c>
      <c r="E31" s="198"/>
      <c r="F31" s="197"/>
      <c r="G31" s="356">
        <f>B31-H31</f>
        <v>215</v>
      </c>
      <c r="H31" s="110"/>
      <c r="I31" s="196"/>
    </row>
    <row r="32" spans="1:9" x14ac:dyDescent="0.25">
      <c r="A32" s="149"/>
      <c r="B32" s="148"/>
      <c r="C32" s="174"/>
      <c r="D32" s="106"/>
      <c r="E32" s="187"/>
      <c r="F32" s="108"/>
      <c r="G32" s="116"/>
      <c r="H32" s="110"/>
      <c r="I32" s="196"/>
    </row>
    <row r="33" spans="1:9" x14ac:dyDescent="0.25">
      <c r="A33" s="149"/>
      <c r="B33" s="148"/>
      <c r="C33" s="174"/>
      <c r="D33" s="106"/>
      <c r="E33" s="187"/>
      <c r="F33" s="108"/>
      <c r="G33" s="116"/>
      <c r="H33" s="110"/>
      <c r="I33" s="196"/>
    </row>
    <row r="34" spans="1:9" x14ac:dyDescent="0.25">
      <c r="H34" s="201"/>
      <c r="I34" s="196"/>
    </row>
    <row r="35" spans="1:9" ht="4.5" customHeight="1" x14ac:dyDescent="0.25">
      <c r="A35" s="17"/>
      <c r="B35" s="221"/>
      <c r="C35" s="17"/>
      <c r="D35" s="17"/>
      <c r="E35" s="17"/>
      <c r="F35" s="17"/>
      <c r="G35" s="17">
        <f>B35+H35</f>
        <v>0</v>
      </c>
      <c r="H35" s="17"/>
    </row>
    <row r="36" spans="1:9" ht="16.5" customHeight="1" x14ac:dyDescent="0.25">
      <c r="A36" s="5"/>
      <c r="B36" s="18">
        <f>SUM(B7:B33)</f>
        <v>6939</v>
      </c>
      <c r="C36" s="18">
        <f>SUM(B7:B9)</f>
        <v>1135</v>
      </c>
      <c r="D36" s="26">
        <f>SUM(D7:D22)</f>
        <v>8.59</v>
      </c>
      <c r="E36" s="5"/>
      <c r="F36" s="5"/>
      <c r="G36" s="83">
        <f>SUM(G7:G33)</f>
        <v>6838</v>
      </c>
      <c r="H36" s="23">
        <f>SUM(H7:H9)</f>
        <v>0</v>
      </c>
    </row>
    <row r="37" spans="1:9" ht="15" customHeight="1" x14ac:dyDescent="0.25">
      <c r="B37" s="122">
        <f>J1-B36</f>
        <v>-939</v>
      </c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>
    <tabColor rgb="FF92D050"/>
  </sheetPr>
  <dimension ref="A1:J48"/>
  <sheetViews>
    <sheetView topLeftCell="A19" workbookViewId="0">
      <selection activeCell="G34" sqref="G34:G3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34" t="s">
        <v>9</v>
      </c>
      <c r="G2" s="12" t="s">
        <v>19</v>
      </c>
      <c r="H2" s="192"/>
    </row>
    <row r="3" spans="1:10" x14ac:dyDescent="0.25">
      <c r="A3" s="8"/>
      <c r="B3" s="541" t="s">
        <v>8</v>
      </c>
      <c r="C3" s="541"/>
      <c r="D3" s="12" t="s">
        <v>160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1566</v>
      </c>
      <c r="B6" s="204">
        <v>341</v>
      </c>
      <c r="C6" s="203"/>
      <c r="D6" s="200"/>
      <c r="E6" s="198"/>
      <c r="F6" s="197"/>
      <c r="G6" s="45">
        <f>B6-H6</f>
        <v>341</v>
      </c>
      <c r="H6" s="201"/>
      <c r="I6" s="196"/>
    </row>
    <row r="7" spans="1:10" x14ac:dyDescent="0.25">
      <c r="A7" s="202" t="s">
        <v>1575</v>
      </c>
      <c r="B7" s="148">
        <v>555</v>
      </c>
      <c r="C7" s="174">
        <v>16</v>
      </c>
      <c r="D7" s="106">
        <v>7.0000000000000007E-2</v>
      </c>
      <c r="E7" s="187"/>
      <c r="F7" s="108"/>
      <c r="G7" s="109">
        <f>B7-H7</f>
        <v>555</v>
      </c>
      <c r="H7" s="110"/>
      <c r="I7" s="196"/>
    </row>
    <row r="8" spans="1:10" x14ac:dyDescent="0.25">
      <c r="A8" s="202" t="s">
        <v>1589</v>
      </c>
      <c r="B8" s="204">
        <v>360</v>
      </c>
      <c r="C8" s="174">
        <v>3</v>
      </c>
      <c r="D8" s="106">
        <v>0.02</v>
      </c>
      <c r="E8" s="187"/>
      <c r="F8" s="108"/>
      <c r="G8" s="109">
        <f t="shared" ref="G8:G16" si="0">B8+H8</f>
        <v>360</v>
      </c>
      <c r="H8" s="110"/>
      <c r="I8" s="196"/>
    </row>
    <row r="9" spans="1:10" x14ac:dyDescent="0.25">
      <c r="A9" s="202" t="s">
        <v>1588</v>
      </c>
      <c r="B9" s="204">
        <v>396</v>
      </c>
      <c r="C9" s="203">
        <v>2</v>
      </c>
      <c r="D9" s="200">
        <v>0.05</v>
      </c>
      <c r="E9" s="198"/>
      <c r="F9" s="197"/>
      <c r="G9" s="109">
        <f>B9-H9</f>
        <v>396</v>
      </c>
      <c r="H9" s="201"/>
      <c r="I9" s="196"/>
    </row>
    <row r="10" spans="1:10" x14ac:dyDescent="0.25">
      <c r="A10" s="202" t="s">
        <v>1599</v>
      </c>
      <c r="B10" s="204">
        <v>650</v>
      </c>
      <c r="C10" s="174">
        <v>5</v>
      </c>
      <c r="D10" s="106">
        <v>6.8000000000000005E-2</v>
      </c>
      <c r="E10" s="187"/>
      <c r="F10" s="108"/>
      <c r="G10" s="109">
        <f t="shared" si="0"/>
        <v>650</v>
      </c>
      <c r="H10" s="110"/>
      <c r="I10" s="196"/>
    </row>
    <row r="11" spans="1:10" x14ac:dyDescent="0.25">
      <c r="A11" s="202" t="s">
        <v>1600</v>
      </c>
      <c r="B11" s="204">
        <v>260</v>
      </c>
      <c r="C11" s="203">
        <v>10</v>
      </c>
      <c r="D11" s="200">
        <v>2.8000000000000001E-2</v>
      </c>
      <c r="E11" s="198"/>
      <c r="F11" s="108"/>
      <c r="G11" s="109">
        <f>B11+H11</f>
        <v>267</v>
      </c>
      <c r="H11" s="110">
        <v>7</v>
      </c>
      <c r="I11" s="196"/>
    </row>
    <row r="12" spans="1:10" x14ac:dyDescent="0.25">
      <c r="A12" s="202" t="s">
        <v>1601</v>
      </c>
      <c r="B12" s="204">
        <v>90</v>
      </c>
      <c r="C12" s="203">
        <v>0</v>
      </c>
      <c r="D12" s="200">
        <v>0</v>
      </c>
      <c r="E12" s="198"/>
      <c r="F12" s="197"/>
      <c r="G12" s="109">
        <f t="shared" si="0"/>
        <v>90</v>
      </c>
      <c r="H12" s="201"/>
      <c r="I12" s="196"/>
    </row>
    <row r="13" spans="1:10" x14ac:dyDescent="0.25">
      <c r="A13" s="202" t="s">
        <v>1602</v>
      </c>
      <c r="B13" s="204">
        <v>700</v>
      </c>
      <c r="C13" s="174">
        <v>0</v>
      </c>
      <c r="D13" s="106">
        <v>9.1999999999999998E-2</v>
      </c>
      <c r="E13" s="187"/>
      <c r="F13" s="108"/>
      <c r="G13" s="109">
        <f t="shared" si="0"/>
        <v>700</v>
      </c>
      <c r="H13" s="110"/>
      <c r="I13" s="196"/>
    </row>
    <row r="14" spans="1:10" x14ac:dyDescent="0.25">
      <c r="A14" s="202" t="s">
        <v>1619</v>
      </c>
      <c r="B14" s="204">
        <v>339</v>
      </c>
      <c r="C14" s="203">
        <v>50</v>
      </c>
      <c r="D14" s="200">
        <v>3.7999999999999999E-2</v>
      </c>
      <c r="E14" s="198"/>
      <c r="F14" s="108"/>
      <c r="G14" s="109">
        <f t="shared" si="0"/>
        <v>339</v>
      </c>
      <c r="H14" s="110"/>
      <c r="I14" s="196"/>
    </row>
    <row r="15" spans="1:10" x14ac:dyDescent="0.25">
      <c r="A15" s="202" t="s">
        <v>1620</v>
      </c>
      <c r="B15" s="204">
        <v>222</v>
      </c>
      <c r="C15" s="203">
        <v>34</v>
      </c>
      <c r="D15" s="200">
        <v>0</v>
      </c>
      <c r="E15" s="198"/>
      <c r="F15" s="108"/>
      <c r="G15" s="109">
        <f t="shared" si="0"/>
        <v>222</v>
      </c>
      <c r="H15" s="110"/>
      <c r="I15" s="196"/>
    </row>
    <row r="16" spans="1:10" ht="15.75" thickBot="1" x14ac:dyDescent="0.3">
      <c r="A16" s="153" t="s">
        <v>1632</v>
      </c>
      <c r="B16" s="171">
        <v>110</v>
      </c>
      <c r="C16" s="170">
        <v>0</v>
      </c>
      <c r="D16" s="120">
        <v>0</v>
      </c>
      <c r="E16" s="188"/>
      <c r="F16" s="113"/>
      <c r="G16" s="114">
        <f t="shared" si="0"/>
        <v>110</v>
      </c>
      <c r="H16" s="118"/>
      <c r="I16" s="196"/>
    </row>
    <row r="17" spans="1:9" ht="15.75" thickTop="1" x14ac:dyDescent="0.25">
      <c r="A17" s="202" t="s">
        <v>1903</v>
      </c>
      <c r="B17" s="148">
        <v>370</v>
      </c>
      <c r="C17" s="174">
        <v>12</v>
      </c>
      <c r="D17" s="106">
        <v>2.4E-2</v>
      </c>
      <c r="E17" s="187"/>
      <c r="F17" s="108"/>
      <c r="G17" s="356">
        <f>B17-H17</f>
        <v>370</v>
      </c>
      <c r="H17" s="110"/>
      <c r="I17" s="196"/>
    </row>
    <row r="18" spans="1:9" x14ac:dyDescent="0.25">
      <c r="A18" s="202" t="s">
        <v>1916</v>
      </c>
      <c r="B18" s="148">
        <v>720</v>
      </c>
      <c r="C18" s="174">
        <v>0</v>
      </c>
      <c r="D18" s="106">
        <v>4.2000000000000003E-2</v>
      </c>
      <c r="E18" s="187"/>
      <c r="F18" s="108"/>
      <c r="G18" s="356">
        <f>B18+H18</f>
        <v>720</v>
      </c>
      <c r="H18" s="110"/>
      <c r="I18" s="196"/>
    </row>
    <row r="19" spans="1:9" x14ac:dyDescent="0.25">
      <c r="A19" s="202" t="s">
        <v>1912</v>
      </c>
      <c r="B19" s="148">
        <v>80</v>
      </c>
      <c r="C19" s="174">
        <v>0</v>
      </c>
      <c r="D19" s="106">
        <v>0</v>
      </c>
      <c r="E19" s="187"/>
      <c r="F19" s="108"/>
      <c r="G19" s="356">
        <f>B19+H19</f>
        <v>80</v>
      </c>
      <c r="H19" s="110"/>
      <c r="I19" s="196"/>
    </row>
    <row r="20" spans="1:9" x14ac:dyDescent="0.25">
      <c r="A20" s="149" t="s">
        <v>1921</v>
      </c>
      <c r="B20" s="204">
        <v>600</v>
      </c>
      <c r="C20" s="203">
        <v>0</v>
      </c>
      <c r="D20" s="200">
        <v>5.1999999999999998E-2</v>
      </c>
      <c r="E20" s="198"/>
      <c r="F20" s="108"/>
      <c r="G20" s="356">
        <f>B20+H22</f>
        <v>600</v>
      </c>
      <c r="H20" s="110"/>
      <c r="I20" s="196"/>
    </row>
    <row r="21" spans="1:9" x14ac:dyDescent="0.25">
      <c r="A21" s="149" t="s">
        <v>1922</v>
      </c>
      <c r="B21" s="204">
        <v>410</v>
      </c>
      <c r="C21" s="203">
        <v>0</v>
      </c>
      <c r="D21" s="200">
        <v>1.7999999999999999E-2</v>
      </c>
      <c r="E21" s="198"/>
      <c r="F21" s="197"/>
      <c r="G21" s="356">
        <f>B21+H23</f>
        <v>410</v>
      </c>
      <c r="H21" s="110"/>
      <c r="I21" s="196"/>
    </row>
    <row r="22" spans="1:9" x14ac:dyDescent="0.25">
      <c r="A22" s="149" t="s">
        <v>1930</v>
      </c>
      <c r="B22" s="204">
        <v>670</v>
      </c>
      <c r="C22" s="203">
        <v>0</v>
      </c>
      <c r="D22" s="200">
        <v>8.4000000000000005E-2</v>
      </c>
      <c r="E22" s="198"/>
      <c r="F22" s="197"/>
      <c r="G22" s="356">
        <f>B22-H24</f>
        <v>670</v>
      </c>
      <c r="H22" s="110"/>
      <c r="I22" s="196"/>
    </row>
    <row r="23" spans="1:9" x14ac:dyDescent="0.25">
      <c r="A23" s="149" t="s">
        <v>1931</v>
      </c>
      <c r="B23" s="204">
        <v>542</v>
      </c>
      <c r="C23" s="174">
        <v>17</v>
      </c>
      <c r="D23" s="106">
        <v>4.8000000000000001E-2</v>
      </c>
      <c r="E23" s="187"/>
      <c r="F23" s="108"/>
      <c r="G23" s="356">
        <f t="shared" ref="G23:G42" si="1">B23+H25</f>
        <v>542</v>
      </c>
      <c r="H23" s="201"/>
      <c r="I23" s="196"/>
    </row>
    <row r="24" spans="1:9" x14ac:dyDescent="0.25">
      <c r="A24" s="149" t="s">
        <v>1952</v>
      </c>
      <c r="B24" s="204">
        <v>505</v>
      </c>
      <c r="C24" s="174">
        <v>12</v>
      </c>
      <c r="D24" s="106">
        <v>3.7999999999999999E-2</v>
      </c>
      <c r="E24" s="187"/>
      <c r="F24" s="108"/>
      <c r="G24" s="356">
        <f t="shared" si="1"/>
        <v>505</v>
      </c>
      <c r="H24" s="201"/>
      <c r="I24" s="196"/>
    </row>
    <row r="25" spans="1:9" ht="15.75" thickBot="1" x14ac:dyDescent="0.3">
      <c r="A25" s="374" t="s">
        <v>1951</v>
      </c>
      <c r="B25" s="375">
        <v>660</v>
      </c>
      <c r="C25" s="376">
        <v>0</v>
      </c>
      <c r="D25" s="377">
        <v>5.1999999999999998E-2</v>
      </c>
      <c r="E25" s="378"/>
      <c r="F25" s="379"/>
      <c r="G25" s="382">
        <f t="shared" si="1"/>
        <v>660</v>
      </c>
      <c r="H25" s="380"/>
      <c r="I25" s="196"/>
    </row>
    <row r="26" spans="1:9" ht="15.75" thickTop="1" x14ac:dyDescent="0.25">
      <c r="A26" s="149" t="s">
        <v>1953</v>
      </c>
      <c r="B26" s="148">
        <v>97</v>
      </c>
      <c r="C26" s="174">
        <v>9</v>
      </c>
      <c r="D26" s="106">
        <v>0</v>
      </c>
      <c r="E26" s="187"/>
      <c r="F26" s="108"/>
      <c r="G26" s="116">
        <f t="shared" si="1"/>
        <v>97</v>
      </c>
      <c r="H26" s="110"/>
      <c r="I26" s="196"/>
    </row>
    <row r="27" spans="1:9" x14ac:dyDescent="0.25">
      <c r="A27" s="337" t="s">
        <v>1972</v>
      </c>
      <c r="B27" s="416">
        <v>300</v>
      </c>
      <c r="C27" s="417">
        <v>0</v>
      </c>
      <c r="D27" s="57">
        <v>0</v>
      </c>
      <c r="E27" s="27"/>
      <c r="F27" s="19"/>
      <c r="G27" s="418">
        <f t="shared" si="1"/>
        <v>300</v>
      </c>
      <c r="H27" s="110"/>
      <c r="I27" s="196"/>
    </row>
    <row r="28" spans="1:9" x14ac:dyDescent="0.25">
      <c r="A28" s="149" t="s">
        <v>1985</v>
      </c>
      <c r="B28" s="204">
        <v>670</v>
      </c>
      <c r="C28" s="174">
        <v>7</v>
      </c>
      <c r="D28" s="106">
        <v>5.6000000000000001E-2</v>
      </c>
      <c r="E28" s="187"/>
      <c r="F28" s="108"/>
      <c r="G28" s="116">
        <f t="shared" si="1"/>
        <v>670</v>
      </c>
      <c r="H28" s="201"/>
      <c r="I28" s="196"/>
    </row>
    <row r="29" spans="1:9" x14ac:dyDescent="0.25">
      <c r="A29" s="149" t="s">
        <v>1984</v>
      </c>
      <c r="B29" s="204">
        <v>640</v>
      </c>
      <c r="C29" s="203">
        <v>0</v>
      </c>
      <c r="D29" s="200">
        <v>4.8000000000000001E-2</v>
      </c>
      <c r="E29" s="198" t="s">
        <v>1981</v>
      </c>
      <c r="F29" s="108"/>
      <c r="G29" s="116">
        <f t="shared" si="1"/>
        <v>640</v>
      </c>
      <c r="H29" s="201"/>
      <c r="I29" s="196"/>
    </row>
    <row r="30" spans="1:9" x14ac:dyDescent="0.25">
      <c r="A30" s="202" t="s">
        <v>1987</v>
      </c>
      <c r="B30" s="204">
        <v>830</v>
      </c>
      <c r="C30" s="203">
        <v>3</v>
      </c>
      <c r="D30" s="200">
        <v>6.6000000000000003E-2</v>
      </c>
      <c r="E30" s="198"/>
      <c r="F30" s="197"/>
      <c r="G30" s="199">
        <f t="shared" si="1"/>
        <v>830</v>
      </c>
      <c r="H30" s="110"/>
      <c r="I30" s="196"/>
    </row>
    <row r="31" spans="1:9" x14ac:dyDescent="0.25">
      <c r="A31" s="149" t="s">
        <v>1992</v>
      </c>
      <c r="B31" s="148">
        <v>670</v>
      </c>
      <c r="C31" s="174">
        <v>13</v>
      </c>
      <c r="D31" s="106">
        <v>5.1999999999999998E-2</v>
      </c>
      <c r="E31" s="187"/>
      <c r="F31" s="108"/>
      <c r="G31" s="116">
        <f t="shared" si="1"/>
        <v>670</v>
      </c>
      <c r="H31" s="110"/>
      <c r="I31" s="196"/>
    </row>
    <row r="32" spans="1:9" x14ac:dyDescent="0.25">
      <c r="A32" s="202" t="s">
        <v>1994</v>
      </c>
      <c r="B32" s="204">
        <v>770</v>
      </c>
      <c r="C32" s="203">
        <v>12</v>
      </c>
      <c r="D32" s="200">
        <v>0.05</v>
      </c>
      <c r="E32" s="198"/>
      <c r="F32" s="108"/>
      <c r="G32" s="116">
        <f t="shared" si="1"/>
        <v>770</v>
      </c>
      <c r="H32" s="201"/>
      <c r="I32" s="196"/>
    </row>
    <row r="33" spans="1:9" ht="15.75" thickBot="1" x14ac:dyDescent="0.3">
      <c r="A33" s="432" t="s">
        <v>1997</v>
      </c>
      <c r="B33" s="433">
        <v>830</v>
      </c>
      <c r="C33" s="434">
        <v>0</v>
      </c>
      <c r="D33" s="435">
        <v>8.5999999999999993E-2</v>
      </c>
      <c r="E33" s="436"/>
      <c r="F33" s="437"/>
      <c r="G33" s="438">
        <f t="shared" si="1"/>
        <v>830</v>
      </c>
      <c r="H33" s="439"/>
      <c r="I33" s="196"/>
    </row>
    <row r="34" spans="1:9" x14ac:dyDescent="0.25">
      <c r="A34" s="149" t="s">
        <v>2000</v>
      </c>
      <c r="B34" s="148">
        <v>830</v>
      </c>
      <c r="C34" s="174">
        <v>6</v>
      </c>
      <c r="D34" s="106">
        <v>3.7999999999999999E-2</v>
      </c>
      <c r="E34" s="187"/>
      <c r="F34" s="108"/>
      <c r="G34" s="116">
        <f>B34+H36</f>
        <v>830</v>
      </c>
      <c r="H34" s="110"/>
      <c r="I34" s="196"/>
    </row>
    <row r="35" spans="1:9" x14ac:dyDescent="0.25">
      <c r="A35" s="202" t="s">
        <v>2001</v>
      </c>
      <c r="B35" s="204">
        <v>510</v>
      </c>
      <c r="C35" s="203">
        <v>6</v>
      </c>
      <c r="D35" s="200">
        <v>1.7999999999999999E-2</v>
      </c>
      <c r="E35" s="198"/>
      <c r="F35" s="108"/>
      <c r="G35" s="116">
        <f>B35+H37</f>
        <v>510</v>
      </c>
      <c r="H35" s="110"/>
      <c r="I35" s="196"/>
    </row>
    <row r="36" spans="1:9" x14ac:dyDescent="0.25">
      <c r="A36" s="202" t="s">
        <v>2002</v>
      </c>
      <c r="B36" s="204">
        <v>570</v>
      </c>
      <c r="C36" s="203">
        <v>6</v>
      </c>
      <c r="D36" s="200">
        <v>0.03</v>
      </c>
      <c r="E36" s="198"/>
      <c r="F36" s="108"/>
      <c r="G36" s="116">
        <f>B36+H38</f>
        <v>570</v>
      </c>
      <c r="H36" s="110"/>
      <c r="I36" s="196"/>
    </row>
    <row r="37" spans="1:9" x14ac:dyDescent="0.25">
      <c r="A37" s="202"/>
      <c r="B37" s="426"/>
      <c r="C37" s="427"/>
      <c r="D37" s="425"/>
      <c r="E37" s="428"/>
      <c r="F37" s="108"/>
      <c r="G37" s="116">
        <f>B37+H39</f>
        <v>0</v>
      </c>
      <c r="H37" s="110"/>
      <c r="I37" s="196"/>
    </row>
    <row r="38" spans="1:9" x14ac:dyDescent="0.25">
      <c r="A38" s="202"/>
      <c r="B38" s="426"/>
      <c r="C38" s="427"/>
      <c r="D38" s="425"/>
      <c r="E38" s="428"/>
      <c r="F38" s="108"/>
      <c r="G38" s="116">
        <f>B38+H40</f>
        <v>0</v>
      </c>
      <c r="H38" s="110"/>
      <c r="I38" s="196"/>
    </row>
    <row r="39" spans="1:9" x14ac:dyDescent="0.25">
      <c r="A39" s="202"/>
      <c r="B39" s="204"/>
      <c r="C39" s="203"/>
      <c r="D39" s="200"/>
      <c r="E39" s="198"/>
      <c r="F39" s="197"/>
      <c r="G39" s="116">
        <f t="shared" si="1"/>
        <v>0</v>
      </c>
      <c r="H39" s="110"/>
      <c r="I39" s="196"/>
    </row>
    <row r="40" spans="1:9" x14ac:dyDescent="0.25">
      <c r="A40" s="149"/>
      <c r="B40" s="148"/>
      <c r="C40" s="174"/>
      <c r="D40" s="106"/>
      <c r="E40" s="187"/>
      <c r="F40" s="108"/>
      <c r="G40" s="116">
        <f t="shared" si="1"/>
        <v>0</v>
      </c>
      <c r="H40" s="110"/>
      <c r="I40" s="196"/>
    </row>
    <row r="41" spans="1:9" x14ac:dyDescent="0.25">
      <c r="A41" s="149"/>
      <c r="B41" s="426"/>
      <c r="C41" s="427"/>
      <c r="D41" s="427"/>
      <c r="E41" s="428"/>
      <c r="F41" s="108"/>
      <c r="G41" s="116">
        <f t="shared" si="1"/>
        <v>0</v>
      </c>
      <c r="H41" s="201"/>
      <c r="I41" s="196"/>
    </row>
    <row r="42" spans="1:9" x14ac:dyDescent="0.25">
      <c r="A42" s="149"/>
      <c r="B42" s="204"/>
      <c r="C42" s="203"/>
      <c r="D42" s="200"/>
      <c r="E42" s="198"/>
      <c r="F42" s="108"/>
      <c r="G42" s="116">
        <f t="shared" si="1"/>
        <v>0</v>
      </c>
      <c r="H42" s="110"/>
      <c r="I42" s="196"/>
    </row>
    <row r="43" spans="1:9" x14ac:dyDescent="0.25">
      <c r="A43" s="149"/>
      <c r="B43" s="204"/>
      <c r="C43" s="203"/>
      <c r="D43" s="200"/>
      <c r="E43" s="198"/>
      <c r="F43" s="108"/>
      <c r="G43" s="116">
        <f>B43+H45</f>
        <v>0</v>
      </c>
      <c r="H43" s="110"/>
      <c r="I43" s="196"/>
    </row>
    <row r="44" spans="1:9" ht="9" customHeight="1" x14ac:dyDescent="0.25">
      <c r="A44" s="17"/>
      <c r="B44" s="17"/>
      <c r="C44" s="17"/>
      <c r="D44" s="17"/>
      <c r="E44" s="17"/>
      <c r="F44" s="17"/>
      <c r="G44" s="17"/>
      <c r="H44" s="110"/>
      <c r="I44" s="196"/>
    </row>
    <row r="45" spans="1:9" ht="13.5" customHeight="1" x14ac:dyDescent="0.25">
      <c r="A45" s="5" t="s">
        <v>16</v>
      </c>
      <c r="B45" s="18">
        <f>SUM(B6:B43)</f>
        <v>15297</v>
      </c>
      <c r="C45" s="5">
        <f>SUM(C6:C7)</f>
        <v>16</v>
      </c>
      <c r="D45" s="26">
        <f>SUM(D6:D7)</f>
        <v>7.0000000000000007E-2</v>
      </c>
      <c r="E45" s="5"/>
      <c r="F45" s="5"/>
      <c r="G45" s="83">
        <f>SUM(G6:G43)</f>
        <v>15304</v>
      </c>
      <c r="H45" s="110"/>
      <c r="I45" s="196"/>
    </row>
    <row r="46" spans="1:9" ht="12.75" customHeight="1" x14ac:dyDescent="0.25">
      <c r="A46" s="121"/>
      <c r="B46" s="122">
        <f>J1-B45</f>
        <v>-297</v>
      </c>
      <c r="C46" s="121"/>
      <c r="D46" s="123"/>
      <c r="E46" s="121"/>
      <c r="F46" s="121"/>
      <c r="G46" s="122"/>
      <c r="H46" s="17"/>
    </row>
    <row r="47" spans="1:9" ht="28.5" customHeight="1" x14ac:dyDescent="0.25"/>
    <row r="48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rgb="FFFFC000"/>
  </sheetPr>
  <dimension ref="A1:J54"/>
  <sheetViews>
    <sheetView workbookViewId="0">
      <selection activeCell="B42" sqref="B4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77" t="s">
        <v>9</v>
      </c>
      <c r="G2" s="12" t="s">
        <v>19</v>
      </c>
      <c r="H2" s="192"/>
    </row>
    <row r="3" spans="1:10" x14ac:dyDescent="0.25">
      <c r="A3" s="8"/>
      <c r="B3" s="541" t="s">
        <v>8</v>
      </c>
      <c r="C3" s="541"/>
      <c r="D3" s="12" t="s">
        <v>1077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1078</v>
      </c>
      <c r="B6" s="148">
        <v>134</v>
      </c>
      <c r="C6" s="174">
        <v>0</v>
      </c>
      <c r="D6" s="106">
        <v>0.112</v>
      </c>
      <c r="E6" s="187"/>
      <c r="F6" s="108"/>
      <c r="G6" s="215">
        <f>B6-H6</f>
        <v>134</v>
      </c>
      <c r="H6" s="110"/>
    </row>
    <row r="7" spans="1:10" x14ac:dyDescent="0.25">
      <c r="A7" s="202" t="s">
        <v>1085</v>
      </c>
      <c r="B7" s="148">
        <v>190</v>
      </c>
      <c r="C7" s="174">
        <v>0</v>
      </c>
      <c r="D7" s="106">
        <v>0</v>
      </c>
      <c r="E7" s="187"/>
      <c r="F7" s="108"/>
      <c r="G7" s="215">
        <f t="shared" ref="G7:G15" si="0">B7-H7</f>
        <v>190</v>
      </c>
      <c r="H7" s="110"/>
    </row>
    <row r="8" spans="1:10" x14ac:dyDescent="0.25">
      <c r="A8" s="202"/>
      <c r="B8" s="148"/>
      <c r="C8" s="174"/>
      <c r="D8" s="106"/>
      <c r="E8" s="187"/>
      <c r="F8" s="108"/>
      <c r="G8" s="215">
        <f t="shared" si="0"/>
        <v>0</v>
      </c>
      <c r="H8" s="110"/>
    </row>
    <row r="9" spans="1:10" x14ac:dyDescent="0.25">
      <c r="A9" s="202"/>
      <c r="B9" s="148"/>
      <c r="C9" s="174"/>
      <c r="D9" s="106"/>
      <c r="E9" s="187"/>
      <c r="F9" s="108"/>
      <c r="G9" s="215">
        <f t="shared" si="0"/>
        <v>0</v>
      </c>
      <c r="H9" s="110"/>
    </row>
    <row r="10" spans="1:10" x14ac:dyDescent="0.25">
      <c r="A10" s="202"/>
      <c r="B10" s="148"/>
      <c r="C10" s="174"/>
      <c r="D10" s="106"/>
      <c r="E10" s="187"/>
      <c r="F10" s="108"/>
      <c r="G10" s="215">
        <f t="shared" si="0"/>
        <v>0</v>
      </c>
      <c r="H10" s="110"/>
    </row>
    <row r="11" spans="1:10" x14ac:dyDescent="0.25">
      <c r="A11" s="202"/>
      <c r="B11" s="148"/>
      <c r="C11" s="174"/>
      <c r="D11" s="106"/>
      <c r="E11" s="187"/>
      <c r="F11" s="108"/>
      <c r="G11" s="215">
        <f t="shared" si="0"/>
        <v>0</v>
      </c>
      <c r="H11" s="110"/>
    </row>
    <row r="12" spans="1:10" x14ac:dyDescent="0.25">
      <c r="A12" s="202"/>
      <c r="B12" s="148"/>
      <c r="C12" s="174"/>
      <c r="D12" s="106"/>
      <c r="E12" s="187"/>
      <c r="F12" s="108"/>
      <c r="G12" s="215">
        <f t="shared" si="0"/>
        <v>0</v>
      </c>
      <c r="H12" s="110"/>
    </row>
    <row r="13" spans="1:10" x14ac:dyDescent="0.25">
      <c r="A13" s="202"/>
      <c r="B13" s="148"/>
      <c r="C13" s="174"/>
      <c r="D13" s="106"/>
      <c r="E13" s="187"/>
      <c r="F13" s="108"/>
      <c r="G13" s="215">
        <f t="shared" si="0"/>
        <v>0</v>
      </c>
      <c r="H13" s="110"/>
    </row>
    <row r="14" spans="1:10" x14ac:dyDescent="0.25">
      <c r="A14" s="202"/>
      <c r="B14" s="148"/>
      <c r="C14" s="174"/>
      <c r="D14" s="106"/>
      <c r="E14" s="187"/>
      <c r="F14" s="108"/>
      <c r="G14" s="215">
        <f t="shared" si="0"/>
        <v>0</v>
      </c>
      <c r="H14" s="110"/>
    </row>
    <row r="15" spans="1:10" x14ac:dyDescent="0.25">
      <c r="A15" s="202"/>
      <c r="B15" s="148"/>
      <c r="C15" s="174"/>
      <c r="D15" s="106"/>
      <c r="E15" s="187"/>
      <c r="F15" s="108"/>
      <c r="G15" s="215">
        <f t="shared" si="0"/>
        <v>0</v>
      </c>
      <c r="H15" s="110"/>
    </row>
    <row r="16" spans="1:10" x14ac:dyDescent="0.25">
      <c r="A16" s="5" t="s">
        <v>16</v>
      </c>
      <c r="B16" s="18">
        <f>SUM(B6:B15)</f>
        <v>324</v>
      </c>
      <c r="C16" s="18">
        <f>SUM(C6:C15)</f>
        <v>0</v>
      </c>
      <c r="D16" s="18">
        <f>SUM(D6:D15)</f>
        <v>0.112</v>
      </c>
      <c r="E16" s="5"/>
      <c r="F16" s="5"/>
      <c r="G16" s="83">
        <f>SUM(G6:G15)</f>
        <v>324</v>
      </c>
      <c r="H16" s="23">
        <f>SUM(H6:H15)</f>
        <v>0</v>
      </c>
    </row>
    <row r="17" spans="1:10" x14ac:dyDescent="0.25">
      <c r="A17" s="121"/>
      <c r="B17" s="122">
        <f>J1-B16</f>
        <v>176</v>
      </c>
      <c r="C17" s="121"/>
      <c r="D17" s="123"/>
      <c r="E17" s="121"/>
      <c r="F17" s="121"/>
      <c r="G17" s="122"/>
      <c r="H17" s="121"/>
    </row>
    <row r="18" spans="1:10" ht="28.5" customHeight="1" x14ac:dyDescent="0.25"/>
    <row r="19" spans="1:10" ht="28.5" customHeight="1" x14ac:dyDescent="0.25">
      <c r="A19" s="6"/>
      <c r="B19" s="542" t="s">
        <v>6</v>
      </c>
      <c r="C19" s="542"/>
      <c r="D19" s="542"/>
      <c r="E19" s="542"/>
      <c r="F19" s="542"/>
      <c r="G19" s="542"/>
      <c r="H19" s="542"/>
      <c r="J19" s="186">
        <v>300</v>
      </c>
    </row>
    <row r="20" spans="1:10" ht="15" customHeight="1" x14ac:dyDescent="0.25">
      <c r="A20" s="7"/>
      <c r="B20" s="543" t="s">
        <v>7</v>
      </c>
      <c r="C20" s="543"/>
      <c r="D20" s="12" t="s">
        <v>13</v>
      </c>
      <c r="E20" s="192"/>
      <c r="F20" s="277" t="s">
        <v>9</v>
      </c>
      <c r="G20" s="12" t="s">
        <v>163</v>
      </c>
      <c r="H20" s="192"/>
    </row>
    <row r="21" spans="1:10" x14ac:dyDescent="0.25">
      <c r="A21" s="8"/>
      <c r="B21" s="541" t="s">
        <v>8</v>
      </c>
      <c r="C21" s="541"/>
      <c r="D21" s="12" t="s">
        <v>1077</v>
      </c>
      <c r="E21" s="4"/>
      <c r="F21" s="5" t="s">
        <v>10</v>
      </c>
      <c r="G21" s="13" t="s">
        <v>23</v>
      </c>
      <c r="H21" s="4"/>
    </row>
    <row r="23" spans="1:10" ht="30" x14ac:dyDescent="0.25">
      <c r="A23" s="197" t="s">
        <v>0</v>
      </c>
      <c r="B23" s="197" t="s">
        <v>1</v>
      </c>
      <c r="C23" s="197" t="s">
        <v>2</v>
      </c>
      <c r="D23" s="197" t="s">
        <v>3</v>
      </c>
      <c r="E23" s="197" t="s">
        <v>4</v>
      </c>
      <c r="F23" s="197" t="s">
        <v>5</v>
      </c>
      <c r="G23" s="197" t="s">
        <v>1</v>
      </c>
      <c r="H23" s="197" t="s">
        <v>2</v>
      </c>
    </row>
    <row r="24" spans="1:10" x14ac:dyDescent="0.25">
      <c r="A24" s="54"/>
      <c r="B24" s="104"/>
      <c r="C24" s="108"/>
      <c r="D24" s="108"/>
      <c r="E24" s="108"/>
      <c r="F24" s="108"/>
      <c r="G24" s="215">
        <f>B24-H24</f>
        <v>0</v>
      </c>
      <c r="H24" s="108"/>
    </row>
    <row r="25" spans="1:10" x14ac:dyDescent="0.25">
      <c r="A25" s="54"/>
      <c r="B25" s="104"/>
      <c r="C25" s="108"/>
      <c r="D25" s="108"/>
      <c r="E25" s="108"/>
      <c r="F25" s="108"/>
      <c r="G25" s="215">
        <f t="shared" ref="G25:G32" si="1">B25-H25</f>
        <v>0</v>
      </c>
      <c r="H25" s="108"/>
    </row>
    <row r="26" spans="1:10" x14ac:dyDescent="0.25">
      <c r="A26" s="54"/>
      <c r="B26" s="104"/>
      <c r="C26" s="108"/>
      <c r="D26" s="108"/>
      <c r="E26" s="108"/>
      <c r="F26" s="108"/>
      <c r="G26" s="215">
        <f t="shared" si="1"/>
        <v>0</v>
      </c>
      <c r="H26" s="108"/>
    </row>
    <row r="27" spans="1:10" x14ac:dyDescent="0.25">
      <c r="A27" s="54"/>
      <c r="B27" s="104"/>
      <c r="C27" s="108"/>
      <c r="D27" s="108"/>
      <c r="E27" s="108"/>
      <c r="F27" s="108"/>
      <c r="G27" s="215">
        <f t="shared" si="1"/>
        <v>0</v>
      </c>
      <c r="H27" s="108"/>
    </row>
    <row r="28" spans="1:10" x14ac:dyDescent="0.25">
      <c r="A28" s="54"/>
      <c r="B28" s="104"/>
      <c r="C28" s="108"/>
      <c r="D28" s="108"/>
      <c r="E28" s="108"/>
      <c r="F28" s="108"/>
      <c r="G28" s="215">
        <f t="shared" si="1"/>
        <v>0</v>
      </c>
      <c r="H28" s="108"/>
    </row>
    <row r="29" spans="1:10" x14ac:dyDescent="0.25">
      <c r="A29" s="54"/>
      <c r="B29" s="104"/>
      <c r="C29" s="108"/>
      <c r="D29" s="108"/>
      <c r="E29" s="108"/>
      <c r="F29" s="108"/>
      <c r="G29" s="215">
        <f t="shared" si="1"/>
        <v>0</v>
      </c>
      <c r="H29" s="108"/>
    </row>
    <row r="30" spans="1:10" x14ac:dyDescent="0.25">
      <c r="A30" s="54"/>
      <c r="B30" s="104"/>
      <c r="C30" s="108"/>
      <c r="D30" s="108"/>
      <c r="E30" s="108"/>
      <c r="F30" s="108"/>
      <c r="G30" s="215">
        <f t="shared" si="1"/>
        <v>0</v>
      </c>
      <c r="H30" s="108"/>
    </row>
    <row r="31" spans="1:10" x14ac:dyDescent="0.25">
      <c r="A31" s="54"/>
      <c r="B31" s="104"/>
      <c r="C31" s="108"/>
      <c r="D31" s="108"/>
      <c r="E31" s="108"/>
      <c r="F31" s="108"/>
      <c r="G31" s="215">
        <f t="shared" si="1"/>
        <v>0</v>
      </c>
      <c r="H31" s="108"/>
    </row>
    <row r="32" spans="1:10" x14ac:dyDescent="0.25">
      <c r="A32" s="202"/>
      <c r="B32" s="148"/>
      <c r="C32" s="174"/>
      <c r="D32" s="106"/>
      <c r="E32" s="187"/>
      <c r="F32" s="108"/>
      <c r="G32" s="215">
        <f t="shared" si="1"/>
        <v>0</v>
      </c>
      <c r="H32" s="110"/>
      <c r="I32" s="196"/>
    </row>
    <row r="33" spans="1:10" x14ac:dyDescent="0.25">
      <c r="A33" s="5" t="s">
        <v>16</v>
      </c>
      <c r="B33" s="18">
        <f>SUM(B24:B32)</f>
        <v>0</v>
      </c>
      <c r="C33" s="18">
        <f>SUM(B32:B32)</f>
        <v>0</v>
      </c>
      <c r="D33" s="26">
        <f>SUM(D32:D32)</f>
        <v>0</v>
      </c>
      <c r="E33" s="5"/>
      <c r="F33" s="5"/>
      <c r="G33" s="83">
        <f>SUM(G24:G32)</f>
        <v>0</v>
      </c>
      <c r="H33" s="23">
        <f>SUM(H32:H32)</f>
        <v>0</v>
      </c>
    </row>
    <row r="34" spans="1:10" x14ac:dyDescent="0.25">
      <c r="A34" s="121"/>
      <c r="B34" s="122">
        <f>J19-B33</f>
        <v>300</v>
      </c>
      <c r="C34" s="121"/>
      <c r="D34" s="123"/>
      <c r="E34" s="121"/>
      <c r="F34" s="121"/>
      <c r="G34" s="122"/>
      <c r="H34" s="121"/>
    </row>
    <row r="35" spans="1:10" ht="28.5" customHeight="1" x14ac:dyDescent="0.25"/>
    <row r="36" spans="1:10" ht="28.5" customHeight="1" x14ac:dyDescent="0.25">
      <c r="A36" s="6"/>
      <c r="B36" s="542" t="s">
        <v>6</v>
      </c>
      <c r="C36" s="542"/>
      <c r="D36" s="542"/>
      <c r="E36" s="542"/>
      <c r="F36" s="542"/>
      <c r="G36" s="542"/>
      <c r="H36" s="542"/>
      <c r="J36" s="186">
        <v>300</v>
      </c>
    </row>
    <row r="37" spans="1:10" ht="15" customHeight="1" x14ac:dyDescent="0.25">
      <c r="A37" s="7"/>
      <c r="B37" s="543" t="s">
        <v>7</v>
      </c>
      <c r="C37" s="543"/>
      <c r="D37" s="12" t="s">
        <v>13</v>
      </c>
      <c r="E37" s="192"/>
      <c r="F37" s="277" t="s">
        <v>9</v>
      </c>
      <c r="G37" s="12" t="s">
        <v>163</v>
      </c>
      <c r="H37" s="192"/>
    </row>
    <row r="38" spans="1:10" x14ac:dyDescent="0.25">
      <c r="A38" s="8"/>
      <c r="B38" s="541" t="s">
        <v>8</v>
      </c>
      <c r="C38" s="541"/>
      <c r="D38" s="12" t="s">
        <v>1077</v>
      </c>
      <c r="E38" s="4"/>
      <c r="F38" s="5" t="s">
        <v>10</v>
      </c>
      <c r="G38" s="13" t="s">
        <v>1108</v>
      </c>
      <c r="H38" s="4"/>
    </row>
    <row r="40" spans="1:10" ht="30" x14ac:dyDescent="0.25">
      <c r="A40" s="197" t="s">
        <v>0</v>
      </c>
      <c r="B40" s="197" t="s">
        <v>1</v>
      </c>
      <c r="C40" s="197" t="s">
        <v>2</v>
      </c>
      <c r="D40" s="197" t="s">
        <v>3</v>
      </c>
      <c r="E40" s="197" t="s">
        <v>4</v>
      </c>
      <c r="F40" s="197" t="s">
        <v>5</v>
      </c>
      <c r="G40" s="197" t="s">
        <v>1</v>
      </c>
      <c r="H40" s="197" t="s">
        <v>2</v>
      </c>
    </row>
    <row r="41" spans="1:10" x14ac:dyDescent="0.25">
      <c r="A41" s="202"/>
      <c r="B41" s="104">
        <v>10</v>
      </c>
      <c r="C41" s="108"/>
      <c r="D41" s="108"/>
      <c r="E41" s="108"/>
      <c r="F41" s="108"/>
      <c r="G41" s="215">
        <f>B41+H41</f>
        <v>10</v>
      </c>
      <c r="H41" s="108"/>
    </row>
    <row r="42" spans="1:10" x14ac:dyDescent="0.25">
      <c r="A42" s="202"/>
      <c r="B42" s="104"/>
      <c r="C42" s="108"/>
      <c r="D42" s="108"/>
      <c r="E42" s="108"/>
      <c r="F42" s="108"/>
      <c r="G42" s="215">
        <f t="shared" ref="G42:G51" si="2">B42+H42</f>
        <v>0</v>
      </c>
      <c r="H42" s="108"/>
    </row>
    <row r="43" spans="1:10" x14ac:dyDescent="0.25">
      <c r="A43" s="202"/>
      <c r="B43" s="104"/>
      <c r="C43" s="108"/>
      <c r="D43" s="108"/>
      <c r="E43" s="108"/>
      <c r="F43" s="108"/>
      <c r="G43" s="215">
        <f t="shared" si="2"/>
        <v>0</v>
      </c>
      <c r="H43" s="108"/>
    </row>
    <row r="44" spans="1:10" x14ac:dyDescent="0.25">
      <c r="A44" s="202"/>
      <c r="B44" s="104"/>
      <c r="C44" s="108"/>
      <c r="D44" s="108"/>
      <c r="E44" s="108"/>
      <c r="F44" s="108"/>
      <c r="G44" s="215">
        <f t="shared" si="2"/>
        <v>0</v>
      </c>
      <c r="H44" s="108"/>
    </row>
    <row r="45" spans="1:10" x14ac:dyDescent="0.25">
      <c r="A45" s="202"/>
      <c r="B45" s="54"/>
      <c r="C45" s="197"/>
      <c r="D45" s="197"/>
      <c r="E45" s="197"/>
      <c r="F45" s="197"/>
      <c r="G45" s="222">
        <f t="shared" si="2"/>
        <v>0</v>
      </c>
      <c r="H45" s="197"/>
    </row>
    <row r="46" spans="1:10" x14ac:dyDescent="0.25">
      <c r="A46" s="149"/>
      <c r="B46" s="104"/>
      <c r="C46" s="108"/>
      <c r="D46" s="108"/>
      <c r="E46" s="108"/>
      <c r="F46" s="108"/>
      <c r="G46" s="215">
        <f t="shared" si="2"/>
        <v>0</v>
      </c>
      <c r="H46" s="108"/>
    </row>
    <row r="47" spans="1:10" x14ac:dyDescent="0.25">
      <c r="A47" s="202"/>
      <c r="B47" s="104"/>
      <c r="C47" s="108"/>
      <c r="D47" s="108"/>
      <c r="E47" s="108"/>
      <c r="F47" s="108"/>
      <c r="G47" s="215">
        <f t="shared" si="2"/>
        <v>0</v>
      </c>
      <c r="H47" s="108"/>
    </row>
    <row r="48" spans="1:10" x14ac:dyDescent="0.25">
      <c r="A48" s="202"/>
      <c r="B48" s="104"/>
      <c r="C48" s="108"/>
      <c r="D48" s="108"/>
      <c r="E48" s="108"/>
      <c r="F48" s="108"/>
      <c r="G48" s="215">
        <f t="shared" si="2"/>
        <v>0</v>
      </c>
      <c r="H48" s="108"/>
    </row>
    <row r="49" spans="1:9" x14ac:dyDescent="0.25">
      <c r="A49" s="202"/>
      <c r="B49" s="104"/>
      <c r="C49" s="108"/>
      <c r="D49" s="108"/>
      <c r="E49" s="108"/>
      <c r="F49" s="108"/>
      <c r="G49" s="215">
        <f t="shared" si="2"/>
        <v>0</v>
      </c>
      <c r="H49" s="108"/>
    </row>
    <row r="50" spans="1:9" x14ac:dyDescent="0.25">
      <c r="A50" s="202"/>
      <c r="B50" s="104"/>
      <c r="C50" s="108"/>
      <c r="D50" s="108"/>
      <c r="E50" s="108"/>
      <c r="F50" s="108"/>
      <c r="G50" s="215">
        <f t="shared" si="2"/>
        <v>0</v>
      </c>
      <c r="H50" s="108"/>
    </row>
    <row r="51" spans="1:9" x14ac:dyDescent="0.25">
      <c r="A51" s="202"/>
      <c r="B51" s="104"/>
      <c r="C51" s="108"/>
      <c r="D51" s="108"/>
      <c r="E51" s="108"/>
      <c r="F51" s="108"/>
      <c r="G51" s="215">
        <f t="shared" si="2"/>
        <v>0</v>
      </c>
      <c r="H51" s="108"/>
    </row>
    <row r="52" spans="1:9" x14ac:dyDescent="0.25">
      <c r="A52" s="202"/>
      <c r="B52" s="148"/>
      <c r="C52" s="174"/>
      <c r="D52" s="106"/>
      <c r="E52" s="187"/>
      <c r="F52" s="108"/>
      <c r="G52" s="215">
        <f>B52+H52</f>
        <v>0</v>
      </c>
      <c r="H52" s="110"/>
      <c r="I52" s="196"/>
    </row>
    <row r="53" spans="1:9" x14ac:dyDescent="0.25">
      <c r="A53" s="5" t="s">
        <v>16</v>
      </c>
      <c r="B53" s="18">
        <f>SUM(B41:B52)</f>
        <v>10</v>
      </c>
      <c r="C53" s="18">
        <f>SUM(B52:B52)</f>
        <v>0</v>
      </c>
      <c r="D53" s="26">
        <f>SUM(D52:D52)</f>
        <v>0</v>
      </c>
      <c r="E53" s="5"/>
      <c r="F53" s="5"/>
      <c r="G53" s="83">
        <f>SUM(G41:G52)</f>
        <v>10</v>
      </c>
      <c r="H53" s="23">
        <f>SUM(H52:H52)</f>
        <v>0</v>
      </c>
    </row>
    <row r="54" spans="1:9" x14ac:dyDescent="0.25">
      <c r="A54" s="121"/>
      <c r="B54" s="122">
        <f>J36-B53</f>
        <v>290</v>
      </c>
      <c r="C54" s="121"/>
      <c r="D54" s="123"/>
      <c r="E54" s="121"/>
      <c r="F54" s="121"/>
      <c r="G54" s="122"/>
      <c r="H54" s="121"/>
    </row>
  </sheetData>
  <mergeCells count="9">
    <mergeCell ref="B36:H36"/>
    <mergeCell ref="B37:C37"/>
    <mergeCell ref="B38:C38"/>
    <mergeCell ref="B1:H1"/>
    <mergeCell ref="B2:C2"/>
    <mergeCell ref="B3:C3"/>
    <mergeCell ref="B19:H19"/>
    <mergeCell ref="B20:C20"/>
    <mergeCell ref="B21:C21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91"/>
  <sheetViews>
    <sheetView topLeftCell="A66" workbookViewId="0">
      <selection activeCell="J84" sqref="J8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7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3000</v>
      </c>
    </row>
    <row r="2" spans="1:17" ht="15" customHeight="1" x14ac:dyDescent="0.25">
      <c r="A2" s="7"/>
      <c r="B2" s="543" t="s">
        <v>7</v>
      </c>
      <c r="C2" s="543"/>
      <c r="D2" s="12" t="s">
        <v>13</v>
      </c>
      <c r="E2" s="424"/>
      <c r="F2" s="501" t="s">
        <v>9</v>
      </c>
      <c r="G2" s="12" t="s">
        <v>20</v>
      </c>
      <c r="H2" s="424"/>
    </row>
    <row r="3" spans="1:17" x14ac:dyDescent="0.25">
      <c r="A3" s="8"/>
      <c r="B3" s="541" t="s">
        <v>8</v>
      </c>
      <c r="C3" s="541"/>
      <c r="D3" s="12" t="s">
        <v>127</v>
      </c>
      <c r="E3" s="4"/>
      <c r="F3" s="5" t="s">
        <v>10</v>
      </c>
      <c r="G3" s="13" t="s">
        <v>12</v>
      </c>
      <c r="H3" s="4"/>
    </row>
    <row r="5" spans="1:17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7" x14ac:dyDescent="0.25">
      <c r="A6" s="466" t="s">
        <v>2274</v>
      </c>
      <c r="B6" s="426">
        <v>53</v>
      </c>
      <c r="C6" s="427">
        <v>0</v>
      </c>
      <c r="D6" s="425">
        <v>2.1999999999999999E-2</v>
      </c>
      <c r="E6" s="428">
        <v>0</v>
      </c>
      <c r="F6" s="466"/>
      <c r="G6" s="504">
        <f>B6-H6</f>
        <v>53</v>
      </c>
      <c r="H6" s="2"/>
      <c r="I6" s="196"/>
    </row>
    <row r="7" spans="1:17" x14ac:dyDescent="0.25">
      <c r="A7" s="202" t="s">
        <v>2275</v>
      </c>
      <c r="B7" s="162">
        <v>83</v>
      </c>
      <c r="C7" s="163">
        <v>86</v>
      </c>
      <c r="D7" s="163">
        <v>5.8000000000000003E-2</v>
      </c>
      <c r="E7" s="164">
        <v>0</v>
      </c>
      <c r="F7" s="197"/>
      <c r="G7" s="504">
        <f t="shared" ref="G7:G16" si="0">B7-H7</f>
        <v>83</v>
      </c>
      <c r="H7" s="110"/>
      <c r="I7" s="196"/>
    </row>
    <row r="8" spans="1:17" x14ac:dyDescent="0.25">
      <c r="A8" s="202" t="s">
        <v>2276</v>
      </c>
      <c r="B8" s="426">
        <v>596</v>
      </c>
      <c r="C8" s="427">
        <v>6</v>
      </c>
      <c r="D8" s="425">
        <v>0.2</v>
      </c>
      <c r="E8" s="428">
        <v>1.3888888888888888E-2</v>
      </c>
      <c r="F8" s="197"/>
      <c r="G8" s="504">
        <f t="shared" si="0"/>
        <v>596</v>
      </c>
      <c r="H8" s="201"/>
      <c r="I8" s="196"/>
    </row>
    <row r="9" spans="1:17" x14ac:dyDescent="0.25">
      <c r="A9" s="202" t="s">
        <v>2287</v>
      </c>
      <c r="B9" s="426">
        <v>125</v>
      </c>
      <c r="C9" s="427">
        <v>0</v>
      </c>
      <c r="D9" s="425">
        <v>0</v>
      </c>
      <c r="E9" s="428">
        <v>0</v>
      </c>
      <c r="F9" s="197"/>
      <c r="G9" s="504">
        <f t="shared" si="0"/>
        <v>125</v>
      </c>
      <c r="H9" s="201"/>
      <c r="I9" s="196"/>
    </row>
    <row r="10" spans="1:17" x14ac:dyDescent="0.25">
      <c r="A10" s="202" t="s">
        <v>2288</v>
      </c>
      <c r="B10" s="426">
        <v>717</v>
      </c>
      <c r="C10" s="427">
        <v>1</v>
      </c>
      <c r="D10" s="425">
        <v>0.22800000000000001</v>
      </c>
      <c r="E10" s="428">
        <v>1.0416666666666666E-2</v>
      </c>
      <c r="F10" s="197"/>
      <c r="G10" s="504">
        <f t="shared" si="0"/>
        <v>717</v>
      </c>
      <c r="H10" s="201"/>
      <c r="I10" s="196"/>
    </row>
    <row r="11" spans="1:17" x14ac:dyDescent="0.25">
      <c r="A11" s="202" t="s">
        <v>2301</v>
      </c>
      <c r="B11" s="426">
        <v>530</v>
      </c>
      <c r="C11" s="427">
        <v>2</v>
      </c>
      <c r="D11" s="425">
        <v>0.11799999999999999</v>
      </c>
      <c r="E11" s="428">
        <v>4.1666666666666664E-2</v>
      </c>
      <c r="F11" s="197"/>
      <c r="G11" s="504">
        <f t="shared" si="0"/>
        <v>530</v>
      </c>
      <c r="H11" s="201"/>
      <c r="I11" s="196"/>
    </row>
    <row r="12" spans="1:17" x14ac:dyDescent="0.25">
      <c r="A12" s="202" t="s">
        <v>2302</v>
      </c>
      <c r="B12" s="426">
        <v>644</v>
      </c>
      <c r="C12" s="427">
        <v>8</v>
      </c>
      <c r="D12" s="425">
        <v>0.318</v>
      </c>
      <c r="E12" s="428">
        <v>3.4722222222222224E-2</v>
      </c>
      <c r="F12" s="197"/>
      <c r="G12" s="504">
        <f t="shared" si="0"/>
        <v>644</v>
      </c>
      <c r="H12" s="201"/>
      <c r="I12" s="196"/>
    </row>
    <row r="13" spans="1:17" x14ac:dyDescent="0.25">
      <c r="A13" s="202" t="s">
        <v>2306</v>
      </c>
      <c r="B13" s="426">
        <v>649</v>
      </c>
      <c r="C13" s="427">
        <v>0</v>
      </c>
      <c r="D13" s="425">
        <v>0.23400000000000001</v>
      </c>
      <c r="E13" s="428">
        <v>0</v>
      </c>
      <c r="F13" s="197"/>
      <c r="G13" s="504">
        <f t="shared" si="0"/>
        <v>649</v>
      </c>
      <c r="H13" s="201"/>
      <c r="I13" s="196"/>
      <c r="N13" s="430"/>
      <c r="O13" s="429"/>
      <c r="P13" s="506"/>
      <c r="Q13" s="431"/>
    </row>
    <row r="14" spans="1:17" x14ac:dyDescent="0.25">
      <c r="A14" s="202"/>
      <c r="B14" s="426"/>
      <c r="C14" s="427"/>
      <c r="D14" s="425"/>
      <c r="E14" s="428"/>
      <c r="F14" s="197"/>
      <c r="G14" s="504"/>
      <c r="H14" s="201"/>
      <c r="I14" s="196"/>
    </row>
    <row r="15" spans="1:17" x14ac:dyDescent="0.25">
      <c r="A15" s="202"/>
      <c r="B15" s="426"/>
      <c r="C15" s="427"/>
      <c r="D15" s="425"/>
      <c r="E15" s="428"/>
      <c r="F15" s="197"/>
      <c r="G15" s="504"/>
      <c r="H15" s="201"/>
      <c r="I15" s="196"/>
      <c r="N15" s="506"/>
      <c r="O15" s="430"/>
      <c r="P15" s="429"/>
      <c r="Q15" s="431"/>
    </row>
    <row r="16" spans="1:17" x14ac:dyDescent="0.25">
      <c r="A16" s="202"/>
      <c r="B16" s="204"/>
      <c r="C16" s="203"/>
      <c r="D16" s="200"/>
      <c r="E16" s="198"/>
      <c r="F16" s="197"/>
      <c r="G16" s="504">
        <f t="shared" si="0"/>
        <v>0</v>
      </c>
      <c r="H16" s="201"/>
      <c r="I16" s="196"/>
    </row>
    <row r="17" spans="1:10" ht="4.5" customHeight="1" x14ac:dyDescent="0.25">
      <c r="A17" s="17"/>
      <c r="B17" s="221"/>
      <c r="C17" s="17"/>
      <c r="D17" s="17"/>
      <c r="E17" s="17"/>
      <c r="F17" s="17"/>
      <c r="G17" s="503"/>
      <c r="H17" s="17"/>
    </row>
    <row r="18" spans="1:10" x14ac:dyDescent="0.25">
      <c r="A18" s="5"/>
      <c r="B18" s="18">
        <f>SUM(B6:B16)</f>
        <v>3397</v>
      </c>
      <c r="C18" s="18">
        <f>SUM(C6:C16)</f>
        <v>103</v>
      </c>
      <c r="D18" s="26">
        <f>SUM(D6:D16)</f>
        <v>1.1779999999999999</v>
      </c>
      <c r="E18" s="5"/>
      <c r="F18" s="5"/>
      <c r="G18" s="83">
        <f>SUM(G6:G17)</f>
        <v>3397</v>
      </c>
      <c r="H18" s="23">
        <f>SUM(H7:H9)</f>
        <v>0</v>
      </c>
    </row>
    <row r="19" spans="1:10" x14ac:dyDescent="0.25">
      <c r="A19" s="121"/>
      <c r="B19" s="122">
        <f>J1-B18</f>
        <v>-397</v>
      </c>
      <c r="C19" s="121"/>
      <c r="D19" s="123"/>
      <c r="E19" s="121"/>
      <c r="F19" s="121"/>
      <c r="G19" s="122"/>
      <c r="H19" s="121"/>
    </row>
    <row r="20" spans="1:10" ht="28.5" customHeight="1" x14ac:dyDescent="0.25"/>
    <row r="21" spans="1:10" ht="15" customHeight="1" x14ac:dyDescent="0.25"/>
    <row r="22" spans="1:10" x14ac:dyDescent="0.25">
      <c r="A22" s="6"/>
      <c r="B22" s="542" t="s">
        <v>6</v>
      </c>
      <c r="C22" s="542"/>
      <c r="D22" s="542"/>
      <c r="E22" s="542"/>
      <c r="F22" s="542"/>
      <c r="G22" s="542"/>
      <c r="H22" s="542"/>
      <c r="J22" s="186">
        <v>3000</v>
      </c>
    </row>
    <row r="23" spans="1:10" x14ac:dyDescent="0.25">
      <c r="A23" s="7"/>
      <c r="B23" s="543" t="s">
        <v>7</v>
      </c>
      <c r="C23" s="543"/>
      <c r="D23" s="12" t="s">
        <v>13</v>
      </c>
      <c r="E23" s="424"/>
      <c r="F23" s="509" t="s">
        <v>9</v>
      </c>
      <c r="G23" s="12" t="s">
        <v>163</v>
      </c>
      <c r="H23" s="424"/>
    </row>
    <row r="24" spans="1:10" x14ac:dyDescent="0.25">
      <c r="A24" s="8"/>
      <c r="B24" s="541" t="s">
        <v>8</v>
      </c>
      <c r="C24" s="541"/>
      <c r="D24" s="12" t="s">
        <v>127</v>
      </c>
      <c r="E24" s="4"/>
      <c r="F24" s="5" t="s">
        <v>10</v>
      </c>
      <c r="G24" s="13" t="s">
        <v>2345</v>
      </c>
      <c r="H24" s="4"/>
    </row>
    <row r="26" spans="1:10" ht="30" x14ac:dyDescent="0.25">
      <c r="A26" s="197" t="s">
        <v>0</v>
      </c>
      <c r="B26" s="197" t="s">
        <v>1</v>
      </c>
      <c r="C26" s="197" t="s">
        <v>2</v>
      </c>
      <c r="D26" s="197" t="s">
        <v>3</v>
      </c>
      <c r="E26" s="197" t="s">
        <v>4</v>
      </c>
      <c r="F26" s="197" t="s">
        <v>5</v>
      </c>
      <c r="G26" s="197" t="s">
        <v>1</v>
      </c>
      <c r="H26" s="197" t="s">
        <v>2</v>
      </c>
    </row>
    <row r="27" spans="1:10" x14ac:dyDescent="0.25">
      <c r="A27" s="197" t="s">
        <v>2346</v>
      </c>
      <c r="B27" s="162">
        <v>40</v>
      </c>
      <c r="C27" s="163">
        <v>0</v>
      </c>
      <c r="D27" s="163" t="s">
        <v>24</v>
      </c>
      <c r="E27" s="428">
        <v>0</v>
      </c>
      <c r="F27" s="197"/>
      <c r="G27" s="222">
        <f>B27-H27</f>
        <v>40</v>
      </c>
      <c r="H27" s="197"/>
    </row>
    <row r="28" spans="1:10" x14ac:dyDescent="0.25">
      <c r="A28" s="197" t="s">
        <v>2347</v>
      </c>
      <c r="B28" s="162">
        <v>270</v>
      </c>
      <c r="C28" s="163">
        <v>0</v>
      </c>
      <c r="D28" s="163" t="s">
        <v>24</v>
      </c>
      <c r="E28" s="428">
        <v>3.4722222222222224E-2</v>
      </c>
      <c r="F28" s="197"/>
      <c r="G28" s="222">
        <f t="shared" ref="G28:G37" si="1">B28-H28</f>
        <v>270</v>
      </c>
      <c r="H28" s="197"/>
    </row>
    <row r="29" spans="1:10" x14ac:dyDescent="0.25">
      <c r="A29" s="197" t="s">
        <v>2360</v>
      </c>
      <c r="B29" s="162">
        <v>317</v>
      </c>
      <c r="C29" s="163">
        <v>5</v>
      </c>
      <c r="D29" s="163" t="s">
        <v>24</v>
      </c>
      <c r="E29" s="428">
        <v>1.3888888888888888E-2</v>
      </c>
      <c r="F29" s="197"/>
      <c r="G29" s="222">
        <f t="shared" si="1"/>
        <v>317</v>
      </c>
      <c r="H29" s="197"/>
    </row>
    <row r="30" spans="1:10" x14ac:dyDescent="0.25">
      <c r="A30" s="197" t="s">
        <v>2372</v>
      </c>
      <c r="B30" s="162">
        <v>253</v>
      </c>
      <c r="C30" s="163">
        <v>8</v>
      </c>
      <c r="D30" s="163" t="s">
        <v>24</v>
      </c>
      <c r="E30" s="428">
        <v>1.3888888888888888E-2</v>
      </c>
      <c r="F30" s="197"/>
      <c r="G30" s="222">
        <f t="shared" si="1"/>
        <v>253</v>
      </c>
      <c r="H30" s="197"/>
    </row>
    <row r="31" spans="1:10" x14ac:dyDescent="0.25">
      <c r="A31" s="197" t="s">
        <v>2373</v>
      </c>
      <c r="B31" s="162">
        <v>270</v>
      </c>
      <c r="C31" s="163">
        <v>4</v>
      </c>
      <c r="D31" s="163" t="s">
        <v>24</v>
      </c>
      <c r="E31" s="428">
        <v>6.25E-2</v>
      </c>
      <c r="F31" s="197"/>
      <c r="G31" s="222">
        <f t="shared" si="1"/>
        <v>270</v>
      </c>
      <c r="H31" s="197"/>
    </row>
    <row r="32" spans="1:10" x14ac:dyDescent="0.25">
      <c r="A32" s="197" t="s">
        <v>2384</v>
      </c>
      <c r="B32" s="162">
        <v>300</v>
      </c>
      <c r="C32" s="163">
        <v>0</v>
      </c>
      <c r="D32" s="163" t="s">
        <v>24</v>
      </c>
      <c r="E32" s="428">
        <v>0</v>
      </c>
      <c r="F32" s="197"/>
      <c r="G32" s="222">
        <f t="shared" si="1"/>
        <v>300</v>
      </c>
      <c r="H32" s="197"/>
    </row>
    <row r="33" spans="1:10" x14ac:dyDescent="0.25">
      <c r="A33" s="197"/>
      <c r="B33" s="197"/>
      <c r="C33" s="197"/>
      <c r="D33" s="197"/>
      <c r="E33" s="197"/>
      <c r="F33" s="197"/>
      <c r="G33" s="222">
        <f t="shared" si="1"/>
        <v>0</v>
      </c>
      <c r="H33" s="197"/>
    </row>
    <row r="34" spans="1:10" x14ac:dyDescent="0.25">
      <c r="A34" s="197"/>
      <c r="B34" s="197"/>
      <c r="C34" s="197"/>
      <c r="D34" s="197"/>
      <c r="E34" s="197"/>
      <c r="F34" s="197"/>
      <c r="G34" s="222">
        <f t="shared" si="1"/>
        <v>0</v>
      </c>
      <c r="H34" s="197"/>
    </row>
    <row r="35" spans="1:10" x14ac:dyDescent="0.25">
      <c r="A35" s="202"/>
      <c r="B35" s="426"/>
      <c r="C35" s="427"/>
      <c r="D35" s="425"/>
      <c r="E35" s="428"/>
      <c r="F35" s="197"/>
      <c r="G35" s="222">
        <f t="shared" si="1"/>
        <v>0</v>
      </c>
      <c r="H35" s="201"/>
    </row>
    <row r="36" spans="1:10" x14ac:dyDescent="0.25">
      <c r="A36" s="202"/>
      <c r="B36" s="426"/>
      <c r="C36" s="427"/>
      <c r="D36" s="425"/>
      <c r="E36" s="428"/>
      <c r="F36" s="197"/>
      <c r="G36" s="222">
        <f t="shared" si="1"/>
        <v>0</v>
      </c>
      <c r="H36" s="201"/>
    </row>
    <row r="37" spans="1:10" x14ac:dyDescent="0.25">
      <c r="A37" s="202"/>
      <c r="B37" s="204"/>
      <c r="C37" s="203"/>
      <c r="D37" s="200"/>
      <c r="E37" s="198"/>
      <c r="F37" s="197"/>
      <c r="G37" s="222">
        <f t="shared" si="1"/>
        <v>0</v>
      </c>
      <c r="H37" s="201"/>
    </row>
    <row r="38" spans="1:10" x14ac:dyDescent="0.25">
      <c r="A38" s="17"/>
      <c r="B38" s="221"/>
      <c r="C38" s="17"/>
      <c r="D38" s="17"/>
      <c r="E38" s="17"/>
      <c r="F38" s="17"/>
      <c r="G38" s="221"/>
      <c r="H38" s="17"/>
    </row>
    <row r="39" spans="1:10" x14ac:dyDescent="0.25">
      <c r="A39" s="5"/>
      <c r="B39" s="18">
        <f>SUM(B27:B37)</f>
        <v>1450</v>
      </c>
      <c r="C39" s="18">
        <f>SUM(C27:C37)</f>
        <v>17</v>
      </c>
      <c r="D39" s="26">
        <f>SUM(D27:D37)</f>
        <v>0</v>
      </c>
      <c r="E39" s="5"/>
      <c r="F39" s="5"/>
      <c r="G39" s="83">
        <f>SUM(G27:G38)</f>
        <v>1450</v>
      </c>
      <c r="H39" s="23">
        <f>SUM(H27:H37)</f>
        <v>0</v>
      </c>
    </row>
    <row r="40" spans="1:10" x14ac:dyDescent="0.25">
      <c r="B40" s="186">
        <f>J22-B39</f>
        <v>1550</v>
      </c>
    </row>
    <row r="45" spans="1:10" x14ac:dyDescent="0.25">
      <c r="A45" s="6"/>
      <c r="B45" s="542" t="s">
        <v>6</v>
      </c>
      <c r="C45" s="542"/>
      <c r="D45" s="542"/>
      <c r="E45" s="542"/>
      <c r="F45" s="542"/>
      <c r="G45" s="542"/>
      <c r="H45" s="542"/>
      <c r="J45" s="186">
        <v>3000</v>
      </c>
    </row>
    <row r="46" spans="1:10" x14ac:dyDescent="0.25">
      <c r="A46" s="7"/>
      <c r="B46" s="543" t="s">
        <v>7</v>
      </c>
      <c r="C46" s="543"/>
      <c r="D46" s="12" t="s">
        <v>13</v>
      </c>
      <c r="E46" s="424"/>
      <c r="F46" s="509" t="s">
        <v>9</v>
      </c>
      <c r="G46" s="12" t="s">
        <v>21</v>
      </c>
      <c r="H46" s="424"/>
    </row>
    <row r="47" spans="1:10" x14ac:dyDescent="0.25">
      <c r="A47" s="8"/>
      <c r="B47" s="541" t="s">
        <v>8</v>
      </c>
      <c r="C47" s="541"/>
      <c r="D47" s="12" t="s">
        <v>127</v>
      </c>
      <c r="E47" s="4"/>
      <c r="F47" s="5" t="s">
        <v>10</v>
      </c>
      <c r="G47" s="13" t="s">
        <v>2348</v>
      </c>
      <c r="H47" s="4"/>
    </row>
    <row r="49" spans="1:8" ht="30" x14ac:dyDescent="0.25">
      <c r="A49" s="197" t="s">
        <v>0</v>
      </c>
      <c r="B49" s="197" t="s">
        <v>1</v>
      </c>
      <c r="C49" s="197" t="s">
        <v>2</v>
      </c>
      <c r="D49" s="197" t="s">
        <v>3</v>
      </c>
      <c r="E49" s="197" t="s">
        <v>4</v>
      </c>
      <c r="F49" s="197" t="s">
        <v>5</v>
      </c>
      <c r="G49" s="197" t="s">
        <v>1</v>
      </c>
      <c r="H49" s="197" t="s">
        <v>2</v>
      </c>
    </row>
    <row r="50" spans="1:8" x14ac:dyDescent="0.25">
      <c r="A50" s="202" t="s">
        <v>2563</v>
      </c>
      <c r="B50" s="48">
        <v>201</v>
      </c>
      <c r="C50" s="33">
        <v>5</v>
      </c>
      <c r="D50" s="33" t="s">
        <v>24</v>
      </c>
      <c r="E50" s="198">
        <v>0</v>
      </c>
      <c r="F50" s="197"/>
      <c r="G50" s="504">
        <f>B50-H50</f>
        <v>201</v>
      </c>
      <c r="H50" s="201"/>
    </row>
    <row r="51" spans="1:8" x14ac:dyDescent="0.25">
      <c r="A51" s="202" t="s">
        <v>2577</v>
      </c>
      <c r="B51" s="162">
        <v>480</v>
      </c>
      <c r="C51" s="163">
        <v>15</v>
      </c>
      <c r="D51" s="163" t="s">
        <v>24</v>
      </c>
      <c r="E51" s="428">
        <v>0</v>
      </c>
      <c r="F51" s="197"/>
      <c r="G51" s="504">
        <f>B51-H51</f>
        <v>480</v>
      </c>
      <c r="H51" s="201"/>
    </row>
    <row r="52" spans="1:8" x14ac:dyDescent="0.25">
      <c r="A52" s="202" t="s">
        <v>2594</v>
      </c>
      <c r="B52" s="162">
        <v>505</v>
      </c>
      <c r="C52" s="163">
        <v>13</v>
      </c>
      <c r="D52" s="163" t="s">
        <v>24</v>
      </c>
      <c r="E52" s="428">
        <v>0</v>
      </c>
      <c r="F52" s="197"/>
      <c r="G52" s="504">
        <f>B52-H52</f>
        <v>505</v>
      </c>
      <c r="H52" s="201"/>
    </row>
    <row r="53" spans="1:8" x14ac:dyDescent="0.25">
      <c r="A53" s="202" t="s">
        <v>2604</v>
      </c>
      <c r="B53" s="162">
        <v>401</v>
      </c>
      <c r="C53" s="163">
        <v>12</v>
      </c>
      <c r="D53" s="163" t="s">
        <v>24</v>
      </c>
      <c r="E53" s="428">
        <v>0</v>
      </c>
      <c r="F53" s="197"/>
      <c r="G53" s="504">
        <f>B53-H53</f>
        <v>401</v>
      </c>
      <c r="H53" s="201"/>
    </row>
    <row r="54" spans="1:8" x14ac:dyDescent="0.25">
      <c r="A54" s="202"/>
      <c r="B54" s="426"/>
      <c r="C54" s="427"/>
      <c r="D54" s="425"/>
      <c r="E54" s="428"/>
      <c r="F54" s="197"/>
      <c r="G54" s="504"/>
      <c r="H54" s="201"/>
    </row>
    <row r="55" spans="1:8" x14ac:dyDescent="0.25">
      <c r="A55" s="202"/>
      <c r="B55" s="426"/>
      <c r="C55" s="427"/>
      <c r="D55" s="425"/>
      <c r="E55" s="428"/>
      <c r="F55" s="197"/>
      <c r="G55" s="504"/>
      <c r="H55" s="201"/>
    </row>
    <row r="56" spans="1:8" x14ac:dyDescent="0.25">
      <c r="A56" s="202"/>
      <c r="B56" s="426"/>
      <c r="C56" s="427"/>
      <c r="D56" s="425"/>
      <c r="E56" s="428"/>
      <c r="F56" s="197"/>
      <c r="G56" s="504"/>
      <c r="H56" s="201"/>
    </row>
    <row r="57" spans="1:8" x14ac:dyDescent="0.25">
      <c r="A57" s="202"/>
      <c r="B57" s="426"/>
      <c r="C57" s="427"/>
      <c r="D57" s="425"/>
      <c r="E57" s="428"/>
      <c r="F57" s="197"/>
      <c r="G57" s="504"/>
      <c r="H57" s="201"/>
    </row>
    <row r="58" spans="1:8" x14ac:dyDescent="0.25">
      <c r="A58" s="202"/>
      <c r="B58" s="426"/>
      <c r="C58" s="427"/>
      <c r="D58" s="425"/>
      <c r="E58" s="428"/>
      <c r="F58" s="197"/>
      <c r="G58" s="504"/>
      <c r="H58" s="201"/>
    </row>
    <row r="59" spans="1:8" x14ac:dyDescent="0.25">
      <c r="A59" s="202"/>
      <c r="B59" s="426"/>
      <c r="C59" s="427"/>
      <c r="D59" s="425"/>
      <c r="E59" s="428"/>
      <c r="F59" s="197"/>
      <c r="G59" s="504"/>
      <c r="H59" s="201"/>
    </row>
    <row r="60" spans="1:8" x14ac:dyDescent="0.25">
      <c r="A60" s="202"/>
      <c r="B60" s="426"/>
      <c r="C60" s="427"/>
      <c r="D60" s="425"/>
      <c r="E60" s="428"/>
      <c r="F60" s="197"/>
      <c r="G60" s="504"/>
      <c r="H60" s="201"/>
    </row>
    <row r="61" spans="1:8" x14ac:dyDescent="0.25">
      <c r="A61" s="202"/>
      <c r="B61" s="426"/>
      <c r="C61" s="427"/>
      <c r="D61" s="425"/>
      <c r="E61" s="428"/>
      <c r="F61" s="197"/>
      <c r="G61" s="504"/>
      <c r="H61" s="201"/>
    </row>
    <row r="62" spans="1:8" x14ac:dyDescent="0.25">
      <c r="A62" s="202"/>
      <c r="B62" s="426"/>
      <c r="C62" s="427"/>
      <c r="D62" s="425"/>
      <c r="E62" s="428"/>
      <c r="F62" s="197"/>
      <c r="G62" s="504"/>
      <c r="H62" s="201"/>
    </row>
    <row r="63" spans="1:8" x14ac:dyDescent="0.25">
      <c r="A63" s="202"/>
      <c r="B63" s="426"/>
      <c r="C63" s="427"/>
      <c r="D63" s="425"/>
      <c r="E63" s="428"/>
      <c r="F63" s="197"/>
      <c r="G63" s="504"/>
      <c r="H63" s="201"/>
    </row>
    <row r="64" spans="1:8" x14ac:dyDescent="0.25">
      <c r="A64" s="202"/>
      <c r="B64" s="204"/>
      <c r="C64" s="203"/>
      <c r="D64" s="200"/>
      <c r="E64" s="198"/>
      <c r="F64" s="197"/>
      <c r="G64" s="504">
        <f>B64-H64</f>
        <v>0</v>
      </c>
      <c r="H64" s="201"/>
    </row>
    <row r="65" spans="1:10" x14ac:dyDescent="0.25">
      <c r="A65" s="17"/>
      <c r="B65" s="221"/>
      <c r="C65" s="17"/>
      <c r="D65" s="17"/>
      <c r="E65" s="17"/>
      <c r="F65" s="17"/>
      <c r="G65" s="503"/>
      <c r="H65" s="17"/>
    </row>
    <row r="66" spans="1:10" x14ac:dyDescent="0.25">
      <c r="A66" s="5"/>
      <c r="B66" s="18">
        <f>SUM(B50:B64)</f>
        <v>1587</v>
      </c>
      <c r="C66" s="18">
        <f>SUM(C50:C64)</f>
        <v>45</v>
      </c>
      <c r="D66" s="26">
        <f>SUM(D50:D64)</f>
        <v>0</v>
      </c>
      <c r="E66" s="5"/>
      <c r="F66" s="5"/>
      <c r="G66" s="83">
        <f>SUM(G50:G65)</f>
        <v>1587</v>
      </c>
      <c r="H66" s="23">
        <f>SUM(H50:H65)</f>
        <v>0</v>
      </c>
    </row>
    <row r="67" spans="1:10" x14ac:dyDescent="0.25">
      <c r="B67" s="186">
        <f>J45-B66</f>
        <v>1413</v>
      </c>
    </row>
    <row r="69" spans="1:10" x14ac:dyDescent="0.25">
      <c r="A69" s="6"/>
      <c r="B69" s="542" t="s">
        <v>6</v>
      </c>
      <c r="C69" s="542"/>
      <c r="D69" s="542"/>
      <c r="E69" s="542"/>
      <c r="F69" s="542"/>
      <c r="G69" s="542"/>
      <c r="H69" s="542"/>
      <c r="J69" s="183">
        <v>3000</v>
      </c>
    </row>
    <row r="70" spans="1:10" x14ac:dyDescent="0.25">
      <c r="A70" s="7"/>
      <c r="B70" s="543" t="s">
        <v>7</v>
      </c>
      <c r="C70" s="543"/>
      <c r="D70" s="12" t="s">
        <v>13</v>
      </c>
      <c r="E70" s="424"/>
      <c r="F70" s="524" t="s">
        <v>9</v>
      </c>
      <c r="G70" s="12" t="s">
        <v>24</v>
      </c>
      <c r="H70" s="424"/>
    </row>
    <row r="71" spans="1:10" x14ac:dyDescent="0.25">
      <c r="A71" s="8"/>
      <c r="B71" s="541" t="s">
        <v>8</v>
      </c>
      <c r="C71" s="541"/>
      <c r="D71" s="12" t="s">
        <v>127</v>
      </c>
      <c r="E71" s="4"/>
      <c r="F71" s="5" t="s">
        <v>10</v>
      </c>
      <c r="G71" s="13" t="s">
        <v>2578</v>
      </c>
      <c r="H71" s="4"/>
    </row>
    <row r="73" spans="1:10" ht="30" x14ac:dyDescent="0.25">
      <c r="A73" s="197" t="s">
        <v>0</v>
      </c>
      <c r="B73" s="197" t="s">
        <v>1</v>
      </c>
      <c r="C73" s="197" t="s">
        <v>2</v>
      </c>
      <c r="D73" s="197" t="s">
        <v>3</v>
      </c>
      <c r="E73" s="197" t="s">
        <v>4</v>
      </c>
      <c r="F73" s="197" t="s">
        <v>5</v>
      </c>
      <c r="G73" s="197" t="s">
        <v>1</v>
      </c>
      <c r="H73" s="197" t="s">
        <v>2</v>
      </c>
    </row>
    <row r="74" spans="1:10" x14ac:dyDescent="0.25">
      <c r="A74" s="202" t="s">
        <v>2579</v>
      </c>
      <c r="B74" s="162">
        <v>277</v>
      </c>
      <c r="C74" s="163">
        <v>0</v>
      </c>
      <c r="D74" s="163" t="s">
        <v>24</v>
      </c>
      <c r="E74" s="428">
        <v>0</v>
      </c>
      <c r="F74" s="197"/>
      <c r="G74" s="504">
        <f>B74-H74</f>
        <v>277</v>
      </c>
      <c r="H74" s="201"/>
    </row>
    <row r="75" spans="1:10" x14ac:dyDescent="0.25">
      <c r="A75" s="202" t="s">
        <v>2593</v>
      </c>
      <c r="B75" s="162">
        <v>307</v>
      </c>
      <c r="C75" s="163">
        <v>0</v>
      </c>
      <c r="D75" s="163" t="s">
        <v>24</v>
      </c>
      <c r="E75" s="428">
        <v>0</v>
      </c>
      <c r="G75" s="504">
        <f>B75-H75</f>
        <v>307</v>
      </c>
      <c r="H75" s="201"/>
    </row>
    <row r="76" spans="1:10" x14ac:dyDescent="0.25">
      <c r="A76" s="202" t="s">
        <v>2605</v>
      </c>
      <c r="B76" s="426">
        <v>110</v>
      </c>
      <c r="C76" s="427">
        <v>0</v>
      </c>
      <c r="D76" s="425" t="s">
        <v>24</v>
      </c>
      <c r="E76" s="428">
        <v>0</v>
      </c>
      <c r="F76" s="197"/>
      <c r="G76" s="504">
        <f>B76-H76</f>
        <v>110</v>
      </c>
      <c r="H76" s="201"/>
    </row>
    <row r="77" spans="1:10" x14ac:dyDescent="0.25">
      <c r="A77" s="202" t="s">
        <v>2616</v>
      </c>
      <c r="B77" s="162">
        <v>104</v>
      </c>
      <c r="C77" s="163">
        <v>0</v>
      </c>
      <c r="D77" s="163" t="s">
        <v>24</v>
      </c>
      <c r="E77" s="428">
        <v>0</v>
      </c>
      <c r="F77" s="197"/>
      <c r="G77" s="504">
        <f>B77-H77</f>
        <v>104</v>
      </c>
      <c r="H77" s="201"/>
    </row>
    <row r="78" spans="1:10" x14ac:dyDescent="0.25">
      <c r="A78" s="202" t="s">
        <v>2627</v>
      </c>
      <c r="B78" s="162">
        <v>24</v>
      </c>
      <c r="C78" s="163">
        <v>5</v>
      </c>
      <c r="D78" s="163" t="s">
        <v>24</v>
      </c>
      <c r="E78" s="428">
        <v>0</v>
      </c>
      <c r="F78" s="197"/>
      <c r="G78" s="504">
        <f t="shared" ref="G78:G83" si="2">B78-H78</f>
        <v>24</v>
      </c>
      <c r="H78" s="201"/>
    </row>
    <row r="79" spans="1:10" ht="15.75" thickBot="1" x14ac:dyDescent="0.3">
      <c r="A79" s="432" t="s">
        <v>2683</v>
      </c>
      <c r="B79" s="476">
        <v>58</v>
      </c>
      <c r="C79" s="477">
        <v>0</v>
      </c>
      <c r="D79" s="477" t="s">
        <v>24</v>
      </c>
      <c r="E79" s="470">
        <v>0</v>
      </c>
      <c r="F79" s="437"/>
      <c r="G79" s="484">
        <f t="shared" si="2"/>
        <v>58</v>
      </c>
      <c r="H79" s="439"/>
    </row>
    <row r="80" spans="1:10" x14ac:dyDescent="0.25">
      <c r="A80" s="149" t="s">
        <v>2660</v>
      </c>
      <c r="B80" s="105">
        <v>80</v>
      </c>
      <c r="C80" s="103">
        <v>0</v>
      </c>
      <c r="D80" s="103" t="s">
        <v>24</v>
      </c>
      <c r="E80" s="443">
        <v>0</v>
      </c>
      <c r="F80" s="108"/>
      <c r="G80" s="529">
        <f t="shared" si="2"/>
        <v>80</v>
      </c>
      <c r="H80" s="110"/>
    </row>
    <row r="81" spans="1:8" x14ac:dyDescent="0.25">
      <c r="A81" s="202" t="s">
        <v>2661</v>
      </c>
      <c r="B81" s="162">
        <v>185</v>
      </c>
      <c r="C81" s="163">
        <v>0</v>
      </c>
      <c r="D81" s="163" t="s">
        <v>24</v>
      </c>
      <c r="E81" s="428">
        <v>0</v>
      </c>
      <c r="F81" s="197"/>
      <c r="G81" s="504">
        <f t="shared" si="2"/>
        <v>185</v>
      </c>
      <c r="H81" s="201"/>
    </row>
    <row r="82" spans="1:8" x14ac:dyDescent="0.25">
      <c r="A82" s="202" t="s">
        <v>2682</v>
      </c>
      <c r="B82" s="426">
        <v>244</v>
      </c>
      <c r="C82" s="427">
        <v>0</v>
      </c>
      <c r="D82" s="425" t="s">
        <v>24</v>
      </c>
      <c r="E82" s="428">
        <v>0</v>
      </c>
      <c r="F82" s="197"/>
      <c r="G82" s="504">
        <f t="shared" si="2"/>
        <v>244</v>
      </c>
      <c r="H82" s="201"/>
    </row>
    <row r="83" spans="1:8" x14ac:dyDescent="0.25">
      <c r="A83" s="202" t="s">
        <v>2696</v>
      </c>
      <c r="B83" s="162">
        <v>170</v>
      </c>
      <c r="C83" s="163">
        <v>0</v>
      </c>
      <c r="D83" s="163" t="s">
        <v>24</v>
      </c>
      <c r="E83" s="428">
        <v>0</v>
      </c>
      <c r="F83" s="197"/>
      <c r="G83" s="504">
        <f t="shared" si="2"/>
        <v>170</v>
      </c>
      <c r="H83" s="201"/>
    </row>
    <row r="84" spans="1:8" x14ac:dyDescent="0.25">
      <c r="A84" s="202"/>
      <c r="B84" s="426"/>
      <c r="C84" s="427"/>
      <c r="D84" s="425"/>
      <c r="E84" s="428"/>
      <c r="F84" s="197"/>
      <c r="G84" s="504"/>
      <c r="H84" s="201"/>
    </row>
    <row r="85" spans="1:8" x14ac:dyDescent="0.25">
      <c r="A85" s="202"/>
      <c r="B85" s="426"/>
      <c r="C85" s="427"/>
      <c r="D85" s="425"/>
      <c r="E85" s="428"/>
      <c r="F85" s="197"/>
      <c r="G85" s="504"/>
      <c r="H85" s="201"/>
    </row>
    <row r="86" spans="1:8" x14ac:dyDescent="0.25">
      <c r="A86" s="202"/>
      <c r="B86" s="426"/>
      <c r="C86" s="427"/>
      <c r="D86" s="425"/>
      <c r="E86" s="428"/>
      <c r="F86" s="197"/>
      <c r="G86" s="504"/>
      <c r="H86" s="201"/>
    </row>
    <row r="87" spans="1:8" x14ac:dyDescent="0.25">
      <c r="A87" s="202"/>
      <c r="B87" s="426"/>
      <c r="C87" s="427"/>
      <c r="D87" s="425"/>
      <c r="E87" s="428"/>
      <c r="F87" s="197"/>
      <c r="G87" s="504"/>
      <c r="H87" s="201"/>
    </row>
    <row r="88" spans="1:8" x14ac:dyDescent="0.25">
      <c r="A88" s="202"/>
      <c r="B88" s="204"/>
      <c r="C88" s="203"/>
      <c r="D88" s="200"/>
      <c r="E88" s="198"/>
      <c r="F88" s="197"/>
      <c r="G88" s="504">
        <f>B88-H88</f>
        <v>0</v>
      </c>
      <c r="H88" s="201"/>
    </row>
    <row r="89" spans="1:8" x14ac:dyDescent="0.25">
      <c r="A89" s="17"/>
      <c r="B89" s="221"/>
      <c r="C89" s="17"/>
      <c r="D89" s="17"/>
      <c r="E89" s="17"/>
      <c r="F89" s="17"/>
      <c r="G89" s="503"/>
      <c r="H89" s="17"/>
    </row>
    <row r="90" spans="1:8" x14ac:dyDescent="0.25">
      <c r="A90" s="5"/>
      <c r="B90" s="18">
        <f>SUM(B74:B88)</f>
        <v>1559</v>
      </c>
      <c r="C90" s="18">
        <f>SUM(C74:C88)</f>
        <v>5</v>
      </c>
      <c r="D90" s="26">
        <f>SUM(D74:D88)</f>
        <v>0</v>
      </c>
      <c r="E90" s="5"/>
      <c r="F90" s="5"/>
      <c r="G90" s="83">
        <f>SUM(G74:G89)</f>
        <v>1559</v>
      </c>
      <c r="H90" s="23">
        <f>SUM(H74:H89)</f>
        <v>0</v>
      </c>
    </row>
    <row r="91" spans="1:8" x14ac:dyDescent="0.25">
      <c r="B91" s="186">
        <f>J69-B90</f>
        <v>1441</v>
      </c>
    </row>
  </sheetData>
  <mergeCells count="12">
    <mergeCell ref="B1:H1"/>
    <mergeCell ref="B2:C2"/>
    <mergeCell ref="B3:C3"/>
    <mergeCell ref="B22:H22"/>
    <mergeCell ref="B23:C23"/>
    <mergeCell ref="B69:H69"/>
    <mergeCell ref="B70:C70"/>
    <mergeCell ref="B71:C71"/>
    <mergeCell ref="B24:C24"/>
    <mergeCell ref="B45:H45"/>
    <mergeCell ref="B46:C46"/>
    <mergeCell ref="B47:C47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2">
    <tabColor rgb="FF92D050"/>
  </sheetPr>
  <dimension ref="A1:J105"/>
  <sheetViews>
    <sheetView workbookViewId="0">
      <selection activeCell="L32" sqref="L3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18500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315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30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H6" s="289"/>
      <c r="I6" s="196"/>
    </row>
    <row r="7" spans="1:10" x14ac:dyDescent="0.25">
      <c r="A7" s="202" t="s">
        <v>1446</v>
      </c>
      <c r="B7" s="204">
        <v>630</v>
      </c>
      <c r="C7" s="203">
        <v>17</v>
      </c>
      <c r="D7" s="200">
        <v>0.13600000000000001</v>
      </c>
      <c r="E7" s="198"/>
      <c r="F7" s="197"/>
      <c r="G7" s="109">
        <f>B7-H7</f>
        <v>630</v>
      </c>
      <c r="H7" s="110"/>
      <c r="I7" s="196"/>
    </row>
    <row r="8" spans="1:10" x14ac:dyDescent="0.25">
      <c r="A8" s="202" t="s">
        <v>1447</v>
      </c>
      <c r="B8" s="204">
        <v>400</v>
      </c>
      <c r="C8" s="203"/>
      <c r="D8" s="200"/>
      <c r="E8" s="198"/>
      <c r="F8" s="197"/>
      <c r="G8" s="109">
        <f>B8-H8</f>
        <v>327</v>
      </c>
      <c r="H8" s="201">
        <v>73</v>
      </c>
      <c r="I8" s="196"/>
    </row>
    <row r="9" spans="1:10" x14ac:dyDescent="0.25">
      <c r="A9" s="202" t="s">
        <v>1448</v>
      </c>
      <c r="B9" s="204">
        <v>568</v>
      </c>
      <c r="C9" s="203">
        <v>23</v>
      </c>
      <c r="D9" s="200">
        <v>0.14000000000000001</v>
      </c>
      <c r="E9" s="198"/>
      <c r="F9" s="197"/>
      <c r="G9" s="109">
        <f t="shared" ref="G9:G22" si="0">B9+H9</f>
        <v>568</v>
      </c>
      <c r="H9" s="201"/>
      <c r="I9" s="196"/>
    </row>
    <row r="10" spans="1:10" x14ac:dyDescent="0.25">
      <c r="A10" s="202" t="s">
        <v>1449</v>
      </c>
      <c r="B10" s="204">
        <v>560</v>
      </c>
      <c r="C10" s="203">
        <v>4</v>
      </c>
      <c r="D10" s="200">
        <v>0.12</v>
      </c>
      <c r="E10" s="198"/>
      <c r="F10" s="197"/>
      <c r="G10" s="45">
        <f t="shared" si="0"/>
        <v>560</v>
      </c>
      <c r="H10" s="201"/>
      <c r="I10" s="196"/>
    </row>
    <row r="11" spans="1:10" x14ac:dyDescent="0.25">
      <c r="A11" s="202" t="s">
        <v>1462</v>
      </c>
      <c r="B11" s="204">
        <v>700</v>
      </c>
      <c r="C11" s="203">
        <v>1</v>
      </c>
      <c r="D11" s="200">
        <v>0.16600000000000001</v>
      </c>
      <c r="E11" s="198"/>
      <c r="F11" s="197"/>
      <c r="G11" s="45">
        <f t="shared" si="0"/>
        <v>700</v>
      </c>
      <c r="H11" s="201"/>
      <c r="I11" s="196"/>
    </row>
    <row r="12" spans="1:10" x14ac:dyDescent="0.25">
      <c r="A12" s="202" t="s">
        <v>1463</v>
      </c>
      <c r="B12" s="148">
        <v>536</v>
      </c>
      <c r="C12" s="174">
        <v>6</v>
      </c>
      <c r="D12" s="106">
        <v>0.156</v>
      </c>
      <c r="E12" s="187"/>
      <c r="F12" s="108"/>
      <c r="G12" s="109">
        <f t="shared" si="0"/>
        <v>536</v>
      </c>
      <c r="H12" s="110"/>
      <c r="I12" s="196"/>
    </row>
    <row r="13" spans="1:10" x14ac:dyDescent="0.25">
      <c r="A13" s="202" t="s">
        <v>1485</v>
      </c>
      <c r="B13" s="204">
        <v>576</v>
      </c>
      <c r="C13" s="203">
        <v>4</v>
      </c>
      <c r="D13" s="200">
        <v>0.126</v>
      </c>
      <c r="E13" s="198"/>
      <c r="F13" s="197"/>
      <c r="G13" s="109">
        <f t="shared" si="0"/>
        <v>576</v>
      </c>
      <c r="H13" s="201"/>
      <c r="I13" s="196"/>
    </row>
    <row r="14" spans="1:10" x14ac:dyDescent="0.25">
      <c r="A14" s="202" t="s">
        <v>1486</v>
      </c>
      <c r="B14" s="204">
        <v>594</v>
      </c>
      <c r="C14" s="203">
        <v>0</v>
      </c>
      <c r="D14" s="200">
        <v>0.114</v>
      </c>
      <c r="E14" s="198"/>
      <c r="F14" s="197"/>
      <c r="G14" s="109">
        <f t="shared" si="0"/>
        <v>594</v>
      </c>
      <c r="H14" s="201"/>
      <c r="I14" s="196"/>
    </row>
    <row r="15" spans="1:10" x14ac:dyDescent="0.25">
      <c r="A15" s="202" t="s">
        <v>1487</v>
      </c>
      <c r="B15" s="204">
        <v>555</v>
      </c>
      <c r="C15" s="203">
        <v>0</v>
      </c>
      <c r="D15" s="200">
        <v>5.1999999999999998E-2</v>
      </c>
      <c r="E15" s="198"/>
      <c r="F15" s="197"/>
      <c r="G15" s="45">
        <f t="shared" si="0"/>
        <v>555</v>
      </c>
      <c r="H15" s="201"/>
      <c r="I15" s="196"/>
    </row>
    <row r="16" spans="1:10" ht="15.75" thickBot="1" x14ac:dyDescent="0.3">
      <c r="A16" s="153" t="s">
        <v>1488</v>
      </c>
      <c r="B16" s="171">
        <v>450</v>
      </c>
      <c r="C16" s="170">
        <v>0</v>
      </c>
      <c r="D16" s="120">
        <v>0.12</v>
      </c>
      <c r="E16" s="188"/>
      <c r="F16" s="113"/>
      <c r="G16" s="114">
        <f t="shared" si="0"/>
        <v>450</v>
      </c>
      <c r="H16" s="118"/>
      <c r="I16" s="196"/>
    </row>
    <row r="17" spans="1:9" ht="15.75" thickTop="1" x14ac:dyDescent="0.25">
      <c r="A17" s="149" t="s">
        <v>1502</v>
      </c>
      <c r="B17" s="148">
        <v>700</v>
      </c>
      <c r="C17" s="174">
        <v>7</v>
      </c>
      <c r="D17" s="106">
        <v>0.14399999999999999</v>
      </c>
      <c r="E17" s="187"/>
      <c r="F17" s="108"/>
      <c r="G17" s="109">
        <f t="shared" si="0"/>
        <v>700</v>
      </c>
      <c r="H17" s="110"/>
      <c r="I17" s="196"/>
    </row>
    <row r="18" spans="1:9" x14ac:dyDescent="0.25">
      <c r="A18" s="202" t="s">
        <v>1503</v>
      </c>
      <c r="B18" s="148">
        <v>655</v>
      </c>
      <c r="C18" s="203">
        <v>0</v>
      </c>
      <c r="D18" s="106">
        <v>0.218</v>
      </c>
      <c r="E18" s="187"/>
      <c r="F18" s="108"/>
      <c r="G18" s="109">
        <f t="shared" si="0"/>
        <v>655</v>
      </c>
      <c r="H18" s="110"/>
      <c r="I18" s="196"/>
    </row>
    <row r="19" spans="1:9" x14ac:dyDescent="0.25">
      <c r="A19" s="202" t="s">
        <v>1512</v>
      </c>
      <c r="B19" s="148">
        <v>652</v>
      </c>
      <c r="C19" s="203">
        <v>3</v>
      </c>
      <c r="D19" s="106">
        <v>0.158</v>
      </c>
      <c r="E19" s="187"/>
      <c r="F19" s="108"/>
      <c r="G19" s="109">
        <f t="shared" si="0"/>
        <v>652</v>
      </c>
      <c r="H19" s="110"/>
      <c r="I19" s="196"/>
    </row>
    <row r="20" spans="1:9" x14ac:dyDescent="0.25">
      <c r="A20" s="202" t="s">
        <v>1519</v>
      </c>
      <c r="B20" s="148">
        <v>680</v>
      </c>
      <c r="C20" s="203">
        <v>0</v>
      </c>
      <c r="D20" s="106">
        <v>0.186</v>
      </c>
      <c r="E20" s="187"/>
      <c r="F20" s="108"/>
      <c r="G20" s="109">
        <f t="shared" si="0"/>
        <v>680</v>
      </c>
      <c r="H20" s="110"/>
      <c r="I20" s="196"/>
    </row>
    <row r="21" spans="1:9" x14ac:dyDescent="0.25">
      <c r="A21" s="202" t="s">
        <v>1523</v>
      </c>
      <c r="B21" s="148">
        <v>306</v>
      </c>
      <c r="C21" s="203">
        <v>21</v>
      </c>
      <c r="D21" s="106">
        <v>7.1999999999999995E-2</v>
      </c>
      <c r="E21" s="187"/>
      <c r="F21" s="108"/>
      <c r="G21" s="109">
        <f t="shared" si="0"/>
        <v>306</v>
      </c>
      <c r="H21" s="110"/>
      <c r="I21" s="196"/>
    </row>
    <row r="22" spans="1:9" x14ac:dyDescent="0.25">
      <c r="A22" s="202" t="s">
        <v>1534</v>
      </c>
      <c r="B22" s="148">
        <v>430</v>
      </c>
      <c r="C22" s="203">
        <v>31</v>
      </c>
      <c r="D22" s="106">
        <v>0.126</v>
      </c>
      <c r="E22" s="187"/>
      <c r="F22" s="108"/>
      <c r="G22" s="109">
        <f t="shared" si="0"/>
        <v>430</v>
      </c>
      <c r="H22" s="110"/>
      <c r="I22" s="196"/>
    </row>
    <row r="23" spans="1:9" x14ac:dyDescent="0.25">
      <c r="A23" s="202" t="s">
        <v>1560</v>
      </c>
      <c r="B23" s="148">
        <v>300</v>
      </c>
      <c r="C23" s="174">
        <v>6</v>
      </c>
      <c r="D23" s="106"/>
      <c r="E23" s="187"/>
      <c r="F23" s="108"/>
      <c r="G23" s="109">
        <f>B23-H23</f>
        <v>300</v>
      </c>
      <c r="H23" s="110"/>
      <c r="I23" s="196"/>
    </row>
    <row r="24" spans="1:9" x14ac:dyDescent="0.25">
      <c r="A24" s="202" t="s">
        <v>1561</v>
      </c>
      <c r="B24" s="204">
        <v>485</v>
      </c>
      <c r="C24" s="203">
        <v>12</v>
      </c>
      <c r="D24" s="200">
        <v>0.17199999999999999</v>
      </c>
      <c r="E24" s="198"/>
      <c r="F24" s="197"/>
      <c r="G24" s="109">
        <f>B24-H24</f>
        <v>485</v>
      </c>
      <c r="H24" s="201"/>
      <c r="I24" s="196"/>
    </row>
    <row r="25" spans="1:9" x14ac:dyDescent="0.25">
      <c r="A25" s="202" t="s">
        <v>1581</v>
      </c>
      <c r="B25" s="204">
        <v>499</v>
      </c>
      <c r="C25" s="203">
        <v>17</v>
      </c>
      <c r="D25" s="200">
        <v>0.14599999999999999</v>
      </c>
      <c r="E25" s="198"/>
      <c r="F25" s="197"/>
      <c r="G25" s="109">
        <f>B25+H25</f>
        <v>499</v>
      </c>
      <c r="H25" s="201"/>
      <c r="I25" s="196"/>
    </row>
    <row r="26" spans="1:9" x14ac:dyDescent="0.25">
      <c r="A26" s="202" t="s">
        <v>1582</v>
      </c>
      <c r="B26" s="148">
        <v>604</v>
      </c>
      <c r="C26" s="174">
        <v>0</v>
      </c>
      <c r="D26" s="106">
        <v>0.14799999999999999</v>
      </c>
      <c r="E26" s="187"/>
      <c r="F26" s="108"/>
      <c r="G26" s="109">
        <f>B26+H26</f>
        <v>604</v>
      </c>
      <c r="H26" s="110"/>
      <c r="I26" s="196"/>
    </row>
    <row r="27" spans="1:9" ht="15.75" thickBot="1" x14ac:dyDescent="0.3">
      <c r="A27" s="153" t="s">
        <v>1593</v>
      </c>
      <c r="B27" s="171">
        <v>500</v>
      </c>
      <c r="C27" s="170">
        <v>0</v>
      </c>
      <c r="D27" s="120">
        <v>8.4000000000000005E-2</v>
      </c>
      <c r="E27" s="188"/>
      <c r="F27" s="113"/>
      <c r="G27" s="114">
        <f>B27+H27</f>
        <v>546</v>
      </c>
      <c r="H27" s="118">
        <v>46</v>
      </c>
      <c r="I27" s="196"/>
    </row>
    <row r="28" spans="1:9" ht="15.75" thickTop="1" x14ac:dyDescent="0.25">
      <c r="A28" s="149" t="s">
        <v>1594</v>
      </c>
      <c r="B28" s="148">
        <v>600</v>
      </c>
      <c r="C28" s="174">
        <v>0</v>
      </c>
      <c r="D28" s="106">
        <v>0.15</v>
      </c>
      <c r="E28" s="187"/>
      <c r="F28" s="108"/>
      <c r="G28" s="356">
        <f t="shared" ref="G28:G40" si="1">B28-H28</f>
        <v>600</v>
      </c>
      <c r="H28" s="110"/>
      <c r="I28" s="196"/>
    </row>
    <row r="29" spans="1:9" x14ac:dyDescent="0.25">
      <c r="A29" s="202" t="s">
        <v>1597</v>
      </c>
      <c r="B29" s="204">
        <v>424</v>
      </c>
      <c r="C29" s="203">
        <v>22</v>
      </c>
      <c r="D29" s="200">
        <v>8.5000000000000006E-2</v>
      </c>
      <c r="E29" s="198"/>
      <c r="F29" s="197"/>
      <c r="G29" s="55">
        <f t="shared" si="1"/>
        <v>424</v>
      </c>
      <c r="H29" s="201"/>
      <c r="I29" s="196"/>
    </row>
    <row r="30" spans="1:9" x14ac:dyDescent="0.25">
      <c r="A30" s="149" t="s">
        <v>1598</v>
      </c>
      <c r="B30" s="148">
        <v>313</v>
      </c>
      <c r="C30" s="174">
        <v>0</v>
      </c>
      <c r="D30" s="106">
        <v>2.8000000000000001E-2</v>
      </c>
      <c r="E30" s="187"/>
      <c r="F30" s="108"/>
      <c r="G30" s="356">
        <f t="shared" si="1"/>
        <v>313</v>
      </c>
      <c r="H30" s="110"/>
      <c r="I30" s="196"/>
    </row>
    <row r="31" spans="1:9" x14ac:dyDescent="0.25">
      <c r="A31" s="202" t="s">
        <v>1630</v>
      </c>
      <c r="B31" s="204">
        <v>630</v>
      </c>
      <c r="C31" s="203">
        <v>26</v>
      </c>
      <c r="D31" s="200">
        <v>5.1999999999999998E-2</v>
      </c>
      <c r="E31" s="198"/>
      <c r="F31" s="197"/>
      <c r="G31" s="356">
        <f t="shared" si="1"/>
        <v>630</v>
      </c>
      <c r="H31" s="201"/>
      <c r="I31" s="196"/>
    </row>
    <row r="32" spans="1:9" x14ac:dyDescent="0.25">
      <c r="A32" s="202" t="s">
        <v>1631</v>
      </c>
      <c r="B32" s="204">
        <v>690</v>
      </c>
      <c r="C32" s="203">
        <v>13</v>
      </c>
      <c r="D32" s="200">
        <v>0.216</v>
      </c>
      <c r="E32" s="198"/>
      <c r="F32" s="197"/>
      <c r="G32" s="356">
        <f t="shared" si="1"/>
        <v>690</v>
      </c>
      <c r="H32" s="201"/>
      <c r="I32" s="196"/>
    </row>
    <row r="33" spans="1:10" x14ac:dyDescent="0.25">
      <c r="A33" s="202" t="s">
        <v>1647</v>
      </c>
      <c r="B33" s="204">
        <v>290</v>
      </c>
      <c r="C33" s="203">
        <v>9</v>
      </c>
      <c r="D33" s="200">
        <v>0.11</v>
      </c>
      <c r="E33" s="198"/>
      <c r="F33" s="197"/>
      <c r="G33" s="356">
        <f t="shared" si="1"/>
        <v>290</v>
      </c>
      <c r="H33" s="201"/>
      <c r="I33" s="196"/>
    </row>
    <row r="34" spans="1:10" x14ac:dyDescent="0.25">
      <c r="A34" s="202" t="s">
        <v>1648</v>
      </c>
      <c r="B34" s="204">
        <v>144</v>
      </c>
      <c r="C34" s="203">
        <v>12</v>
      </c>
      <c r="D34" s="200">
        <v>5.1999999999999998E-2</v>
      </c>
      <c r="E34" s="198"/>
      <c r="F34" s="197"/>
      <c r="G34" s="356">
        <f t="shared" si="1"/>
        <v>144</v>
      </c>
      <c r="H34" s="201"/>
      <c r="I34" s="196"/>
    </row>
    <row r="35" spans="1:10" x14ac:dyDescent="0.25">
      <c r="A35" s="202" t="s">
        <v>1652</v>
      </c>
      <c r="B35" s="204">
        <v>160</v>
      </c>
      <c r="C35" s="203">
        <v>14</v>
      </c>
      <c r="D35" s="200">
        <v>0</v>
      </c>
      <c r="E35" s="198"/>
      <c r="F35" s="197"/>
      <c r="G35" s="356">
        <f t="shared" si="1"/>
        <v>160</v>
      </c>
      <c r="H35" s="201"/>
      <c r="I35" s="196"/>
    </row>
    <row r="36" spans="1:10" x14ac:dyDescent="0.25">
      <c r="A36" s="202" t="s">
        <v>1660</v>
      </c>
      <c r="B36" s="204">
        <v>580</v>
      </c>
      <c r="C36" s="203">
        <v>3</v>
      </c>
      <c r="D36" s="200">
        <v>1.5800000000000002E-2</v>
      </c>
      <c r="E36" s="198"/>
      <c r="F36" s="197"/>
      <c r="G36" s="356">
        <f t="shared" si="1"/>
        <v>580</v>
      </c>
      <c r="H36" s="201"/>
      <c r="I36" s="196"/>
    </row>
    <row r="37" spans="1:10" x14ac:dyDescent="0.25">
      <c r="A37" s="202" t="s">
        <v>1659</v>
      </c>
      <c r="B37" s="204">
        <v>673</v>
      </c>
      <c r="C37" s="203">
        <v>5</v>
      </c>
      <c r="D37" s="200">
        <v>0.19600000000000001</v>
      </c>
      <c r="E37" s="198"/>
      <c r="F37" s="197"/>
      <c r="G37" s="356">
        <f t="shared" si="1"/>
        <v>673</v>
      </c>
      <c r="H37" s="201"/>
      <c r="I37" s="196"/>
    </row>
    <row r="38" spans="1:10" x14ac:dyDescent="0.25">
      <c r="A38" s="202" t="s">
        <v>1661</v>
      </c>
      <c r="B38" s="204">
        <v>680</v>
      </c>
      <c r="C38" s="203">
        <v>10</v>
      </c>
      <c r="D38" s="200">
        <v>0.14000000000000001</v>
      </c>
      <c r="E38" s="198"/>
      <c r="F38" s="197"/>
      <c r="G38" s="356">
        <f t="shared" si="1"/>
        <v>680</v>
      </c>
      <c r="H38" s="201"/>
      <c r="I38" s="196"/>
    </row>
    <row r="39" spans="1:10" x14ac:dyDescent="0.25">
      <c r="A39" s="202" t="s">
        <v>1662</v>
      </c>
      <c r="B39" s="204">
        <v>635</v>
      </c>
      <c r="C39" s="203">
        <v>12</v>
      </c>
      <c r="D39" s="200">
        <v>0.156</v>
      </c>
      <c r="E39" s="198"/>
      <c r="F39" s="197"/>
      <c r="G39" s="356">
        <f t="shared" si="1"/>
        <v>635</v>
      </c>
      <c r="H39" s="201"/>
      <c r="I39" s="196"/>
    </row>
    <row r="40" spans="1:10" x14ac:dyDescent="0.25">
      <c r="A40" s="202" t="s">
        <v>1653</v>
      </c>
      <c r="B40" s="204">
        <v>700</v>
      </c>
      <c r="C40" s="203">
        <v>9</v>
      </c>
      <c r="D40" s="200">
        <v>0.182</v>
      </c>
      <c r="E40" s="198"/>
      <c r="F40" s="197"/>
      <c r="G40" s="356">
        <f t="shared" si="1"/>
        <v>700</v>
      </c>
      <c r="H40" s="201"/>
      <c r="I40" s="196"/>
    </row>
    <row r="41" spans="1:10" ht="4.5" customHeight="1" x14ac:dyDescent="0.25">
      <c r="A41" s="17"/>
      <c r="B41" s="221"/>
      <c r="C41" s="17"/>
      <c r="D41" s="17"/>
      <c r="E41" s="17"/>
      <c r="F41" s="17"/>
      <c r="G41" s="17"/>
      <c r="H41" s="17"/>
    </row>
    <row r="42" spans="1:10" x14ac:dyDescent="0.25">
      <c r="A42" s="5"/>
      <c r="B42" s="18">
        <f>SUM(B7:B41)</f>
        <v>17899</v>
      </c>
      <c r="C42" s="18">
        <f>SUM(B7:B9)</f>
        <v>1598</v>
      </c>
      <c r="D42" s="26">
        <f>SUM(D7:D9)</f>
        <v>0.27600000000000002</v>
      </c>
      <c r="E42" s="5"/>
      <c r="F42" s="5"/>
      <c r="G42" s="83">
        <f>SUM(G7:G41)</f>
        <v>17872</v>
      </c>
      <c r="H42" s="23">
        <f>SUM(H7:H9)</f>
        <v>73</v>
      </c>
    </row>
    <row r="43" spans="1:10" x14ac:dyDescent="0.25">
      <c r="A43" s="121"/>
      <c r="B43" s="122">
        <f>J1-B42</f>
        <v>601</v>
      </c>
      <c r="C43" s="121"/>
      <c r="D43" s="123"/>
      <c r="E43" s="121"/>
      <c r="F43" s="121"/>
      <c r="G43" s="122"/>
      <c r="H43" s="121"/>
    </row>
    <row r="44" spans="1:10" ht="28.5" customHeight="1" x14ac:dyDescent="0.25"/>
    <row r="45" spans="1:10" ht="15" customHeight="1" x14ac:dyDescent="0.25"/>
    <row r="46" spans="1:10" ht="28.5" customHeight="1" x14ac:dyDescent="0.25">
      <c r="A46" s="6"/>
      <c r="B46" s="542" t="s">
        <v>6</v>
      </c>
      <c r="C46" s="542"/>
      <c r="D46" s="542"/>
      <c r="E46" s="542"/>
      <c r="F46" s="542"/>
      <c r="G46" s="542"/>
      <c r="H46" s="542"/>
      <c r="J46" s="186">
        <v>18500</v>
      </c>
    </row>
    <row r="47" spans="1:10" ht="15" customHeight="1" x14ac:dyDescent="0.25">
      <c r="A47" s="7"/>
      <c r="B47" s="543" t="s">
        <v>7</v>
      </c>
      <c r="C47" s="543"/>
      <c r="D47" s="12" t="s">
        <v>14</v>
      </c>
      <c r="E47" s="192"/>
      <c r="F47" s="316" t="s">
        <v>9</v>
      </c>
      <c r="G47" s="12" t="s">
        <v>21</v>
      </c>
      <c r="H47" s="192"/>
    </row>
    <row r="48" spans="1:10" x14ac:dyDescent="0.25">
      <c r="A48" s="8"/>
      <c r="B48" s="541" t="s">
        <v>8</v>
      </c>
      <c r="C48" s="541"/>
      <c r="D48" s="12" t="s">
        <v>30</v>
      </c>
      <c r="E48" s="4"/>
      <c r="F48" s="5" t="s">
        <v>10</v>
      </c>
      <c r="G48" s="13" t="s">
        <v>120</v>
      </c>
      <c r="H48" s="4"/>
    </row>
    <row r="50" spans="1:9" ht="30" x14ac:dyDescent="0.25">
      <c r="A50" s="197" t="s">
        <v>0</v>
      </c>
      <c r="B50" s="197" t="s">
        <v>1</v>
      </c>
      <c r="C50" s="197" t="s">
        <v>2</v>
      </c>
      <c r="D50" s="197" t="s">
        <v>3</v>
      </c>
      <c r="E50" s="197" t="s">
        <v>4</v>
      </c>
      <c r="F50" s="197" t="s">
        <v>5</v>
      </c>
      <c r="G50" s="197" t="s">
        <v>1</v>
      </c>
      <c r="H50" s="197" t="s">
        <v>2</v>
      </c>
    </row>
    <row r="51" spans="1:9" ht="15.75" customHeight="1" x14ac:dyDescent="0.25">
      <c r="A51" s="289"/>
      <c r="B51" s="373"/>
      <c r="C51" s="289"/>
      <c r="D51" s="289"/>
      <c r="E51" s="289"/>
      <c r="F51" s="289"/>
      <c r="G51" s="289"/>
      <c r="H51" s="289"/>
      <c r="I51" s="196"/>
    </row>
    <row r="52" spans="1:9" x14ac:dyDescent="0.25">
      <c r="A52" s="203"/>
      <c r="B52" s="200"/>
      <c r="C52" s="198"/>
      <c r="D52" s="197"/>
      <c r="E52" s="110"/>
      <c r="F52" s="196"/>
    </row>
    <row r="53" spans="1:9" x14ac:dyDescent="0.25">
      <c r="A53" s="203"/>
      <c r="B53" s="200"/>
      <c r="C53" s="198"/>
      <c r="D53" s="197"/>
      <c r="E53" s="201"/>
      <c r="F53" s="196"/>
    </row>
    <row r="54" spans="1:9" x14ac:dyDescent="0.25">
      <c r="A54" s="203"/>
      <c r="B54" s="200"/>
      <c r="C54" s="198"/>
      <c r="D54" s="197"/>
      <c r="E54" s="201"/>
      <c r="F54" s="196"/>
    </row>
    <row r="55" spans="1:9" x14ac:dyDescent="0.25">
      <c r="A55" s="202"/>
      <c r="B55" s="203"/>
      <c r="C55" s="200"/>
      <c r="D55" s="198"/>
      <c r="E55" s="197"/>
      <c r="F55" s="197"/>
      <c r="G55" s="201"/>
      <c r="H55" s="196"/>
    </row>
    <row r="56" spans="1:9" x14ac:dyDescent="0.25">
      <c r="A56" s="202"/>
      <c r="B56" s="204"/>
      <c r="C56" s="203"/>
      <c r="D56" s="200"/>
      <c r="E56" s="198"/>
      <c r="F56" s="108"/>
      <c r="G56" s="199">
        <f t="shared" ref="G56:G67" si="2">B56+H56</f>
        <v>0</v>
      </c>
      <c r="H56" s="201"/>
      <c r="I56" s="196"/>
    </row>
    <row r="57" spans="1:9" x14ac:dyDescent="0.25">
      <c r="A57" s="149"/>
      <c r="B57" s="148"/>
      <c r="C57" s="174"/>
      <c r="D57" s="106"/>
      <c r="E57" s="187"/>
      <c r="F57" s="197"/>
      <c r="G57" s="116">
        <f t="shared" si="2"/>
        <v>0</v>
      </c>
      <c r="H57" s="110"/>
      <c r="I57" s="196"/>
    </row>
    <row r="58" spans="1:9" x14ac:dyDescent="0.25">
      <c r="A58" s="202"/>
      <c r="B58" s="204"/>
      <c r="C58" s="203"/>
      <c r="D58" s="200"/>
      <c r="E58" s="198"/>
      <c r="F58" s="197"/>
      <c r="G58" s="116">
        <f t="shared" si="2"/>
        <v>0</v>
      </c>
      <c r="H58" s="201"/>
      <c r="I58" s="196"/>
    </row>
    <row r="59" spans="1:9" x14ac:dyDescent="0.25">
      <c r="A59" s="202"/>
      <c r="B59" s="204"/>
      <c r="C59" s="203"/>
      <c r="D59" s="200"/>
      <c r="E59" s="198"/>
      <c r="F59" s="197"/>
      <c r="G59" s="116">
        <f t="shared" si="2"/>
        <v>0</v>
      </c>
      <c r="H59" s="201"/>
      <c r="I59" s="196"/>
    </row>
    <row r="60" spans="1:9" x14ac:dyDescent="0.25">
      <c r="A60" s="202"/>
      <c r="B60" s="204"/>
      <c r="C60" s="203"/>
      <c r="D60" s="200"/>
      <c r="E60" s="198"/>
      <c r="F60" s="197"/>
      <c r="G60" s="199">
        <f t="shared" si="2"/>
        <v>0</v>
      </c>
      <c r="H60" s="201"/>
      <c r="I60" s="196"/>
    </row>
    <row r="61" spans="1:9" x14ac:dyDescent="0.25">
      <c r="A61" s="202"/>
      <c r="B61" s="204"/>
      <c r="C61" s="203"/>
      <c r="D61" s="200"/>
      <c r="E61" s="198"/>
      <c r="F61" s="108"/>
      <c r="G61" s="116">
        <f t="shared" si="2"/>
        <v>0</v>
      </c>
      <c r="H61" s="201"/>
      <c r="I61" s="196"/>
    </row>
    <row r="62" spans="1:9" x14ac:dyDescent="0.25">
      <c r="A62" s="202"/>
      <c r="B62" s="148"/>
      <c r="C62" s="203"/>
      <c r="D62" s="106"/>
      <c r="E62" s="187"/>
      <c r="F62" s="108"/>
      <c r="G62" s="116">
        <f t="shared" si="2"/>
        <v>0</v>
      </c>
      <c r="H62" s="110"/>
      <c r="I62" s="196"/>
    </row>
    <row r="63" spans="1:9" x14ac:dyDescent="0.25">
      <c r="A63" s="202"/>
      <c r="B63" s="148"/>
      <c r="C63" s="203"/>
      <c r="D63" s="106"/>
      <c r="E63" s="187"/>
      <c r="F63" s="108"/>
      <c r="G63" s="116">
        <f t="shared" si="2"/>
        <v>0</v>
      </c>
      <c r="H63" s="110"/>
      <c r="I63" s="196"/>
    </row>
    <row r="64" spans="1:9" x14ac:dyDescent="0.25">
      <c r="A64" s="202"/>
      <c r="B64" s="148"/>
      <c r="C64" s="203"/>
      <c r="D64" s="106"/>
      <c r="E64" s="187"/>
      <c r="F64" s="108"/>
      <c r="G64" s="116">
        <f t="shared" si="2"/>
        <v>0</v>
      </c>
      <c r="H64" s="110"/>
      <c r="I64" s="196"/>
    </row>
    <row r="65" spans="1:9" x14ac:dyDescent="0.25">
      <c r="A65" s="202"/>
      <c r="B65" s="148"/>
      <c r="C65" s="203"/>
      <c r="D65" s="106"/>
      <c r="E65" s="187"/>
      <c r="F65" s="108"/>
      <c r="G65" s="116">
        <f t="shared" si="2"/>
        <v>0</v>
      </c>
      <c r="H65" s="110"/>
      <c r="I65" s="196"/>
    </row>
    <row r="66" spans="1:9" x14ac:dyDescent="0.25">
      <c r="A66" s="202"/>
      <c r="B66" s="148"/>
      <c r="C66" s="203"/>
      <c r="D66" s="106"/>
      <c r="E66" s="187"/>
      <c r="F66" s="108"/>
      <c r="G66" s="116">
        <f t="shared" si="2"/>
        <v>0</v>
      </c>
      <c r="H66" s="110"/>
      <c r="I66" s="196"/>
    </row>
    <row r="67" spans="1:9" x14ac:dyDescent="0.25">
      <c r="A67" s="202"/>
      <c r="B67" s="148"/>
      <c r="C67" s="203"/>
      <c r="D67" s="106"/>
      <c r="E67" s="187"/>
      <c r="F67" s="108"/>
      <c r="G67" s="116">
        <f t="shared" si="2"/>
        <v>0</v>
      </c>
      <c r="H67" s="110"/>
      <c r="I67" s="196"/>
    </row>
    <row r="68" spans="1:9" x14ac:dyDescent="0.25">
      <c r="A68" s="202"/>
      <c r="B68" s="148"/>
      <c r="C68" s="174"/>
      <c r="D68" s="106"/>
      <c r="E68" s="187"/>
      <c r="F68" s="197"/>
      <c r="G68" s="116">
        <f>B68-H68</f>
        <v>0</v>
      </c>
      <c r="H68" s="110"/>
      <c r="I68" s="196"/>
    </row>
    <row r="69" spans="1:9" x14ac:dyDescent="0.25">
      <c r="A69" s="202"/>
      <c r="B69" s="204"/>
      <c r="C69" s="203"/>
      <c r="D69" s="200"/>
      <c r="E69" s="198"/>
      <c r="F69" s="197"/>
      <c r="G69" s="116">
        <f>B69-H69</f>
        <v>0</v>
      </c>
      <c r="H69" s="201"/>
      <c r="I69" s="196"/>
    </row>
    <row r="70" spans="1:9" x14ac:dyDescent="0.25">
      <c r="A70" s="202"/>
      <c r="B70" s="204"/>
      <c r="C70" s="203"/>
      <c r="D70" s="200"/>
      <c r="E70" s="198"/>
      <c r="F70" s="108"/>
      <c r="G70" s="116">
        <f>B70+H70</f>
        <v>0</v>
      </c>
      <c r="H70" s="201"/>
      <c r="I70" s="196"/>
    </row>
    <row r="71" spans="1:9" x14ac:dyDescent="0.25">
      <c r="A71" s="202"/>
      <c r="B71" s="148"/>
      <c r="C71" s="174"/>
      <c r="D71" s="106"/>
      <c r="E71" s="187"/>
      <c r="F71" s="197"/>
      <c r="G71" s="116">
        <f>B71+H71</f>
        <v>0</v>
      </c>
      <c r="H71" s="110"/>
      <c r="I71" s="196"/>
    </row>
    <row r="72" spans="1:9" x14ac:dyDescent="0.25">
      <c r="A72" s="202"/>
      <c r="B72" s="204"/>
      <c r="C72" s="203"/>
      <c r="D72" s="200"/>
      <c r="E72" s="198"/>
      <c r="F72" s="108"/>
      <c r="G72" s="199">
        <f>B72+H72</f>
        <v>0</v>
      </c>
      <c r="H72" s="201"/>
      <c r="I72" s="196"/>
    </row>
    <row r="73" spans="1:9" x14ac:dyDescent="0.25">
      <c r="A73" s="149"/>
      <c r="B73" s="148"/>
      <c r="C73" s="174"/>
      <c r="D73" s="106"/>
      <c r="E73" s="187"/>
      <c r="F73" s="108"/>
      <c r="G73" s="116">
        <f>B73+H73</f>
        <v>0</v>
      </c>
      <c r="H73" s="110"/>
      <c r="I73" s="196"/>
    </row>
    <row r="74" spans="1:9" x14ac:dyDescent="0.25">
      <c r="A74" s="202"/>
      <c r="B74" s="148"/>
      <c r="C74" s="174"/>
      <c r="D74" s="106"/>
      <c r="E74" s="187"/>
      <c r="F74" s="197"/>
      <c r="G74" s="116">
        <f t="shared" ref="G74:G86" si="3">B74-H74</f>
        <v>0</v>
      </c>
      <c r="H74" s="110"/>
      <c r="I74" s="196"/>
    </row>
    <row r="75" spans="1:9" x14ac:dyDescent="0.25">
      <c r="A75" s="202"/>
      <c r="B75" s="204"/>
      <c r="C75" s="203"/>
      <c r="D75" s="200"/>
      <c r="E75" s="198"/>
      <c r="F75" s="197"/>
      <c r="G75" s="116">
        <f t="shared" si="3"/>
        <v>0</v>
      </c>
      <c r="H75" s="201"/>
      <c r="I75" s="196"/>
    </row>
    <row r="76" spans="1:9" x14ac:dyDescent="0.25">
      <c r="A76" s="202"/>
      <c r="B76" s="204"/>
      <c r="C76" s="203"/>
      <c r="D76" s="200"/>
      <c r="E76" s="198"/>
      <c r="F76" s="197"/>
      <c r="G76" s="116">
        <f t="shared" si="3"/>
        <v>0</v>
      </c>
      <c r="H76" s="201"/>
      <c r="I76" s="196"/>
    </row>
    <row r="77" spans="1:9" x14ac:dyDescent="0.25">
      <c r="A77" s="202"/>
      <c r="B77" s="204"/>
      <c r="C77" s="203"/>
      <c r="D77" s="200"/>
      <c r="E77" s="198"/>
      <c r="F77" s="197"/>
      <c r="G77" s="116">
        <f t="shared" si="3"/>
        <v>0</v>
      </c>
      <c r="H77" s="201"/>
      <c r="I77" s="196"/>
    </row>
    <row r="78" spans="1:9" x14ac:dyDescent="0.25">
      <c r="A78" s="202"/>
      <c r="B78" s="204"/>
      <c r="C78" s="203"/>
      <c r="D78" s="200"/>
      <c r="E78" s="198"/>
      <c r="F78" s="197"/>
      <c r="G78" s="116">
        <f t="shared" si="3"/>
        <v>0</v>
      </c>
      <c r="H78" s="201"/>
      <c r="I78" s="196"/>
    </row>
    <row r="79" spans="1:9" x14ac:dyDescent="0.25">
      <c r="A79" s="202"/>
      <c r="B79" s="204"/>
      <c r="C79" s="203"/>
      <c r="D79" s="200"/>
      <c r="E79" s="198"/>
      <c r="F79" s="197"/>
      <c r="G79" s="116">
        <f t="shared" si="3"/>
        <v>0</v>
      </c>
      <c r="H79" s="201"/>
      <c r="I79" s="196"/>
    </row>
    <row r="80" spans="1:9" x14ac:dyDescent="0.25">
      <c r="A80" s="202"/>
      <c r="B80" s="204"/>
      <c r="C80" s="203"/>
      <c r="D80" s="200"/>
      <c r="E80" s="198"/>
      <c r="F80" s="197"/>
      <c r="G80" s="116">
        <f t="shared" si="3"/>
        <v>0</v>
      </c>
      <c r="H80" s="201"/>
      <c r="I80" s="196"/>
    </row>
    <row r="81" spans="1:9" x14ac:dyDescent="0.25">
      <c r="A81" s="202"/>
      <c r="B81" s="204"/>
      <c r="C81" s="203"/>
      <c r="D81" s="200"/>
      <c r="E81" s="198"/>
      <c r="F81" s="197"/>
      <c r="G81" s="116">
        <f t="shared" si="3"/>
        <v>0</v>
      </c>
      <c r="H81" s="201"/>
      <c r="I81" s="196"/>
    </row>
    <row r="82" spans="1:9" x14ac:dyDescent="0.25">
      <c r="A82" s="202"/>
      <c r="B82" s="204"/>
      <c r="C82" s="203"/>
      <c r="D82" s="200"/>
      <c r="E82" s="198"/>
      <c r="F82" s="197"/>
      <c r="G82" s="116">
        <f t="shared" si="3"/>
        <v>0</v>
      </c>
      <c r="H82" s="201"/>
      <c r="I82" s="196"/>
    </row>
    <row r="83" spans="1:9" x14ac:dyDescent="0.25">
      <c r="A83" s="202"/>
      <c r="B83" s="204"/>
      <c r="C83" s="203"/>
      <c r="D83" s="200"/>
      <c r="E83" s="198"/>
      <c r="F83" s="197"/>
      <c r="G83" s="116">
        <f t="shared" si="3"/>
        <v>0</v>
      </c>
      <c r="H83" s="201"/>
      <c r="I83" s="196"/>
    </row>
    <row r="84" spans="1:9" x14ac:dyDescent="0.25">
      <c r="A84" s="202"/>
      <c r="B84" s="204"/>
      <c r="C84" s="203"/>
      <c r="D84" s="200"/>
      <c r="E84" s="198"/>
      <c r="F84" s="197"/>
      <c r="G84" s="116">
        <f t="shared" si="3"/>
        <v>0</v>
      </c>
      <c r="H84" s="201"/>
      <c r="I84" s="196"/>
    </row>
    <row r="85" spans="1:9" x14ac:dyDescent="0.25">
      <c r="A85" s="202"/>
      <c r="B85" s="204"/>
      <c r="C85" s="203"/>
      <c r="D85" s="200"/>
      <c r="E85" s="198"/>
      <c r="F85" s="197"/>
      <c r="G85" s="116">
        <f t="shared" si="3"/>
        <v>0</v>
      </c>
      <c r="H85" s="201"/>
      <c r="I85" s="196"/>
    </row>
    <row r="86" spans="1:9" x14ac:dyDescent="0.25">
      <c r="A86" s="202"/>
      <c r="B86" s="204"/>
      <c r="C86" s="203"/>
      <c r="D86" s="200"/>
      <c r="E86" s="198"/>
      <c r="F86" s="197"/>
      <c r="G86" s="116">
        <f t="shared" si="3"/>
        <v>0</v>
      </c>
      <c r="H86" s="201"/>
      <c r="I86" s="196"/>
    </row>
    <row r="87" spans="1:9" x14ac:dyDescent="0.25">
      <c r="A87" s="202"/>
      <c r="B87" s="204"/>
      <c r="C87" s="203"/>
      <c r="D87" s="200"/>
      <c r="E87" s="198"/>
      <c r="F87" s="220"/>
      <c r="G87" s="116">
        <f>B87+H87</f>
        <v>0</v>
      </c>
      <c r="H87" s="201"/>
      <c r="I87" s="196"/>
    </row>
    <row r="88" spans="1:9" x14ac:dyDescent="0.25">
      <c r="A88" s="298"/>
      <c r="B88" s="206"/>
      <c r="C88" s="299"/>
      <c r="D88" s="300"/>
      <c r="E88" s="301"/>
      <c r="F88" s="324"/>
      <c r="G88" s="318">
        <f>B88+H88</f>
        <v>0</v>
      </c>
      <c r="H88" s="302"/>
      <c r="I88" s="196"/>
    </row>
    <row r="89" spans="1:9" x14ac:dyDescent="0.25">
      <c r="A89" s="319"/>
      <c r="B89" s="320"/>
      <c r="C89" s="321"/>
      <c r="D89" s="322"/>
      <c r="E89" s="323"/>
      <c r="F89" s="108"/>
      <c r="G89" s="325">
        <f t="shared" ref="G89:G96" si="4">B89-H89</f>
        <v>0</v>
      </c>
      <c r="H89" s="326"/>
      <c r="I89" s="196"/>
    </row>
    <row r="90" spans="1:9" x14ac:dyDescent="0.25">
      <c r="A90" s="149"/>
      <c r="B90" s="148"/>
      <c r="C90" s="174"/>
      <c r="D90" s="106"/>
      <c r="E90" s="187"/>
      <c r="F90" s="197"/>
      <c r="G90" s="116">
        <f t="shared" si="4"/>
        <v>0</v>
      </c>
      <c r="H90" s="110"/>
      <c r="I90" s="196"/>
    </row>
    <row r="91" spans="1:9" x14ac:dyDescent="0.25">
      <c r="A91" s="202"/>
      <c r="B91" s="148"/>
      <c r="C91" s="203"/>
      <c r="D91" s="200"/>
      <c r="E91" s="198"/>
      <c r="F91" s="197"/>
      <c r="G91" s="116">
        <f t="shared" si="4"/>
        <v>0</v>
      </c>
      <c r="H91" s="201"/>
      <c r="I91" s="196"/>
    </row>
    <row r="92" spans="1:9" x14ac:dyDescent="0.25">
      <c r="A92" s="202"/>
      <c r="B92" s="148"/>
      <c r="C92" s="203"/>
      <c r="D92" s="200"/>
      <c r="E92" s="198"/>
      <c r="F92" s="197"/>
      <c r="G92" s="116">
        <f t="shared" si="4"/>
        <v>0</v>
      </c>
      <c r="H92" s="201"/>
      <c r="I92" s="196"/>
    </row>
    <row r="93" spans="1:9" x14ac:dyDescent="0.25">
      <c r="A93" s="202"/>
      <c r="B93" s="148"/>
      <c r="C93" s="203"/>
      <c r="D93" s="200"/>
      <c r="E93" s="198"/>
      <c r="F93" s="197"/>
      <c r="G93" s="116">
        <f t="shared" si="4"/>
        <v>0</v>
      </c>
      <c r="H93" s="201"/>
      <c r="I93" s="196"/>
    </row>
    <row r="94" spans="1:9" x14ac:dyDescent="0.25">
      <c r="A94" s="202"/>
      <c r="B94" s="148"/>
      <c r="C94" s="203"/>
      <c r="D94" s="200"/>
      <c r="E94" s="198"/>
      <c r="F94" s="197"/>
      <c r="G94" s="116">
        <f t="shared" si="4"/>
        <v>0</v>
      </c>
      <c r="H94" s="201"/>
      <c r="I94" s="196"/>
    </row>
    <row r="95" spans="1:9" x14ac:dyDescent="0.25">
      <c r="A95" s="202"/>
      <c r="B95" s="148"/>
      <c r="C95" s="203"/>
      <c r="D95" s="200"/>
      <c r="E95" s="198"/>
      <c r="F95" s="197"/>
      <c r="G95" s="116">
        <f t="shared" si="4"/>
        <v>0</v>
      </c>
      <c r="H95" s="201"/>
      <c r="I95" s="196"/>
    </row>
    <row r="96" spans="1:9" x14ac:dyDescent="0.25">
      <c r="A96" s="202"/>
      <c r="B96" s="148"/>
      <c r="C96" s="203"/>
      <c r="D96" s="200"/>
      <c r="E96" s="198"/>
      <c r="F96" s="197"/>
      <c r="G96" s="116">
        <f t="shared" si="4"/>
        <v>0</v>
      </c>
      <c r="H96" s="201"/>
      <c r="I96" s="196"/>
    </row>
    <row r="97" spans="1:9" x14ac:dyDescent="0.25">
      <c r="A97" s="202"/>
      <c r="B97" s="148"/>
      <c r="C97" s="203"/>
      <c r="D97" s="200"/>
      <c r="E97" s="198"/>
      <c r="F97" s="197"/>
      <c r="G97" s="116">
        <f t="shared" ref="G97:G102" si="5">B97-H97</f>
        <v>0</v>
      </c>
      <c r="H97" s="201"/>
      <c r="I97" s="196"/>
    </row>
    <row r="98" spans="1:9" x14ac:dyDescent="0.25">
      <c r="A98" s="202"/>
      <c r="B98" s="148"/>
      <c r="C98" s="203"/>
      <c r="D98" s="200"/>
      <c r="E98" s="198"/>
      <c r="F98" s="197"/>
      <c r="G98" s="116">
        <f t="shared" si="5"/>
        <v>0</v>
      </c>
      <c r="H98" s="201"/>
      <c r="I98" s="196"/>
    </row>
    <row r="99" spans="1:9" x14ac:dyDescent="0.25">
      <c r="A99" s="202"/>
      <c r="B99" s="148"/>
      <c r="C99" s="203"/>
      <c r="D99" s="200"/>
      <c r="E99" s="198"/>
      <c r="F99" s="197"/>
      <c r="G99" s="116">
        <f t="shared" si="5"/>
        <v>0</v>
      </c>
      <c r="H99" s="201"/>
      <c r="I99" s="196"/>
    </row>
    <row r="100" spans="1:9" x14ac:dyDescent="0.25">
      <c r="A100" s="202"/>
      <c r="B100" s="148"/>
      <c r="C100" s="203"/>
      <c r="D100" s="200"/>
      <c r="E100" s="198"/>
      <c r="F100" s="197"/>
      <c r="G100" s="116">
        <f t="shared" si="5"/>
        <v>0</v>
      </c>
      <c r="H100" s="201"/>
      <c r="I100" s="196"/>
    </row>
    <row r="101" spans="1:9" x14ac:dyDescent="0.25">
      <c r="A101" s="202"/>
      <c r="B101" s="204"/>
      <c r="C101" s="203"/>
      <c r="D101" s="200"/>
      <c r="E101" s="198"/>
      <c r="F101" s="108"/>
      <c r="G101" s="199">
        <f t="shared" si="5"/>
        <v>0</v>
      </c>
      <c r="H101" s="201"/>
      <c r="I101" s="196"/>
    </row>
    <row r="102" spans="1:9" x14ac:dyDescent="0.25">
      <c r="A102" s="149"/>
      <c r="B102" s="148"/>
      <c r="C102" s="174"/>
      <c r="D102" s="106"/>
      <c r="E102" s="187"/>
      <c r="F102" s="17"/>
      <c r="G102" s="116">
        <f t="shared" si="5"/>
        <v>0</v>
      </c>
      <c r="H102" s="110"/>
      <c r="I102" s="196"/>
    </row>
    <row r="103" spans="1:9" ht="4.5" customHeight="1" x14ac:dyDescent="0.25">
      <c r="A103" s="17"/>
      <c r="B103" s="221"/>
      <c r="C103" s="17"/>
      <c r="D103" s="17"/>
      <c r="E103" s="17"/>
      <c r="F103" s="5"/>
      <c r="G103" s="17"/>
      <c r="H103" s="17"/>
    </row>
    <row r="104" spans="1:9" x14ac:dyDescent="0.25">
      <c r="A104" s="5"/>
      <c r="B104" s="18">
        <f>SUM(B56:B103)</f>
        <v>0</v>
      </c>
      <c r="C104" s="18" t="e">
        <f>SUM(#REF!)</f>
        <v>#REF!</v>
      </c>
      <c r="D104" s="26">
        <f>SUM(B52:B54)</f>
        <v>0</v>
      </c>
      <c r="E104" s="5"/>
      <c r="F104" s="121"/>
      <c r="G104" s="83">
        <f>SUM(G52:G103)</f>
        <v>0</v>
      </c>
      <c r="H104" s="23">
        <f>SUM(E52:E54)</f>
        <v>0</v>
      </c>
    </row>
    <row r="105" spans="1:9" x14ac:dyDescent="0.25">
      <c r="A105" s="121"/>
      <c r="B105" s="122">
        <f>J46-B104</f>
        <v>18500</v>
      </c>
      <c r="C105" s="121"/>
      <c r="D105" s="123"/>
      <c r="E105" s="121"/>
      <c r="G105" s="122"/>
      <c r="H105" s="121"/>
    </row>
  </sheetData>
  <mergeCells count="6">
    <mergeCell ref="B48:C48"/>
    <mergeCell ref="B1:H1"/>
    <mergeCell ref="B2:C2"/>
    <mergeCell ref="B3:C3"/>
    <mergeCell ref="B46:H46"/>
    <mergeCell ref="B47:C47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tabColor rgb="FF92D050"/>
  </sheetPr>
  <dimension ref="A1:J62"/>
  <sheetViews>
    <sheetView workbookViewId="0">
      <selection activeCell="E61" sqref="E61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48500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77" t="s">
        <v>9</v>
      </c>
      <c r="G2" s="12" t="s">
        <v>19</v>
      </c>
      <c r="H2" s="192"/>
    </row>
    <row r="3" spans="1:10" x14ac:dyDescent="0.25">
      <c r="A3" s="8"/>
      <c r="B3" s="541" t="s">
        <v>8</v>
      </c>
      <c r="C3" s="541"/>
      <c r="D3" s="12" t="s">
        <v>903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H6" s="289"/>
      <c r="I6" s="196"/>
    </row>
    <row r="7" spans="1:10" x14ac:dyDescent="0.25">
      <c r="A7" s="202" t="s">
        <v>1118</v>
      </c>
      <c r="B7" s="204">
        <v>978</v>
      </c>
      <c r="C7" s="203">
        <v>0</v>
      </c>
      <c r="D7" s="200">
        <v>3.5999999999999997E-2</v>
      </c>
      <c r="E7" s="198"/>
      <c r="F7" s="197"/>
      <c r="G7" s="109">
        <f>B7-H7</f>
        <v>978</v>
      </c>
      <c r="H7" s="110"/>
      <c r="I7" s="196"/>
    </row>
    <row r="8" spans="1:10" x14ac:dyDescent="0.25">
      <c r="A8" s="202" t="s">
        <v>1121</v>
      </c>
      <c r="B8" s="204">
        <v>1086</v>
      </c>
      <c r="C8" s="203">
        <v>1</v>
      </c>
      <c r="D8" s="200">
        <v>3.7999999999999999E-2</v>
      </c>
      <c r="E8" s="198"/>
      <c r="F8" s="197"/>
      <c r="G8" s="109">
        <f>B8+H8</f>
        <v>1086</v>
      </c>
      <c r="H8" s="201"/>
      <c r="I8" s="196"/>
    </row>
    <row r="9" spans="1:10" x14ac:dyDescent="0.25">
      <c r="A9" s="202" t="s">
        <v>1120</v>
      </c>
      <c r="B9" s="204">
        <v>800</v>
      </c>
      <c r="C9" s="203">
        <v>0</v>
      </c>
      <c r="D9" s="200">
        <v>3.2000000000000001E-2</v>
      </c>
      <c r="E9" s="198"/>
      <c r="F9" s="197"/>
      <c r="G9" s="109">
        <f t="shared" ref="G9:G22" si="0">B9+H9</f>
        <v>800</v>
      </c>
      <c r="H9" s="201"/>
      <c r="I9" s="196"/>
    </row>
    <row r="10" spans="1:10" x14ac:dyDescent="0.25">
      <c r="A10" s="202" t="s">
        <v>1131</v>
      </c>
      <c r="B10" s="204">
        <v>913</v>
      </c>
      <c r="C10" s="203">
        <v>0</v>
      </c>
      <c r="D10" s="200">
        <v>3.2000000000000001E-2</v>
      </c>
      <c r="E10" s="198"/>
      <c r="F10" s="197"/>
      <c r="G10" s="45">
        <f t="shared" si="0"/>
        <v>913</v>
      </c>
      <c r="H10" s="201"/>
      <c r="I10" s="196"/>
    </row>
    <row r="11" spans="1:10" ht="15.75" thickBot="1" x14ac:dyDescent="0.3">
      <c r="A11" s="153" t="s">
        <v>1132</v>
      </c>
      <c r="B11" s="279">
        <v>1020</v>
      </c>
      <c r="C11" s="170">
        <v>0</v>
      </c>
      <c r="D11" s="280">
        <v>3.7999999999999999E-2</v>
      </c>
      <c r="E11" s="281"/>
      <c r="F11" s="175"/>
      <c r="G11" s="173">
        <f t="shared" si="0"/>
        <v>1020</v>
      </c>
      <c r="H11" s="118"/>
      <c r="I11" s="196"/>
    </row>
    <row r="12" spans="1:10" ht="15.75" thickTop="1" x14ac:dyDescent="0.25">
      <c r="A12" s="202" t="s">
        <v>1133</v>
      </c>
      <c r="B12" s="148">
        <v>757</v>
      </c>
      <c r="C12" s="174">
        <v>30</v>
      </c>
      <c r="D12" s="106">
        <v>0.03</v>
      </c>
      <c r="E12" s="187"/>
      <c r="F12" s="108"/>
      <c r="G12" s="109">
        <f t="shared" si="0"/>
        <v>757</v>
      </c>
      <c r="H12" s="110"/>
      <c r="I12" s="196"/>
    </row>
    <row r="13" spans="1:10" x14ac:dyDescent="0.25">
      <c r="A13" s="202" t="s">
        <v>1140</v>
      </c>
      <c r="B13" s="204">
        <v>1107</v>
      </c>
      <c r="C13" s="203">
        <v>0</v>
      </c>
      <c r="D13" s="200">
        <v>4.3999999999999997E-2</v>
      </c>
      <c r="E13" s="198"/>
      <c r="F13" s="197"/>
      <c r="G13" s="109">
        <f t="shared" si="0"/>
        <v>1107</v>
      </c>
      <c r="H13" s="201"/>
      <c r="I13" s="196"/>
    </row>
    <row r="14" spans="1:10" x14ac:dyDescent="0.25">
      <c r="A14" s="202" t="s">
        <v>1141</v>
      </c>
      <c r="B14" s="204">
        <v>887</v>
      </c>
      <c r="C14" s="203">
        <v>17</v>
      </c>
      <c r="D14" s="200">
        <v>5.1999999999999998E-2</v>
      </c>
      <c r="E14" s="198"/>
      <c r="F14" s="197"/>
      <c r="G14" s="109">
        <f t="shared" si="0"/>
        <v>887</v>
      </c>
      <c r="H14" s="201"/>
      <c r="I14" s="196"/>
    </row>
    <row r="15" spans="1:10" x14ac:dyDescent="0.25">
      <c r="A15" s="202" t="s">
        <v>1151</v>
      </c>
      <c r="B15" s="204">
        <v>986</v>
      </c>
      <c r="C15" s="203">
        <v>0</v>
      </c>
      <c r="D15" s="200">
        <v>2.4E-2</v>
      </c>
      <c r="E15" s="198"/>
      <c r="F15" s="197"/>
      <c r="G15" s="45">
        <f t="shared" si="0"/>
        <v>986</v>
      </c>
      <c r="H15" s="201"/>
      <c r="I15" s="196"/>
    </row>
    <row r="16" spans="1:10" x14ac:dyDescent="0.25">
      <c r="A16" s="202" t="s">
        <v>1155</v>
      </c>
      <c r="B16" s="204">
        <v>900</v>
      </c>
      <c r="C16" s="203">
        <v>37</v>
      </c>
      <c r="D16" s="200">
        <v>3.2000000000000001E-2</v>
      </c>
      <c r="E16" s="198"/>
      <c r="F16" s="197"/>
      <c r="G16" s="109">
        <f t="shared" si="0"/>
        <v>900</v>
      </c>
      <c r="H16" s="201"/>
      <c r="I16" s="196"/>
    </row>
    <row r="17" spans="1:9" x14ac:dyDescent="0.25">
      <c r="A17" s="202" t="s">
        <v>1156</v>
      </c>
      <c r="B17" s="148">
        <v>1060</v>
      </c>
      <c r="C17" s="203">
        <v>0</v>
      </c>
      <c r="D17" s="106">
        <v>0.05</v>
      </c>
      <c r="E17" s="187"/>
      <c r="F17" s="108"/>
      <c r="G17" s="109">
        <f t="shared" si="0"/>
        <v>1060</v>
      </c>
      <c r="H17" s="110"/>
      <c r="I17" s="196"/>
    </row>
    <row r="18" spans="1:9" x14ac:dyDescent="0.25">
      <c r="A18" s="202" t="s">
        <v>1165</v>
      </c>
      <c r="B18" s="148">
        <v>1050</v>
      </c>
      <c r="C18" s="203">
        <v>11</v>
      </c>
      <c r="D18" s="106">
        <v>4.3999999999999997E-2</v>
      </c>
      <c r="E18" s="187"/>
      <c r="F18" s="108"/>
      <c r="G18" s="109">
        <f t="shared" si="0"/>
        <v>1050</v>
      </c>
      <c r="H18" s="110"/>
      <c r="I18" s="196"/>
    </row>
    <row r="19" spans="1:9" x14ac:dyDescent="0.25">
      <c r="A19" s="202" t="s">
        <v>1167</v>
      </c>
      <c r="B19" s="148">
        <v>1071</v>
      </c>
      <c r="C19" s="203">
        <v>9</v>
      </c>
      <c r="D19" s="106">
        <v>0.05</v>
      </c>
      <c r="E19" s="187"/>
      <c r="F19" s="108"/>
      <c r="G19" s="109">
        <f t="shared" si="0"/>
        <v>1071</v>
      </c>
      <c r="H19" s="110"/>
      <c r="I19" s="196"/>
    </row>
    <row r="20" spans="1:9" x14ac:dyDescent="0.25">
      <c r="A20" s="202" t="s">
        <v>1166</v>
      </c>
      <c r="B20" s="148">
        <v>900</v>
      </c>
      <c r="C20" s="203"/>
      <c r="D20" s="106">
        <v>2.8000000000000001E-2</v>
      </c>
      <c r="E20" s="187"/>
      <c r="F20" s="108"/>
      <c r="G20" s="109">
        <f t="shared" si="0"/>
        <v>900</v>
      </c>
      <c r="H20" s="110"/>
      <c r="I20" s="196"/>
    </row>
    <row r="21" spans="1:9" x14ac:dyDescent="0.25">
      <c r="A21" s="202" t="s">
        <v>1177</v>
      </c>
      <c r="B21" s="148">
        <v>648</v>
      </c>
      <c r="C21" s="203">
        <v>34</v>
      </c>
      <c r="D21" s="106"/>
      <c r="E21" s="187"/>
      <c r="F21" s="108"/>
      <c r="G21" s="109">
        <f t="shared" si="0"/>
        <v>648</v>
      </c>
      <c r="H21" s="110"/>
      <c r="I21" s="196"/>
    </row>
    <row r="22" spans="1:9" x14ac:dyDescent="0.25">
      <c r="A22" s="202" t="s">
        <v>1178</v>
      </c>
      <c r="B22" s="148">
        <v>980</v>
      </c>
      <c r="C22" s="203">
        <v>1</v>
      </c>
      <c r="D22" s="106">
        <v>2.4E-2</v>
      </c>
      <c r="E22" s="187"/>
      <c r="F22" s="108"/>
      <c r="G22" s="109">
        <f t="shared" si="0"/>
        <v>980</v>
      </c>
      <c r="H22" s="110"/>
      <c r="I22" s="196"/>
    </row>
    <row r="23" spans="1:9" x14ac:dyDescent="0.25">
      <c r="A23" s="202" t="s">
        <v>1189</v>
      </c>
      <c r="B23" s="148">
        <v>1170</v>
      </c>
      <c r="C23" s="174">
        <v>0</v>
      </c>
      <c r="D23" s="106">
        <v>3.5999999999999997E-2</v>
      </c>
      <c r="E23" s="187"/>
      <c r="F23" s="108"/>
      <c r="G23" s="109">
        <f>B23-H23</f>
        <v>1170</v>
      </c>
      <c r="H23" s="110"/>
      <c r="I23" s="196"/>
    </row>
    <row r="24" spans="1:9" x14ac:dyDescent="0.25">
      <c r="A24" s="202" t="s">
        <v>1190</v>
      </c>
      <c r="B24" s="204">
        <v>1045</v>
      </c>
      <c r="C24" s="203">
        <v>5</v>
      </c>
      <c r="D24" s="200">
        <v>0.04</v>
      </c>
      <c r="E24" s="198"/>
      <c r="F24" s="197"/>
      <c r="G24" s="109">
        <f>B24-H24</f>
        <v>1045</v>
      </c>
      <c r="H24" s="201"/>
      <c r="I24" s="196"/>
    </row>
    <row r="25" spans="1:9" x14ac:dyDescent="0.25">
      <c r="A25" s="202" t="s">
        <v>1206</v>
      </c>
      <c r="B25" s="204">
        <v>1085</v>
      </c>
      <c r="C25" s="203">
        <v>13</v>
      </c>
      <c r="D25" s="200">
        <v>4.8000000000000001E-2</v>
      </c>
      <c r="E25" s="198"/>
      <c r="F25" s="197"/>
      <c r="G25" s="109">
        <f>B25+H25</f>
        <v>1085</v>
      </c>
      <c r="H25" s="201"/>
      <c r="I25" s="196"/>
    </row>
    <row r="26" spans="1:9" x14ac:dyDescent="0.25">
      <c r="A26" s="202" t="s">
        <v>1207</v>
      </c>
      <c r="B26" s="148">
        <v>905</v>
      </c>
      <c r="C26" s="174">
        <v>2</v>
      </c>
      <c r="D26" s="106">
        <v>2.8000000000000001E-2</v>
      </c>
      <c r="E26" s="187"/>
      <c r="F26" s="108"/>
      <c r="G26" s="109">
        <f>B26+H26</f>
        <v>905</v>
      </c>
      <c r="H26" s="110"/>
      <c r="I26" s="196"/>
    </row>
    <row r="27" spans="1:9" ht="15.75" thickBot="1" x14ac:dyDescent="0.3">
      <c r="A27" s="153" t="s">
        <v>1208</v>
      </c>
      <c r="B27" s="171">
        <v>900</v>
      </c>
      <c r="C27" s="170">
        <v>33</v>
      </c>
      <c r="D27" s="120">
        <v>0.04</v>
      </c>
      <c r="E27" s="188"/>
      <c r="F27" s="113"/>
      <c r="G27" s="114">
        <f>B27+H27</f>
        <v>900</v>
      </c>
      <c r="H27" s="118"/>
      <c r="I27" s="196"/>
    </row>
    <row r="28" spans="1:9" ht="15.75" thickTop="1" x14ac:dyDescent="0.25">
      <c r="A28" s="149" t="s">
        <v>1209</v>
      </c>
      <c r="B28" s="148">
        <v>1047</v>
      </c>
      <c r="C28" s="174">
        <v>4</v>
      </c>
      <c r="D28" s="106">
        <v>3.5999999999999997E-2</v>
      </c>
      <c r="E28" s="187"/>
      <c r="F28" s="108"/>
      <c r="G28" s="109">
        <f>B28+H28</f>
        <v>1047</v>
      </c>
      <c r="H28" s="110"/>
      <c r="I28" s="196"/>
    </row>
    <row r="29" spans="1:9" x14ac:dyDescent="0.25">
      <c r="A29" s="202" t="s">
        <v>1255</v>
      </c>
      <c r="B29" s="148">
        <v>1150</v>
      </c>
      <c r="C29" s="174">
        <v>11</v>
      </c>
      <c r="D29" s="106">
        <v>0.05</v>
      </c>
      <c r="E29" s="187"/>
      <c r="F29" s="108"/>
      <c r="G29" s="109">
        <f t="shared" ref="G29:G51" si="1">B29-H29</f>
        <v>1150</v>
      </c>
      <c r="H29" s="110"/>
      <c r="I29" s="196"/>
    </row>
    <row r="30" spans="1:9" x14ac:dyDescent="0.25">
      <c r="A30" s="202" t="s">
        <v>1256</v>
      </c>
      <c r="B30" s="204">
        <v>1020</v>
      </c>
      <c r="C30" s="203">
        <v>0</v>
      </c>
      <c r="D30" s="200">
        <v>2.5999999999999999E-2</v>
      </c>
      <c r="E30" s="198"/>
      <c r="F30" s="197"/>
      <c r="G30" s="109">
        <f t="shared" si="1"/>
        <v>1020</v>
      </c>
      <c r="H30" s="201"/>
      <c r="I30" s="196"/>
    </row>
    <row r="31" spans="1:9" x14ac:dyDescent="0.25">
      <c r="A31" s="202" t="s">
        <v>1270</v>
      </c>
      <c r="B31" s="204">
        <v>1040</v>
      </c>
      <c r="C31" s="203">
        <v>7</v>
      </c>
      <c r="D31" s="200">
        <v>3.2000000000000001E-2</v>
      </c>
      <c r="E31" s="198"/>
      <c r="F31" s="197"/>
      <c r="G31" s="109">
        <f t="shared" si="1"/>
        <v>1040</v>
      </c>
      <c r="H31" s="201"/>
      <c r="I31" s="196"/>
    </row>
    <row r="32" spans="1:9" x14ac:dyDescent="0.25">
      <c r="A32" s="202" t="s">
        <v>1271</v>
      </c>
      <c r="B32" s="204">
        <v>980</v>
      </c>
      <c r="C32" s="203">
        <v>0</v>
      </c>
      <c r="D32" s="200">
        <v>4.5999999999999999E-2</v>
      </c>
      <c r="E32" s="198"/>
      <c r="F32" s="197"/>
      <c r="G32" s="109">
        <f t="shared" si="1"/>
        <v>980</v>
      </c>
      <c r="H32" s="201"/>
      <c r="I32" s="196"/>
    </row>
    <row r="33" spans="1:9" x14ac:dyDescent="0.25">
      <c r="A33" s="202" t="s">
        <v>1272</v>
      </c>
      <c r="B33" s="204">
        <v>834</v>
      </c>
      <c r="C33" s="203">
        <v>1</v>
      </c>
      <c r="D33" s="200">
        <v>3.2000000000000001E-2</v>
      </c>
      <c r="E33" s="198"/>
      <c r="F33" s="197"/>
      <c r="G33" s="109">
        <f t="shared" si="1"/>
        <v>834</v>
      </c>
      <c r="H33" s="201"/>
      <c r="I33" s="196"/>
    </row>
    <row r="34" spans="1:9" x14ac:dyDescent="0.25">
      <c r="A34" s="202" t="s">
        <v>1273</v>
      </c>
      <c r="B34" s="204">
        <v>987</v>
      </c>
      <c r="C34" s="203">
        <v>18</v>
      </c>
      <c r="D34" s="200">
        <v>4.8000000000000001E-2</v>
      </c>
      <c r="E34" s="198"/>
      <c r="F34" s="197"/>
      <c r="G34" s="109">
        <f t="shared" si="1"/>
        <v>987</v>
      </c>
      <c r="H34" s="201"/>
      <c r="I34" s="196"/>
    </row>
    <row r="35" spans="1:9" x14ac:dyDescent="0.25">
      <c r="A35" s="202" t="s">
        <v>1274</v>
      </c>
      <c r="B35" s="204">
        <v>644</v>
      </c>
      <c r="C35" s="203">
        <v>0</v>
      </c>
      <c r="D35" s="200">
        <v>3.4000000000000002E-2</v>
      </c>
      <c r="E35" s="198"/>
      <c r="F35" s="197"/>
      <c r="G35" s="109">
        <f t="shared" si="1"/>
        <v>644</v>
      </c>
      <c r="H35" s="201"/>
      <c r="I35" s="196"/>
    </row>
    <row r="36" spans="1:9" x14ac:dyDescent="0.25">
      <c r="A36" s="202" t="s">
        <v>1275</v>
      </c>
      <c r="B36" s="204">
        <v>1010</v>
      </c>
      <c r="C36" s="203">
        <v>9</v>
      </c>
      <c r="D36" s="200">
        <v>4.3999999999999997E-2</v>
      </c>
      <c r="E36" s="198"/>
      <c r="F36" s="197"/>
      <c r="G36" s="109">
        <f t="shared" si="1"/>
        <v>1010</v>
      </c>
      <c r="H36" s="201"/>
      <c r="I36" s="196"/>
    </row>
    <row r="37" spans="1:9" x14ac:dyDescent="0.25">
      <c r="A37" s="202" t="s">
        <v>1276</v>
      </c>
      <c r="B37" s="204">
        <v>1050</v>
      </c>
      <c r="C37" s="203">
        <v>12</v>
      </c>
      <c r="D37" s="200">
        <v>5.1999999999999998E-2</v>
      </c>
      <c r="E37" s="198"/>
      <c r="F37" s="197"/>
      <c r="G37" s="109">
        <f t="shared" si="1"/>
        <v>1050</v>
      </c>
      <c r="H37" s="201"/>
      <c r="I37" s="196"/>
    </row>
    <row r="38" spans="1:9" x14ac:dyDescent="0.25">
      <c r="A38" s="202" t="s">
        <v>1277</v>
      </c>
      <c r="B38" s="204">
        <v>985</v>
      </c>
      <c r="C38" s="203">
        <v>6</v>
      </c>
      <c r="D38" s="200">
        <v>4.3999999999999997E-2</v>
      </c>
      <c r="E38" s="198"/>
      <c r="F38" s="197"/>
      <c r="G38" s="109">
        <f t="shared" si="1"/>
        <v>985</v>
      </c>
      <c r="H38" s="201"/>
      <c r="I38" s="196"/>
    </row>
    <row r="39" spans="1:9" x14ac:dyDescent="0.25">
      <c r="A39" s="202" t="s">
        <v>1278</v>
      </c>
      <c r="B39" s="204">
        <v>1097</v>
      </c>
      <c r="C39" s="203">
        <v>7</v>
      </c>
      <c r="D39" s="200">
        <v>4.8000000000000001E-2</v>
      </c>
      <c r="E39" s="198"/>
      <c r="F39" s="197"/>
      <c r="G39" s="109">
        <f t="shared" si="1"/>
        <v>1097</v>
      </c>
      <c r="H39" s="201"/>
      <c r="I39" s="196"/>
    </row>
    <row r="40" spans="1:9" x14ac:dyDescent="0.25">
      <c r="A40" s="202" t="s">
        <v>1279</v>
      </c>
      <c r="B40" s="204">
        <v>1065</v>
      </c>
      <c r="C40" s="203">
        <v>0</v>
      </c>
      <c r="D40" s="200">
        <v>4.3999999999999997E-2</v>
      </c>
      <c r="E40" s="198"/>
      <c r="F40" s="197"/>
      <c r="G40" s="109">
        <f t="shared" si="1"/>
        <v>1065</v>
      </c>
      <c r="H40" s="201"/>
      <c r="I40" s="196"/>
    </row>
    <row r="41" spans="1:9" x14ac:dyDescent="0.25">
      <c r="A41" s="202" t="s">
        <v>1280</v>
      </c>
      <c r="B41" s="204">
        <v>359</v>
      </c>
      <c r="C41" s="203">
        <v>7</v>
      </c>
      <c r="D41" s="200">
        <v>1.4E-2</v>
      </c>
      <c r="E41" s="198"/>
      <c r="F41" s="197"/>
      <c r="G41" s="109">
        <f t="shared" si="1"/>
        <v>359</v>
      </c>
      <c r="H41" s="201"/>
      <c r="I41" s="196"/>
    </row>
    <row r="42" spans="1:9" x14ac:dyDescent="0.25">
      <c r="A42" s="202" t="s">
        <v>1281</v>
      </c>
      <c r="B42" s="204">
        <v>300</v>
      </c>
      <c r="C42" s="203">
        <v>0</v>
      </c>
      <c r="D42" s="200">
        <v>0</v>
      </c>
      <c r="E42" s="198"/>
      <c r="F42" s="197"/>
      <c r="G42" s="109">
        <f>B42+H42</f>
        <v>342</v>
      </c>
      <c r="H42" s="201">
        <v>42</v>
      </c>
      <c r="I42" s="196"/>
    </row>
    <row r="43" spans="1:9" x14ac:dyDescent="0.25">
      <c r="A43" s="298" t="s">
        <v>1282</v>
      </c>
      <c r="B43" s="206">
        <v>1000</v>
      </c>
      <c r="C43" s="299">
        <v>3</v>
      </c>
      <c r="D43" s="300">
        <v>4.3999999999999997E-2</v>
      </c>
      <c r="E43" s="301"/>
      <c r="F43" s="220"/>
      <c r="G43" s="310">
        <f>B43+H43</f>
        <v>1028</v>
      </c>
      <c r="H43" s="302">
        <v>28</v>
      </c>
      <c r="I43" s="196"/>
    </row>
    <row r="44" spans="1:9" ht="15.75" thickBot="1" x14ac:dyDescent="0.3">
      <c r="A44" s="303" t="s">
        <v>1283</v>
      </c>
      <c r="B44" s="304">
        <v>1040</v>
      </c>
      <c r="C44" s="305">
        <v>13</v>
      </c>
      <c r="D44" s="306">
        <v>4.8000000000000001E-2</v>
      </c>
      <c r="E44" s="307"/>
      <c r="F44" s="308"/>
      <c r="G44" s="311">
        <f t="shared" si="1"/>
        <v>1040</v>
      </c>
      <c r="H44" s="309"/>
      <c r="I44" s="196"/>
    </row>
    <row r="45" spans="1:9" ht="15.75" thickTop="1" x14ac:dyDescent="0.25">
      <c r="A45" s="149" t="s">
        <v>1284</v>
      </c>
      <c r="B45" s="148">
        <v>970</v>
      </c>
      <c r="C45" s="174">
        <v>6</v>
      </c>
      <c r="D45" s="106">
        <v>0.04</v>
      </c>
      <c r="E45" s="187"/>
      <c r="F45" s="108"/>
      <c r="G45" s="109">
        <f t="shared" si="1"/>
        <v>970</v>
      </c>
      <c r="H45" s="110"/>
      <c r="I45" s="196"/>
    </row>
    <row r="46" spans="1:9" x14ac:dyDescent="0.25">
      <c r="A46" s="202" t="s">
        <v>1285</v>
      </c>
      <c r="B46" s="148">
        <v>954</v>
      </c>
      <c r="C46" s="203">
        <v>2</v>
      </c>
      <c r="D46" s="200">
        <v>3.2000000000000001E-2</v>
      </c>
      <c r="E46" s="198"/>
      <c r="F46" s="197"/>
      <c r="G46" s="109">
        <f t="shared" si="1"/>
        <v>954</v>
      </c>
      <c r="H46" s="201"/>
      <c r="I46" s="196"/>
    </row>
    <row r="47" spans="1:9" x14ac:dyDescent="0.25">
      <c r="A47" s="202" t="s">
        <v>1286</v>
      </c>
      <c r="B47" s="148">
        <v>1000</v>
      </c>
      <c r="C47" s="203">
        <v>0</v>
      </c>
      <c r="D47" s="200">
        <v>0.04</v>
      </c>
      <c r="E47" s="198"/>
      <c r="F47" s="197"/>
      <c r="G47" s="109">
        <f t="shared" si="1"/>
        <v>1000</v>
      </c>
      <c r="H47" s="201"/>
      <c r="I47" s="196"/>
    </row>
    <row r="48" spans="1:9" x14ac:dyDescent="0.25">
      <c r="A48" s="202" t="s">
        <v>1287</v>
      </c>
      <c r="B48" s="148">
        <v>1054</v>
      </c>
      <c r="C48" s="203">
        <v>2</v>
      </c>
      <c r="D48" s="200">
        <v>4.3999999999999997E-2</v>
      </c>
      <c r="E48" s="198"/>
      <c r="F48" s="197"/>
      <c r="G48" s="109">
        <f t="shared" si="1"/>
        <v>1054</v>
      </c>
      <c r="H48" s="201"/>
      <c r="I48" s="196"/>
    </row>
    <row r="49" spans="1:9" x14ac:dyDescent="0.25">
      <c r="A49" s="202" t="s">
        <v>1288</v>
      </c>
      <c r="B49" s="148">
        <v>992</v>
      </c>
      <c r="C49" s="203">
        <v>3</v>
      </c>
      <c r="D49" s="200">
        <v>0.03</v>
      </c>
      <c r="E49" s="198"/>
      <c r="F49" s="197"/>
      <c r="G49" s="109">
        <f t="shared" si="1"/>
        <v>992</v>
      </c>
      <c r="H49" s="201"/>
      <c r="I49" s="196"/>
    </row>
    <row r="50" spans="1:9" x14ac:dyDescent="0.25">
      <c r="A50" s="202" t="s">
        <v>1289</v>
      </c>
      <c r="B50" s="148">
        <v>1029</v>
      </c>
      <c r="C50" s="203">
        <v>13</v>
      </c>
      <c r="D50" s="200">
        <v>4.8000000000000001E-2</v>
      </c>
      <c r="E50" s="198"/>
      <c r="F50" s="197"/>
      <c r="G50" s="109">
        <f t="shared" si="1"/>
        <v>1029</v>
      </c>
      <c r="H50" s="201"/>
      <c r="I50" s="196"/>
    </row>
    <row r="51" spans="1:9" x14ac:dyDescent="0.25">
      <c r="A51" s="202" t="s">
        <v>1290</v>
      </c>
      <c r="B51" s="148">
        <v>1020</v>
      </c>
      <c r="C51" s="203">
        <v>3</v>
      </c>
      <c r="D51" s="200">
        <v>4.2000000000000003E-2</v>
      </c>
      <c r="E51" s="198"/>
      <c r="F51" s="197"/>
      <c r="G51" s="109">
        <f t="shared" si="1"/>
        <v>1020</v>
      </c>
      <c r="H51" s="201"/>
      <c r="I51" s="196"/>
    </row>
    <row r="52" spans="1:9" x14ac:dyDescent="0.25">
      <c r="A52" s="202" t="s">
        <v>1291</v>
      </c>
      <c r="B52" s="148">
        <v>1017</v>
      </c>
      <c r="C52" s="203">
        <v>5</v>
      </c>
      <c r="D52" s="200">
        <v>3.7999999999999999E-2</v>
      </c>
      <c r="E52" s="198"/>
      <c r="F52" s="197"/>
      <c r="G52" s="109">
        <f t="shared" ref="G52:G57" si="2">B52-H52</f>
        <v>1017</v>
      </c>
      <c r="H52" s="201"/>
      <c r="I52" s="196"/>
    </row>
    <row r="53" spans="1:9" x14ac:dyDescent="0.25">
      <c r="A53" s="202" t="s">
        <v>1292</v>
      </c>
      <c r="B53" s="148">
        <v>960</v>
      </c>
      <c r="C53" s="203">
        <v>5</v>
      </c>
      <c r="D53" s="200">
        <v>4.2000000000000003E-2</v>
      </c>
      <c r="E53" s="198"/>
      <c r="F53" s="197"/>
      <c r="G53" s="109">
        <f t="shared" si="2"/>
        <v>960</v>
      </c>
      <c r="H53" s="201"/>
      <c r="I53" s="196"/>
    </row>
    <row r="54" spans="1:9" x14ac:dyDescent="0.25">
      <c r="A54" s="202" t="s">
        <v>1397</v>
      </c>
      <c r="B54" s="148">
        <v>184</v>
      </c>
      <c r="C54" s="203">
        <v>0</v>
      </c>
      <c r="D54" s="200">
        <v>0</v>
      </c>
      <c r="E54" s="198"/>
      <c r="F54" s="197"/>
      <c r="G54" s="109">
        <f t="shared" si="2"/>
        <v>184</v>
      </c>
      <c r="H54" s="201"/>
      <c r="I54" s="196"/>
    </row>
    <row r="55" spans="1:9" x14ac:dyDescent="0.25">
      <c r="A55" s="202" t="s">
        <v>1398</v>
      </c>
      <c r="B55" s="148">
        <v>1024</v>
      </c>
      <c r="C55" s="203">
        <v>3</v>
      </c>
      <c r="D55" s="200">
        <v>4.3999999999999997E-2</v>
      </c>
      <c r="E55" s="198"/>
      <c r="F55" s="197"/>
      <c r="G55" s="109">
        <f t="shared" si="2"/>
        <v>1024</v>
      </c>
      <c r="H55" s="201"/>
      <c r="I55" s="196"/>
    </row>
    <row r="56" spans="1:9" ht="15.75" thickBot="1" x14ac:dyDescent="0.3">
      <c r="A56" s="153" t="s">
        <v>1406</v>
      </c>
      <c r="B56" s="171">
        <v>500</v>
      </c>
      <c r="C56" s="170">
        <v>0</v>
      </c>
      <c r="D56" s="120">
        <v>0</v>
      </c>
      <c r="E56" s="188"/>
      <c r="F56" s="113"/>
      <c r="G56" s="114">
        <f t="shared" si="2"/>
        <v>500</v>
      </c>
      <c r="H56" s="118"/>
      <c r="I56" s="196"/>
    </row>
    <row r="57" spans="1:9" ht="15.75" thickTop="1" x14ac:dyDescent="0.25">
      <c r="A57" s="149" t="s">
        <v>1406</v>
      </c>
      <c r="B57" s="148">
        <v>604</v>
      </c>
      <c r="C57" s="174">
        <v>0</v>
      </c>
      <c r="D57" s="106">
        <v>4.8000000000000001E-2</v>
      </c>
      <c r="E57" s="187"/>
      <c r="F57" s="108"/>
      <c r="G57" s="109">
        <f t="shared" si="2"/>
        <v>604</v>
      </c>
      <c r="H57" s="110"/>
      <c r="I57" s="196"/>
    </row>
    <row r="58" spans="1:9" ht="4.5" customHeight="1" x14ac:dyDescent="0.25">
      <c r="A58" s="17"/>
      <c r="B58" s="221"/>
      <c r="C58" s="17"/>
      <c r="D58" s="17"/>
      <c r="E58" s="17"/>
      <c r="F58" s="17"/>
      <c r="G58" s="17"/>
      <c r="H58" s="17"/>
    </row>
    <row r="59" spans="1:9" x14ac:dyDescent="0.25">
      <c r="A59" s="5"/>
      <c r="B59" s="18">
        <f>SUM(B7:B58)</f>
        <v>47164</v>
      </c>
      <c r="C59" s="18">
        <f>SUM(B7:B9)</f>
        <v>2864</v>
      </c>
      <c r="D59" s="26">
        <f>SUM(D7:D9)</f>
        <v>0.106</v>
      </c>
      <c r="E59" s="5"/>
      <c r="F59" s="5"/>
      <c r="G59" s="83">
        <f>SUM(G7:G58)</f>
        <v>47234</v>
      </c>
      <c r="H59" s="23">
        <f>SUM(H7:H9)</f>
        <v>0</v>
      </c>
    </row>
    <row r="60" spans="1:9" x14ac:dyDescent="0.25">
      <c r="A60" s="121"/>
      <c r="B60" s="122">
        <f>J1-B59</f>
        <v>1336</v>
      </c>
      <c r="C60" s="121"/>
      <c r="D60" s="123"/>
      <c r="E60" s="121"/>
      <c r="F60" s="121"/>
      <c r="G60" s="122"/>
      <c r="H60" s="121"/>
    </row>
    <row r="61" spans="1:9" ht="28.5" customHeight="1" x14ac:dyDescent="0.25"/>
    <row r="62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tabColor rgb="FFFFC000"/>
  </sheetPr>
  <dimension ref="A1:J45"/>
  <sheetViews>
    <sheetView topLeftCell="A19" workbookViewId="0">
      <selection activeCell="O46" sqref="O4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24500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85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1160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I6" s="196"/>
    </row>
    <row r="7" spans="1:10" x14ac:dyDescent="0.25">
      <c r="A7" s="202" t="s">
        <v>1168</v>
      </c>
      <c r="B7" s="204">
        <v>195</v>
      </c>
      <c r="C7" s="203">
        <v>6</v>
      </c>
      <c r="D7" s="200">
        <v>0</v>
      </c>
      <c r="E7" s="198"/>
      <c r="F7" s="197"/>
      <c r="G7" s="45">
        <f>B7-H7</f>
        <v>195</v>
      </c>
      <c r="H7" s="201"/>
      <c r="I7" s="196"/>
    </row>
    <row r="8" spans="1:10" x14ac:dyDescent="0.25">
      <c r="A8" s="202" t="s">
        <v>1169</v>
      </c>
      <c r="B8" s="204">
        <v>966</v>
      </c>
      <c r="C8" s="203">
        <v>17</v>
      </c>
      <c r="D8" s="200">
        <v>0.09</v>
      </c>
      <c r="E8" s="198"/>
      <c r="F8" s="197"/>
      <c r="G8" s="109">
        <f>B8+H8</f>
        <v>966</v>
      </c>
      <c r="H8" s="201"/>
      <c r="I8" s="196"/>
    </row>
    <row r="9" spans="1:10" x14ac:dyDescent="0.25">
      <c r="A9" s="202" t="s">
        <v>1170</v>
      </c>
      <c r="B9" s="204">
        <v>863</v>
      </c>
      <c r="C9" s="203">
        <v>10</v>
      </c>
      <c r="D9" s="200">
        <v>0.09</v>
      </c>
      <c r="E9" s="198"/>
      <c r="F9" s="197"/>
      <c r="G9" s="109">
        <f t="shared" ref="G9:G20" si="0">B9+H9</f>
        <v>863</v>
      </c>
      <c r="H9" s="201"/>
      <c r="I9" s="196"/>
    </row>
    <row r="10" spans="1:10" x14ac:dyDescent="0.25">
      <c r="A10" s="202" t="s">
        <v>1179</v>
      </c>
      <c r="B10" s="204">
        <v>866</v>
      </c>
      <c r="C10" s="203">
        <v>0</v>
      </c>
      <c r="D10" s="200">
        <v>9.6000000000000002E-2</v>
      </c>
      <c r="E10" s="198"/>
      <c r="F10" s="197"/>
      <c r="G10" s="45">
        <f t="shared" si="0"/>
        <v>866</v>
      </c>
      <c r="H10" s="201"/>
      <c r="I10" s="196"/>
    </row>
    <row r="11" spans="1:10" x14ac:dyDescent="0.25">
      <c r="A11" s="202" t="s">
        <v>1180</v>
      </c>
      <c r="B11" s="204">
        <v>638</v>
      </c>
      <c r="C11" s="203">
        <v>12</v>
      </c>
      <c r="D11" s="200">
        <v>0.108</v>
      </c>
      <c r="E11" s="198"/>
      <c r="F11" s="197"/>
      <c r="G11" s="45">
        <f t="shared" si="0"/>
        <v>638</v>
      </c>
      <c r="H11" s="201"/>
      <c r="I11" s="196"/>
    </row>
    <row r="12" spans="1:10" x14ac:dyDescent="0.25">
      <c r="A12" s="202" t="s">
        <v>1181</v>
      </c>
      <c r="B12" s="148">
        <v>380</v>
      </c>
      <c r="C12" s="174">
        <v>14</v>
      </c>
      <c r="D12" s="106">
        <v>0</v>
      </c>
      <c r="E12" s="187"/>
      <c r="F12" s="108"/>
      <c r="G12" s="109">
        <f t="shared" si="0"/>
        <v>380</v>
      </c>
      <c r="H12" s="110"/>
      <c r="I12" s="196"/>
    </row>
    <row r="13" spans="1:10" x14ac:dyDescent="0.25">
      <c r="A13" s="202" t="s">
        <v>1203</v>
      </c>
      <c r="B13" s="204">
        <v>1080</v>
      </c>
      <c r="C13" s="203">
        <v>6</v>
      </c>
      <c r="D13" s="200">
        <v>7.5999999999999998E-2</v>
      </c>
      <c r="E13" s="198"/>
      <c r="F13" s="197"/>
      <c r="G13" s="109">
        <f t="shared" si="0"/>
        <v>1080</v>
      </c>
      <c r="H13" s="201"/>
      <c r="I13" s="196"/>
    </row>
    <row r="14" spans="1:10" x14ac:dyDescent="0.25">
      <c r="A14" s="202" t="s">
        <v>1204</v>
      </c>
      <c r="B14" s="204">
        <v>907</v>
      </c>
      <c r="C14" s="203">
        <v>27</v>
      </c>
      <c r="D14" s="200">
        <v>7.1999999999999995E-2</v>
      </c>
      <c r="E14" s="198"/>
      <c r="F14" s="197"/>
      <c r="G14" s="109">
        <f t="shared" si="0"/>
        <v>907</v>
      </c>
      <c r="H14" s="201"/>
      <c r="I14" s="196"/>
    </row>
    <row r="15" spans="1:10" x14ac:dyDescent="0.25">
      <c r="A15" s="202" t="s">
        <v>1202</v>
      </c>
      <c r="B15" s="204">
        <v>922</v>
      </c>
      <c r="C15" s="203">
        <v>4</v>
      </c>
      <c r="D15" s="200">
        <v>0.108</v>
      </c>
      <c r="E15" s="198"/>
      <c r="F15" s="197"/>
      <c r="G15" s="45">
        <f t="shared" si="0"/>
        <v>922</v>
      </c>
      <c r="H15" s="201"/>
      <c r="I15" s="196"/>
    </row>
    <row r="16" spans="1:10" x14ac:dyDescent="0.25">
      <c r="A16" s="202" t="s">
        <v>1205</v>
      </c>
      <c r="B16" s="204">
        <v>871</v>
      </c>
      <c r="C16" s="203">
        <v>1</v>
      </c>
      <c r="D16" s="200">
        <v>7.3999999999999996E-2</v>
      </c>
      <c r="E16" s="198"/>
      <c r="F16" s="197"/>
      <c r="G16" s="109">
        <f t="shared" si="0"/>
        <v>871</v>
      </c>
      <c r="H16" s="201"/>
      <c r="I16" s="196"/>
    </row>
    <row r="17" spans="1:9" x14ac:dyDescent="0.25">
      <c r="A17" s="202" t="s">
        <v>1212</v>
      </c>
      <c r="B17" s="148">
        <v>418</v>
      </c>
      <c r="C17" s="203">
        <v>15</v>
      </c>
      <c r="D17" s="106">
        <v>2.8000000000000001E-2</v>
      </c>
      <c r="E17" s="187"/>
      <c r="F17" s="108"/>
      <c r="G17" s="109">
        <f t="shared" si="0"/>
        <v>418</v>
      </c>
      <c r="H17" s="110"/>
      <c r="I17" s="196"/>
    </row>
    <row r="18" spans="1:9" x14ac:dyDescent="0.25">
      <c r="A18" s="202" t="s">
        <v>1213</v>
      </c>
      <c r="B18" s="148">
        <v>472</v>
      </c>
      <c r="C18" s="203">
        <v>0</v>
      </c>
      <c r="D18" s="106">
        <v>0.05</v>
      </c>
      <c r="E18" s="187"/>
      <c r="F18" s="108"/>
      <c r="G18" s="109">
        <f t="shared" si="0"/>
        <v>472</v>
      </c>
      <c r="H18" s="110"/>
      <c r="I18" s="196"/>
    </row>
    <row r="19" spans="1:9" ht="15.75" thickBot="1" x14ac:dyDescent="0.3">
      <c r="A19" s="153" t="s">
        <v>1226</v>
      </c>
      <c r="B19" s="171">
        <v>594</v>
      </c>
      <c r="C19" s="170">
        <v>0</v>
      </c>
      <c r="D19" s="120">
        <v>6.4000000000000001E-2</v>
      </c>
      <c r="E19" s="188"/>
      <c r="F19" s="113"/>
      <c r="G19" s="114">
        <f t="shared" si="0"/>
        <v>594</v>
      </c>
      <c r="H19" s="118"/>
      <c r="I19" s="196"/>
    </row>
    <row r="20" spans="1:9" ht="15.75" thickTop="1" x14ac:dyDescent="0.25">
      <c r="A20" s="149" t="s">
        <v>1241</v>
      </c>
      <c r="B20" s="148">
        <v>1030</v>
      </c>
      <c r="C20" s="203">
        <v>15</v>
      </c>
      <c r="D20" s="106">
        <v>0.12</v>
      </c>
      <c r="E20" s="187"/>
      <c r="F20" s="108"/>
      <c r="G20" s="109">
        <f t="shared" si="0"/>
        <v>1030</v>
      </c>
      <c r="H20" s="110"/>
      <c r="I20" s="196"/>
    </row>
    <row r="21" spans="1:9" x14ac:dyDescent="0.25">
      <c r="A21" s="149" t="s">
        <v>1242</v>
      </c>
      <c r="B21" s="148">
        <v>971</v>
      </c>
      <c r="C21" s="174">
        <v>0</v>
      </c>
      <c r="D21" s="106">
        <v>7.0000000000000007E-2</v>
      </c>
      <c r="E21" s="187"/>
      <c r="F21" s="108"/>
      <c r="G21" s="109">
        <f>B21-H21</f>
        <v>971</v>
      </c>
      <c r="H21" s="110"/>
      <c r="I21" s="196"/>
    </row>
    <row r="22" spans="1:9" x14ac:dyDescent="0.25">
      <c r="A22" s="149" t="s">
        <v>1243</v>
      </c>
      <c r="B22" s="148">
        <v>768</v>
      </c>
      <c r="C22" s="203">
        <v>0</v>
      </c>
      <c r="D22" s="200">
        <v>0.126</v>
      </c>
      <c r="E22" s="198"/>
      <c r="F22" s="197"/>
      <c r="G22" s="109">
        <f>B22-H22</f>
        <v>768</v>
      </c>
      <c r="H22" s="201"/>
      <c r="I22" s="196"/>
    </row>
    <row r="23" spans="1:9" x14ac:dyDescent="0.25">
      <c r="A23" s="149" t="s">
        <v>1244</v>
      </c>
      <c r="B23" s="148">
        <v>870</v>
      </c>
      <c r="C23" s="203">
        <v>11</v>
      </c>
      <c r="D23" s="200">
        <v>6.8000000000000005E-2</v>
      </c>
      <c r="E23" s="198"/>
      <c r="F23" s="197"/>
      <c r="G23" s="109">
        <f>B23+H23</f>
        <v>870</v>
      </c>
      <c r="H23" s="201"/>
      <c r="I23" s="196"/>
    </row>
    <row r="24" spans="1:9" x14ac:dyDescent="0.25">
      <c r="A24" s="149" t="s">
        <v>1245</v>
      </c>
      <c r="B24" s="148">
        <v>433</v>
      </c>
      <c r="C24" s="174">
        <v>18</v>
      </c>
      <c r="D24" s="106">
        <v>5.3999999999999999E-2</v>
      </c>
      <c r="E24" s="187"/>
      <c r="F24" s="108"/>
      <c r="G24" s="109">
        <f>B24+H24</f>
        <v>433</v>
      </c>
      <c r="H24" s="110"/>
      <c r="I24" s="196"/>
    </row>
    <row r="25" spans="1:9" x14ac:dyDescent="0.25">
      <c r="A25" s="149" t="s">
        <v>1246</v>
      </c>
      <c r="B25" s="148">
        <v>980</v>
      </c>
      <c r="C25" s="203">
        <v>2</v>
      </c>
      <c r="D25" s="200">
        <v>9.6000000000000002E-2</v>
      </c>
      <c r="E25" s="198"/>
      <c r="F25" s="197"/>
      <c r="G25" s="45">
        <f>B25+H25</f>
        <v>980</v>
      </c>
      <c r="H25" s="201"/>
      <c r="I25" s="196"/>
    </row>
    <row r="26" spans="1:9" x14ac:dyDescent="0.25">
      <c r="A26" s="149" t="s">
        <v>1247</v>
      </c>
      <c r="B26" s="148">
        <v>1032</v>
      </c>
      <c r="C26" s="203">
        <v>0</v>
      </c>
      <c r="D26" s="200">
        <v>0.12</v>
      </c>
      <c r="E26" s="198"/>
      <c r="F26" s="197"/>
      <c r="G26" s="109">
        <f>B26+H26</f>
        <v>1032</v>
      </c>
      <c r="H26" s="201"/>
      <c r="I26" s="196"/>
    </row>
    <row r="27" spans="1:9" x14ac:dyDescent="0.25">
      <c r="A27" s="149" t="s">
        <v>1248</v>
      </c>
      <c r="B27" s="148">
        <v>978</v>
      </c>
      <c r="C27" s="174">
        <v>0</v>
      </c>
      <c r="D27" s="106">
        <v>9.6000000000000002E-2</v>
      </c>
      <c r="E27" s="187"/>
      <c r="F27" s="108"/>
      <c r="G27" s="109">
        <f t="shared" ref="G27:G35" si="1">B27-H27</f>
        <v>978</v>
      </c>
      <c r="H27" s="110"/>
      <c r="I27" s="196"/>
    </row>
    <row r="28" spans="1:9" x14ac:dyDescent="0.25">
      <c r="A28" s="149" t="s">
        <v>1249</v>
      </c>
      <c r="B28" s="148">
        <v>930</v>
      </c>
      <c r="C28" s="203">
        <v>0</v>
      </c>
      <c r="D28" s="200">
        <v>0.17399999999999999</v>
      </c>
      <c r="E28" s="198"/>
      <c r="F28" s="197"/>
      <c r="G28" s="109">
        <f t="shared" si="1"/>
        <v>930</v>
      </c>
      <c r="H28" s="201"/>
      <c r="I28" s="196"/>
    </row>
    <row r="29" spans="1:9" x14ac:dyDescent="0.25">
      <c r="A29" s="149" t="s">
        <v>1250</v>
      </c>
      <c r="B29" s="148">
        <v>1000</v>
      </c>
      <c r="C29" s="203">
        <v>3</v>
      </c>
      <c r="D29" s="200">
        <v>6.8000000000000005E-2</v>
      </c>
      <c r="E29" s="198"/>
      <c r="F29" s="197"/>
      <c r="G29" s="109">
        <f t="shared" si="1"/>
        <v>1000</v>
      </c>
      <c r="H29" s="201"/>
      <c r="I29" s="196"/>
    </row>
    <row r="30" spans="1:9" x14ac:dyDescent="0.25">
      <c r="A30" s="149" t="s">
        <v>1251</v>
      </c>
      <c r="B30" s="148">
        <v>1100</v>
      </c>
      <c r="C30" s="203">
        <v>0</v>
      </c>
      <c r="D30" s="200">
        <v>0.126</v>
      </c>
      <c r="E30" s="198"/>
      <c r="F30" s="197"/>
      <c r="G30" s="109">
        <f t="shared" si="1"/>
        <v>1100</v>
      </c>
      <c r="H30" s="201"/>
      <c r="I30" s="196"/>
    </row>
    <row r="31" spans="1:9" x14ac:dyDescent="0.25">
      <c r="A31" s="149" t="s">
        <v>1252</v>
      </c>
      <c r="B31" s="148">
        <v>950</v>
      </c>
      <c r="C31" s="203">
        <v>5</v>
      </c>
      <c r="D31" s="200">
        <v>8.7999999999999995E-2</v>
      </c>
      <c r="E31" s="198"/>
      <c r="F31" s="197"/>
      <c r="G31" s="109">
        <f t="shared" si="1"/>
        <v>950</v>
      </c>
      <c r="H31" s="201"/>
      <c r="I31" s="196"/>
    </row>
    <row r="32" spans="1:9" x14ac:dyDescent="0.25">
      <c r="A32" s="149" t="s">
        <v>1253</v>
      </c>
      <c r="B32" s="148">
        <v>1060</v>
      </c>
      <c r="C32" s="203">
        <v>2</v>
      </c>
      <c r="D32" s="200">
        <v>0.13</v>
      </c>
      <c r="E32" s="198"/>
      <c r="F32" s="197"/>
      <c r="G32" s="109">
        <f t="shared" si="1"/>
        <v>1060</v>
      </c>
      <c r="H32" s="201"/>
      <c r="I32" s="196"/>
    </row>
    <row r="33" spans="1:9" x14ac:dyDescent="0.25">
      <c r="A33" s="149" t="s">
        <v>1254</v>
      </c>
      <c r="B33" s="148">
        <v>1071</v>
      </c>
      <c r="C33" s="203">
        <v>0</v>
      </c>
      <c r="D33" s="200">
        <v>0.108</v>
      </c>
      <c r="E33" s="198"/>
      <c r="F33" s="197"/>
      <c r="G33" s="109">
        <f t="shared" si="1"/>
        <v>1071</v>
      </c>
      <c r="H33" s="201"/>
      <c r="I33" s="196"/>
    </row>
    <row r="34" spans="1:9" x14ac:dyDescent="0.25">
      <c r="A34" s="149" t="s">
        <v>1342</v>
      </c>
      <c r="B34" s="148">
        <v>971</v>
      </c>
      <c r="C34" s="203">
        <v>0</v>
      </c>
      <c r="D34" s="200">
        <v>0.11799999999999999</v>
      </c>
      <c r="E34" s="198"/>
      <c r="F34" s="197"/>
      <c r="G34" s="109">
        <f t="shared" si="1"/>
        <v>971</v>
      </c>
      <c r="H34" s="201"/>
      <c r="I34" s="196"/>
    </row>
    <row r="35" spans="1:9" ht="15.75" thickBot="1" x14ac:dyDescent="0.3">
      <c r="A35" s="153" t="s">
        <v>1384</v>
      </c>
      <c r="B35" s="171">
        <v>1050</v>
      </c>
      <c r="C35" s="170">
        <v>7</v>
      </c>
      <c r="D35" s="120">
        <v>0.106</v>
      </c>
      <c r="E35" s="188"/>
      <c r="F35" s="113"/>
      <c r="G35" s="114">
        <f t="shared" si="1"/>
        <v>1050</v>
      </c>
      <c r="H35" s="118"/>
      <c r="I35" s="196"/>
    </row>
    <row r="36" spans="1:9" ht="19.5" customHeight="1" thickTop="1" x14ac:dyDescent="0.25">
      <c r="A36" s="149" t="s">
        <v>1420</v>
      </c>
      <c r="B36" s="148">
        <v>1070</v>
      </c>
      <c r="C36" s="174">
        <v>2</v>
      </c>
      <c r="D36" s="106">
        <v>0.112</v>
      </c>
      <c r="E36" s="187"/>
      <c r="F36" s="108"/>
      <c r="G36" s="116">
        <f>B36-H36</f>
        <v>1070</v>
      </c>
      <c r="H36" s="110"/>
      <c r="I36" s="196"/>
    </row>
    <row r="37" spans="1:9" x14ac:dyDescent="0.25">
      <c r="A37" s="202"/>
      <c r="B37" s="2"/>
      <c r="C37" s="2"/>
      <c r="D37" s="2"/>
      <c r="E37" s="2"/>
      <c r="F37" s="197"/>
      <c r="G37" s="45"/>
      <c r="H37" s="201"/>
      <c r="I37" s="196"/>
    </row>
    <row r="38" spans="1:9" x14ac:dyDescent="0.25">
      <c r="A38" s="202"/>
      <c r="B38" s="204"/>
      <c r="C38" s="203"/>
      <c r="D38" s="200"/>
      <c r="E38" s="198"/>
      <c r="F38" s="197"/>
      <c r="G38" s="45"/>
      <c r="H38" s="201"/>
      <c r="I38" s="196"/>
    </row>
    <row r="39" spans="1:9" x14ac:dyDescent="0.25">
      <c r="A39" s="202"/>
      <c r="B39" s="204"/>
      <c r="C39" s="203"/>
      <c r="D39" s="200"/>
      <c r="E39" s="198"/>
      <c r="F39" s="197"/>
      <c r="G39" s="45"/>
      <c r="H39" s="201"/>
      <c r="I39" s="196"/>
    </row>
    <row r="40" spans="1:9" x14ac:dyDescent="0.25">
      <c r="A40" s="2"/>
      <c r="B40" s="2"/>
      <c r="C40" s="2"/>
      <c r="D40" s="2"/>
      <c r="E40" s="2"/>
      <c r="F40" s="2"/>
      <c r="G40" s="2"/>
      <c r="H40" s="2"/>
    </row>
    <row r="41" spans="1:9" ht="1.5" customHeight="1" x14ac:dyDescent="0.25">
      <c r="A41" s="17"/>
      <c r="B41" s="221"/>
      <c r="C41" s="17"/>
      <c r="D41" s="17"/>
      <c r="E41" s="17"/>
      <c r="F41" s="17"/>
      <c r="G41" s="17"/>
      <c r="H41" s="17"/>
    </row>
    <row r="42" spans="1:9" x14ac:dyDescent="0.25">
      <c r="A42" s="5"/>
      <c r="B42" s="18">
        <f>SUM(B7:B39)</f>
        <v>25436</v>
      </c>
      <c r="C42" s="18">
        <f>SUM(B7:B9)</f>
        <v>2024</v>
      </c>
      <c r="D42" s="26">
        <f>SUM(D7:D9)</f>
        <v>0.18</v>
      </c>
      <c r="E42" s="5"/>
      <c r="F42" s="5"/>
      <c r="G42" s="83">
        <f>SUM(G7:G41)</f>
        <v>25436</v>
      </c>
      <c r="H42" s="23">
        <f>SUM(H7:H9)</f>
        <v>0</v>
      </c>
    </row>
    <row r="43" spans="1:9" x14ac:dyDescent="0.25">
      <c r="A43" s="121"/>
      <c r="B43" s="122">
        <f>J1-B42</f>
        <v>-936</v>
      </c>
      <c r="C43" s="121"/>
      <c r="D43" s="123"/>
      <c r="E43" s="121"/>
      <c r="F43" s="121"/>
      <c r="G43" s="122"/>
      <c r="H43" s="121"/>
    </row>
    <row r="44" spans="1:9" ht="28.5" customHeight="1" x14ac:dyDescent="0.25"/>
    <row r="45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7"/>
  <sheetViews>
    <sheetView topLeftCell="A7" workbookViewId="0">
      <selection activeCell="G10" sqref="G10:G1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360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178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1765</v>
      </c>
      <c r="B6" s="148">
        <v>499</v>
      </c>
      <c r="C6" s="174">
        <v>30</v>
      </c>
      <c r="D6" s="106">
        <v>3.2000000000000001E-2</v>
      </c>
      <c r="E6" s="187"/>
      <c r="F6" s="108"/>
      <c r="G6" s="109">
        <f t="shared" ref="G6:G13" si="0">B6+H6</f>
        <v>499</v>
      </c>
      <c r="H6" s="110"/>
      <c r="I6" s="196"/>
    </row>
    <row r="7" spans="1:10" x14ac:dyDescent="0.25">
      <c r="A7" s="202" t="s">
        <v>1766</v>
      </c>
      <c r="B7" s="148">
        <v>585</v>
      </c>
      <c r="C7" s="174">
        <v>15</v>
      </c>
      <c r="D7" s="106">
        <v>0.04</v>
      </c>
      <c r="E7" s="187"/>
      <c r="F7" s="108"/>
      <c r="G7" s="109">
        <f t="shared" si="0"/>
        <v>585</v>
      </c>
      <c r="H7" s="110"/>
      <c r="I7" s="196"/>
    </row>
    <row r="8" spans="1:10" x14ac:dyDescent="0.25">
      <c r="A8" s="202" t="s">
        <v>1779</v>
      </c>
      <c r="B8" s="148">
        <v>1835</v>
      </c>
      <c r="C8" s="174">
        <v>12</v>
      </c>
      <c r="D8" s="106">
        <v>0.11799999999999999</v>
      </c>
      <c r="E8" s="187"/>
      <c r="F8" s="108"/>
      <c r="G8" s="109">
        <f t="shared" si="0"/>
        <v>1835</v>
      </c>
      <c r="H8" s="110"/>
      <c r="I8" s="196"/>
    </row>
    <row r="9" spans="1:10" ht="15.75" thickBot="1" x14ac:dyDescent="0.3">
      <c r="A9" s="153" t="s">
        <v>1780</v>
      </c>
      <c r="B9" s="171">
        <v>1370</v>
      </c>
      <c r="C9" s="170">
        <v>0</v>
      </c>
      <c r="D9" s="120">
        <v>5.3999999999999999E-2</v>
      </c>
      <c r="E9" s="188"/>
      <c r="F9" s="113"/>
      <c r="G9" s="114">
        <f t="shared" si="0"/>
        <v>1370</v>
      </c>
      <c r="H9" s="118"/>
      <c r="I9" s="196"/>
    </row>
    <row r="10" spans="1:10" ht="15.75" thickTop="1" x14ac:dyDescent="0.25">
      <c r="A10" s="149" t="s">
        <v>1801</v>
      </c>
      <c r="B10" s="148">
        <v>2000</v>
      </c>
      <c r="C10" s="174">
        <v>0</v>
      </c>
      <c r="D10" s="106">
        <v>0.113</v>
      </c>
      <c r="E10" s="187"/>
      <c r="F10" s="108"/>
      <c r="G10" s="356">
        <f t="shared" si="0"/>
        <v>2000</v>
      </c>
      <c r="H10" s="110"/>
      <c r="I10" s="196"/>
    </row>
    <row r="11" spans="1:10" x14ac:dyDescent="0.25">
      <c r="A11" s="202" t="s">
        <v>1811</v>
      </c>
      <c r="B11" s="148">
        <v>2070</v>
      </c>
      <c r="C11" s="174">
        <v>0</v>
      </c>
      <c r="D11" s="106">
        <v>9.6000000000000002E-2</v>
      </c>
      <c r="E11" s="187"/>
      <c r="F11" s="108"/>
      <c r="G11" s="356">
        <f t="shared" si="0"/>
        <v>2070</v>
      </c>
      <c r="H11" s="110"/>
      <c r="I11" s="196"/>
    </row>
    <row r="12" spans="1:10" x14ac:dyDescent="0.25">
      <c r="A12" s="202" t="s">
        <v>1812</v>
      </c>
      <c r="B12" s="148">
        <v>2205</v>
      </c>
      <c r="C12" s="203">
        <v>6</v>
      </c>
      <c r="D12" s="200">
        <v>0.126</v>
      </c>
      <c r="E12" s="198"/>
      <c r="F12" s="197"/>
      <c r="G12" s="356">
        <f t="shared" si="0"/>
        <v>2205</v>
      </c>
      <c r="H12" s="201"/>
      <c r="I12" s="196"/>
    </row>
    <row r="13" spans="1:10" ht="4.5" customHeight="1" x14ac:dyDescent="0.25">
      <c r="A13" s="291"/>
      <c r="B13" s="292"/>
      <c r="C13" s="291"/>
      <c r="D13" s="291"/>
      <c r="E13" s="291"/>
      <c r="F13" s="291"/>
      <c r="G13" s="291">
        <f t="shared" si="0"/>
        <v>0</v>
      </c>
      <c r="H13" s="291"/>
    </row>
    <row r="14" spans="1:10" x14ac:dyDescent="0.25">
      <c r="A14" s="5" t="s">
        <v>16</v>
      </c>
      <c r="B14" s="18">
        <f>SUM(B6:B12)</f>
        <v>10564</v>
      </c>
      <c r="C14" s="18">
        <f>SUM(B6:B12)</f>
        <v>10564</v>
      </c>
      <c r="D14" s="26">
        <f>SUM(D6:D12)</f>
        <v>0.57899999999999996</v>
      </c>
      <c r="E14" s="5"/>
      <c r="F14" s="5"/>
      <c r="G14" s="83">
        <f>SUM(G6:G13)</f>
        <v>10564</v>
      </c>
      <c r="H14" s="23">
        <f>SUM(H6:H12)</f>
        <v>0</v>
      </c>
    </row>
    <row r="15" spans="1:10" x14ac:dyDescent="0.25">
      <c r="A15" s="121"/>
      <c r="B15" s="122">
        <f>J1-B14</f>
        <v>-64</v>
      </c>
      <c r="C15" s="121"/>
      <c r="D15" s="123"/>
      <c r="E15" s="121"/>
      <c r="F15" s="121"/>
      <c r="G15" s="122"/>
      <c r="H15" s="121"/>
    </row>
    <row r="16" spans="1:10" ht="28.5" customHeight="1" x14ac:dyDescent="0.25"/>
    <row r="17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92D050"/>
  </sheetPr>
  <dimension ref="A1:J25"/>
  <sheetViews>
    <sheetView workbookViewId="0">
      <selection activeCell="D20" sqref="D2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11500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90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221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I6" s="196"/>
    </row>
    <row r="7" spans="1:10" x14ac:dyDescent="0.25">
      <c r="A7" s="202" t="s">
        <v>1229</v>
      </c>
      <c r="B7" s="204">
        <v>920</v>
      </c>
      <c r="C7" s="203">
        <v>0</v>
      </c>
      <c r="D7" s="200">
        <v>8.5999999999999993E-2</v>
      </c>
      <c r="E7" s="198"/>
      <c r="F7" s="197"/>
      <c r="G7" s="109">
        <f>B7-H7</f>
        <v>920</v>
      </c>
      <c r="H7" s="201"/>
      <c r="I7" s="196"/>
    </row>
    <row r="8" spans="1:10" x14ac:dyDescent="0.25">
      <c r="A8" s="202" t="s">
        <v>1230</v>
      </c>
      <c r="B8" s="204">
        <v>931</v>
      </c>
      <c r="C8" s="203">
        <v>34</v>
      </c>
      <c r="D8" s="200">
        <v>9.8000000000000004E-2</v>
      </c>
      <c r="E8" s="198"/>
      <c r="F8" s="197"/>
      <c r="G8" s="109">
        <f>B8+H8</f>
        <v>931</v>
      </c>
      <c r="H8" s="201"/>
      <c r="I8" s="196"/>
    </row>
    <row r="9" spans="1:10" x14ac:dyDescent="0.25">
      <c r="A9" s="202" t="s">
        <v>1235</v>
      </c>
      <c r="B9" s="204">
        <v>700</v>
      </c>
      <c r="C9" s="203">
        <v>0</v>
      </c>
      <c r="D9" s="200">
        <v>7.3999999999999996E-2</v>
      </c>
      <c r="E9" s="198"/>
      <c r="F9" s="197"/>
      <c r="G9" s="109">
        <f t="shared" ref="G9:G20" si="0">B9+H9</f>
        <v>700</v>
      </c>
      <c r="H9" s="201"/>
      <c r="I9" s="196"/>
    </row>
    <row r="10" spans="1:10" x14ac:dyDescent="0.25">
      <c r="A10" s="202" t="s">
        <v>1231</v>
      </c>
      <c r="B10" s="204">
        <v>876</v>
      </c>
      <c r="C10" s="203">
        <v>0</v>
      </c>
      <c r="D10" s="200">
        <v>9.4E-2</v>
      </c>
      <c r="E10" s="198"/>
      <c r="F10" s="197"/>
      <c r="G10" s="109">
        <f t="shared" si="0"/>
        <v>876</v>
      </c>
      <c r="H10" s="201"/>
      <c r="I10" s="196"/>
    </row>
    <row r="11" spans="1:10" x14ac:dyDescent="0.25">
      <c r="A11" s="202" t="s">
        <v>1233</v>
      </c>
      <c r="B11" s="204">
        <v>986</v>
      </c>
      <c r="C11" s="203">
        <v>31</v>
      </c>
      <c r="D11" s="200">
        <v>8.7999999999999995E-2</v>
      </c>
      <c r="E11" s="198"/>
      <c r="F11" s="197"/>
      <c r="G11" s="109">
        <f t="shared" si="0"/>
        <v>986</v>
      </c>
      <c r="H11" s="201"/>
      <c r="I11" s="196"/>
    </row>
    <row r="12" spans="1:10" ht="15.75" thickBot="1" x14ac:dyDescent="0.3">
      <c r="A12" s="153" t="s">
        <v>1232</v>
      </c>
      <c r="B12" s="171">
        <v>100</v>
      </c>
      <c r="C12" s="170">
        <v>0</v>
      </c>
      <c r="D12" s="120">
        <v>0</v>
      </c>
      <c r="E12" s="188"/>
      <c r="F12" s="113"/>
      <c r="G12" s="114">
        <f t="shared" si="0"/>
        <v>100</v>
      </c>
      <c r="H12" s="118"/>
      <c r="I12" s="196"/>
    </row>
    <row r="13" spans="1:10" ht="15.75" thickTop="1" x14ac:dyDescent="0.25">
      <c r="A13" s="149" t="s">
        <v>1232</v>
      </c>
      <c r="B13" s="148">
        <v>831</v>
      </c>
      <c r="C13" s="174">
        <v>6</v>
      </c>
      <c r="D13" s="106">
        <v>0.128</v>
      </c>
      <c r="E13" s="187"/>
      <c r="F13" s="108"/>
      <c r="G13" s="109">
        <f t="shared" si="0"/>
        <v>831</v>
      </c>
      <c r="H13" s="110"/>
      <c r="I13" s="196"/>
    </row>
    <row r="14" spans="1:10" x14ac:dyDescent="0.25">
      <c r="A14" s="202" t="s">
        <v>1234</v>
      </c>
      <c r="B14" s="204">
        <v>1000</v>
      </c>
      <c r="C14" s="203">
        <v>0</v>
      </c>
      <c r="D14" s="200">
        <v>7.3999999999999996E-2</v>
      </c>
      <c r="E14" s="198"/>
      <c r="F14" s="197"/>
      <c r="G14" s="109">
        <f t="shared" si="0"/>
        <v>1000</v>
      </c>
      <c r="H14" s="201"/>
      <c r="I14" s="196"/>
    </row>
    <row r="15" spans="1:10" x14ac:dyDescent="0.25">
      <c r="A15" s="202" t="s">
        <v>1236</v>
      </c>
      <c r="B15" s="204">
        <v>1022</v>
      </c>
      <c r="C15" s="203">
        <v>0</v>
      </c>
      <c r="D15" s="200">
        <v>0.13600000000000001</v>
      </c>
      <c r="E15" s="198"/>
      <c r="F15" s="197"/>
      <c r="G15" s="109">
        <f t="shared" si="0"/>
        <v>1022</v>
      </c>
      <c r="H15" s="201"/>
      <c r="I15" s="196"/>
    </row>
    <row r="16" spans="1:10" x14ac:dyDescent="0.25">
      <c r="A16" s="202" t="s">
        <v>1237</v>
      </c>
      <c r="B16" s="204">
        <v>965</v>
      </c>
      <c r="C16" s="203">
        <v>0</v>
      </c>
      <c r="D16" s="200">
        <v>0.1</v>
      </c>
      <c r="E16" s="198"/>
      <c r="F16" s="197"/>
      <c r="G16" s="109">
        <f t="shared" si="0"/>
        <v>965</v>
      </c>
      <c r="H16" s="201"/>
      <c r="I16" s="196"/>
    </row>
    <row r="17" spans="1:9" x14ac:dyDescent="0.25">
      <c r="A17" s="202" t="s">
        <v>1238</v>
      </c>
      <c r="B17" s="204">
        <v>900</v>
      </c>
      <c r="C17" s="203">
        <v>5</v>
      </c>
      <c r="D17" s="200">
        <v>0.112</v>
      </c>
      <c r="E17" s="198"/>
      <c r="F17" s="197"/>
      <c r="G17" s="109">
        <f t="shared" si="0"/>
        <v>900</v>
      </c>
      <c r="H17" s="201"/>
      <c r="I17" s="196"/>
    </row>
    <row r="18" spans="1:9" x14ac:dyDescent="0.25">
      <c r="A18" s="202" t="s">
        <v>1239</v>
      </c>
      <c r="B18" s="204">
        <v>980</v>
      </c>
      <c r="C18" s="203">
        <v>0</v>
      </c>
      <c r="D18" s="106">
        <v>7.0000000000000007E-2</v>
      </c>
      <c r="E18" s="187"/>
      <c r="F18" s="108"/>
      <c r="G18" s="109">
        <f t="shared" si="0"/>
        <v>980</v>
      </c>
      <c r="H18" s="110"/>
      <c r="I18" s="196"/>
    </row>
    <row r="19" spans="1:9" x14ac:dyDescent="0.25">
      <c r="A19" s="202" t="s">
        <v>1321</v>
      </c>
      <c r="B19" s="148">
        <v>1042</v>
      </c>
      <c r="C19" s="203">
        <v>0</v>
      </c>
      <c r="D19" s="106">
        <v>0.122</v>
      </c>
      <c r="E19" s="187"/>
      <c r="F19" s="108"/>
      <c r="G19" s="109">
        <f t="shared" si="0"/>
        <v>1042</v>
      </c>
      <c r="H19" s="110"/>
      <c r="I19" s="196"/>
    </row>
    <row r="20" spans="1:9" x14ac:dyDescent="0.25">
      <c r="A20" s="202" t="s">
        <v>1240</v>
      </c>
      <c r="B20" s="204">
        <v>200</v>
      </c>
      <c r="C20" s="203">
        <v>0</v>
      </c>
      <c r="D20" s="200">
        <v>2.4E-2</v>
      </c>
      <c r="E20" s="198"/>
      <c r="F20" s="197"/>
      <c r="G20" s="109">
        <f t="shared" si="0"/>
        <v>200</v>
      </c>
      <c r="H20" s="201"/>
      <c r="I20" s="196"/>
    </row>
    <row r="21" spans="1:9" ht="4.5" customHeight="1" x14ac:dyDescent="0.25">
      <c r="A21" s="17"/>
      <c r="B21" s="221"/>
      <c r="C21" s="17"/>
      <c r="D21" s="17"/>
      <c r="E21" s="17"/>
      <c r="F21" s="17"/>
      <c r="G21" s="17">
        <f>B21+H21</f>
        <v>0</v>
      </c>
      <c r="H21" s="17"/>
    </row>
    <row r="22" spans="1:9" x14ac:dyDescent="0.25">
      <c r="A22" s="5"/>
      <c r="B22" s="18">
        <f>SUM(B7:B20)</f>
        <v>11453</v>
      </c>
      <c r="C22" s="18">
        <f>SUM(B7:B9)</f>
        <v>2551</v>
      </c>
      <c r="D22" s="26">
        <f>SUM(D7:D20)</f>
        <v>1.206</v>
      </c>
      <c r="E22" s="5"/>
      <c r="F22" s="5"/>
      <c r="G22" s="83">
        <f>SUM(G7:G21)</f>
        <v>11453</v>
      </c>
      <c r="H22" s="23">
        <f>SUM(H7:H9)</f>
        <v>0</v>
      </c>
    </row>
    <row r="23" spans="1:9" x14ac:dyDescent="0.25">
      <c r="A23" s="121"/>
      <c r="B23" s="122">
        <f>J1-B22</f>
        <v>47</v>
      </c>
      <c r="C23" s="121"/>
      <c r="D23" s="123"/>
      <c r="E23" s="121"/>
      <c r="F23" s="121"/>
      <c r="G23" s="122"/>
      <c r="H23" s="121"/>
    </row>
    <row r="24" spans="1:9" ht="28.5" customHeight="1" x14ac:dyDescent="0.25"/>
    <row r="25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>
    <tabColor rgb="FF92D050"/>
  </sheetPr>
  <dimension ref="A1:J20"/>
  <sheetViews>
    <sheetView workbookViewId="0">
      <selection activeCell="H13" sqref="H1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2" width="11.28515625" style="183" customWidth="1"/>
    <col min="13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85" t="s">
        <v>9</v>
      </c>
      <c r="G2" s="12" t="s">
        <v>11</v>
      </c>
      <c r="H2" s="192"/>
    </row>
    <row r="3" spans="1:10" x14ac:dyDescent="0.25">
      <c r="A3" s="8"/>
      <c r="B3" s="541" t="s">
        <v>8</v>
      </c>
      <c r="C3" s="541"/>
      <c r="D3" s="12" t="s">
        <v>225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I6" s="196"/>
    </row>
    <row r="7" spans="1:10" x14ac:dyDescent="0.25">
      <c r="A7" s="202" t="s">
        <v>1171</v>
      </c>
      <c r="B7" s="204">
        <v>1800</v>
      </c>
      <c r="C7" s="203">
        <v>8</v>
      </c>
      <c r="D7" s="200">
        <v>0.122</v>
      </c>
      <c r="E7" s="198"/>
      <c r="F7" s="197"/>
      <c r="G7" s="45">
        <f>B7-H7</f>
        <v>1800</v>
      </c>
      <c r="H7" s="201"/>
      <c r="I7" s="196"/>
    </row>
    <row r="8" spans="1:10" x14ac:dyDescent="0.25">
      <c r="A8" s="202" t="s">
        <v>1172</v>
      </c>
      <c r="B8" s="204">
        <v>1118</v>
      </c>
      <c r="C8" s="203">
        <v>5</v>
      </c>
      <c r="D8" s="200">
        <v>7.8E-2</v>
      </c>
      <c r="E8" s="198"/>
      <c r="F8" s="197"/>
      <c r="G8" s="109">
        <f>B8+H8</f>
        <v>1118</v>
      </c>
      <c r="H8" s="201"/>
      <c r="I8" s="196"/>
    </row>
    <row r="9" spans="1:10" x14ac:dyDescent="0.25">
      <c r="A9" s="202" t="s">
        <v>1173</v>
      </c>
      <c r="B9" s="204">
        <v>1850</v>
      </c>
      <c r="C9" s="203">
        <v>1</v>
      </c>
      <c r="D9" s="200">
        <v>0.152</v>
      </c>
      <c r="E9" s="198"/>
      <c r="F9" s="197"/>
      <c r="G9" s="109">
        <f t="shared" ref="G9:G15" si="0">B9+H9</f>
        <v>1850</v>
      </c>
      <c r="H9" s="201"/>
      <c r="I9" s="196"/>
    </row>
    <row r="10" spans="1:10" x14ac:dyDescent="0.25">
      <c r="A10" s="202" t="s">
        <v>1182</v>
      </c>
      <c r="B10" s="204">
        <v>1939</v>
      </c>
      <c r="C10" s="203">
        <v>3</v>
      </c>
      <c r="D10" s="200">
        <v>0.14799999999999999</v>
      </c>
      <c r="E10" s="198"/>
      <c r="F10" s="197"/>
      <c r="G10" s="45">
        <f t="shared" si="0"/>
        <v>1939</v>
      </c>
      <c r="H10" s="201"/>
      <c r="I10" s="196"/>
    </row>
    <row r="11" spans="1:10" x14ac:dyDescent="0.25">
      <c r="A11" s="202" t="s">
        <v>1183</v>
      </c>
      <c r="B11" s="204">
        <v>2115</v>
      </c>
      <c r="C11" s="203">
        <v>1</v>
      </c>
      <c r="D11" s="200">
        <v>0.11600000000000001</v>
      </c>
      <c r="E11" s="198"/>
      <c r="F11" s="197"/>
      <c r="G11" s="45">
        <f t="shared" si="0"/>
        <v>2115</v>
      </c>
      <c r="H11" s="201"/>
      <c r="I11" s="196"/>
    </row>
    <row r="12" spans="1:10" x14ac:dyDescent="0.25">
      <c r="A12" s="202" t="s">
        <v>1191</v>
      </c>
      <c r="B12" s="148">
        <v>1421</v>
      </c>
      <c r="C12" s="174">
        <v>0</v>
      </c>
      <c r="D12" s="106">
        <v>0.106</v>
      </c>
      <c r="E12" s="187"/>
      <c r="F12" s="108"/>
      <c r="G12" s="109">
        <f t="shared" si="0"/>
        <v>1421</v>
      </c>
      <c r="H12" s="110"/>
      <c r="I12" s="196"/>
    </row>
    <row r="13" spans="1:10" x14ac:dyDescent="0.25">
      <c r="A13" s="202" t="s">
        <v>1192</v>
      </c>
      <c r="B13" s="204">
        <v>2057</v>
      </c>
      <c r="C13" s="203">
        <v>1</v>
      </c>
      <c r="D13" s="200">
        <v>0.13</v>
      </c>
      <c r="E13" s="198"/>
      <c r="F13" s="197"/>
      <c r="G13" s="109">
        <f t="shared" si="0"/>
        <v>2057</v>
      </c>
      <c r="H13" s="201"/>
      <c r="I13" s="196"/>
    </row>
    <row r="14" spans="1:10" x14ac:dyDescent="0.25">
      <c r="A14" s="202" t="s">
        <v>1193</v>
      </c>
      <c r="B14" s="204">
        <v>2037</v>
      </c>
      <c r="C14" s="203">
        <v>0</v>
      </c>
      <c r="D14" s="200">
        <v>0.13200000000000001</v>
      </c>
      <c r="E14" s="198"/>
      <c r="F14" s="197"/>
      <c r="G14" s="109">
        <f t="shared" si="0"/>
        <v>2037</v>
      </c>
      <c r="H14" s="201"/>
      <c r="I14" s="196"/>
    </row>
    <row r="15" spans="1:10" x14ac:dyDescent="0.25">
      <c r="A15" s="202" t="s">
        <v>1194</v>
      </c>
      <c r="B15" s="204">
        <v>2020</v>
      </c>
      <c r="C15" s="203">
        <v>0</v>
      </c>
      <c r="D15" s="200">
        <v>0.14000000000000001</v>
      </c>
      <c r="E15" s="198"/>
      <c r="F15" s="197"/>
      <c r="G15" s="45">
        <f t="shared" si="0"/>
        <v>2020</v>
      </c>
      <c r="H15" s="201"/>
      <c r="I15" s="196"/>
    </row>
    <row r="16" spans="1:10" ht="4.5" customHeight="1" x14ac:dyDescent="0.25">
      <c r="A16" s="17"/>
      <c r="B16" s="221"/>
      <c r="C16" s="17"/>
      <c r="D16" s="17"/>
      <c r="E16" s="17"/>
      <c r="F16" s="17"/>
      <c r="G16" s="17">
        <f>B16+H16</f>
        <v>0</v>
      </c>
      <c r="H16" s="17"/>
    </row>
    <row r="17" spans="1:8" x14ac:dyDescent="0.25">
      <c r="A17" s="5"/>
      <c r="B17" s="18">
        <f>SUM(B7:B15)</f>
        <v>16357</v>
      </c>
      <c r="C17" s="18">
        <f>SUM(B7:B9)</f>
        <v>4768</v>
      </c>
      <c r="D17" s="26">
        <f>SUM(D7:D9)</f>
        <v>0.35199999999999998</v>
      </c>
      <c r="E17" s="5"/>
      <c r="F17" s="5"/>
      <c r="G17" s="83">
        <f>SUM(G7:G16)</f>
        <v>16357</v>
      </c>
      <c r="H17" s="23">
        <f>SUM(H7:H9)</f>
        <v>0</v>
      </c>
    </row>
    <row r="18" spans="1:8" x14ac:dyDescent="0.25">
      <c r="A18" s="121"/>
      <c r="B18" s="122">
        <f>J1-B17</f>
        <v>-1357</v>
      </c>
      <c r="C18" s="121"/>
      <c r="D18" s="123"/>
      <c r="E18" s="121"/>
      <c r="F18" s="121"/>
      <c r="G18" s="122"/>
      <c r="H18" s="121"/>
    </row>
    <row r="19" spans="1:8" ht="28.5" customHeight="1" x14ac:dyDescent="0.25"/>
    <row r="20" spans="1:8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3">
    <tabColor rgb="FF92D050"/>
  </sheetPr>
  <dimension ref="A1:J22"/>
  <sheetViews>
    <sheetView workbookViewId="0">
      <selection activeCell="E14" sqref="E1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20000</v>
      </c>
    </row>
    <row r="2" spans="1:10" ht="15" customHeight="1" x14ac:dyDescent="0.25">
      <c r="A2" s="7"/>
      <c r="B2" s="543" t="s">
        <v>7</v>
      </c>
      <c r="C2" s="543"/>
      <c r="D2" s="12" t="s">
        <v>27</v>
      </c>
      <c r="E2" s="192"/>
      <c r="F2" s="293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162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1303</v>
      </c>
      <c r="B6" s="148">
        <v>660</v>
      </c>
      <c r="C6" s="174">
        <v>5</v>
      </c>
      <c r="D6" s="106">
        <v>1.6E-2</v>
      </c>
      <c r="E6" s="187"/>
      <c r="F6" s="108"/>
      <c r="G6" s="109">
        <f t="shared" ref="G6:G18" si="0">B6+H6</f>
        <v>660</v>
      </c>
      <c r="H6" s="110"/>
      <c r="I6" s="196"/>
    </row>
    <row r="7" spans="1:10" x14ac:dyDescent="0.25">
      <c r="A7" s="202" t="s">
        <v>1304</v>
      </c>
      <c r="B7" s="148">
        <v>2012</v>
      </c>
      <c r="C7" s="174">
        <v>0</v>
      </c>
      <c r="D7" s="106">
        <v>3.7999999999999999E-2</v>
      </c>
      <c r="E7" s="187"/>
      <c r="F7" s="108"/>
      <c r="G7" s="109">
        <f t="shared" si="0"/>
        <v>2012</v>
      </c>
      <c r="H7" s="110"/>
      <c r="I7" s="196"/>
    </row>
    <row r="8" spans="1:10" x14ac:dyDescent="0.25">
      <c r="A8" s="149" t="s">
        <v>1311</v>
      </c>
      <c r="B8" s="148">
        <v>500</v>
      </c>
      <c r="C8" s="174">
        <v>1</v>
      </c>
      <c r="D8" s="106">
        <v>0.04</v>
      </c>
      <c r="E8" s="187"/>
      <c r="F8" s="108"/>
      <c r="G8" s="109">
        <f t="shared" si="0"/>
        <v>500</v>
      </c>
      <c r="H8" s="110"/>
      <c r="I8" s="196"/>
    </row>
    <row r="9" spans="1:10" x14ac:dyDescent="0.25">
      <c r="A9" s="149" t="s">
        <v>1307</v>
      </c>
      <c r="B9" s="148">
        <v>310</v>
      </c>
      <c r="C9" s="174">
        <v>0</v>
      </c>
      <c r="D9" s="106">
        <v>0</v>
      </c>
      <c r="E9" s="187"/>
      <c r="F9" s="108"/>
      <c r="G9" s="109">
        <f t="shared" si="0"/>
        <v>310</v>
      </c>
      <c r="H9" s="110"/>
      <c r="I9" s="196"/>
    </row>
    <row r="10" spans="1:10" x14ac:dyDescent="0.25">
      <c r="A10" s="202" t="s">
        <v>1308</v>
      </c>
      <c r="B10" s="148">
        <v>2294</v>
      </c>
      <c r="C10" s="174">
        <v>0</v>
      </c>
      <c r="D10" s="106">
        <v>0.06</v>
      </c>
      <c r="E10" s="187"/>
      <c r="F10" s="108"/>
      <c r="G10" s="109">
        <f t="shared" si="0"/>
        <v>2294</v>
      </c>
      <c r="H10" s="110"/>
      <c r="I10" s="196"/>
    </row>
    <row r="11" spans="1:10" x14ac:dyDescent="0.25">
      <c r="A11" s="149" t="s">
        <v>1310</v>
      </c>
      <c r="B11" s="148">
        <v>2260</v>
      </c>
      <c r="C11" s="174">
        <v>0</v>
      </c>
      <c r="D11" s="106">
        <v>0.05</v>
      </c>
      <c r="E11" s="187"/>
      <c r="F11" s="108"/>
      <c r="G11" s="109">
        <f t="shared" si="0"/>
        <v>2260</v>
      </c>
      <c r="H11" s="110"/>
      <c r="I11" s="196"/>
    </row>
    <row r="12" spans="1:10" x14ac:dyDescent="0.25">
      <c r="A12" s="202" t="s">
        <v>1309</v>
      </c>
      <c r="B12" s="148">
        <v>2100</v>
      </c>
      <c r="C12" s="174">
        <v>0</v>
      </c>
      <c r="D12" s="106">
        <v>5.6000000000000001E-2</v>
      </c>
      <c r="E12" s="187"/>
      <c r="F12" s="108"/>
      <c r="G12" s="109">
        <f t="shared" si="0"/>
        <v>2100</v>
      </c>
      <c r="H12" s="110"/>
      <c r="I12" s="196"/>
    </row>
    <row r="13" spans="1:10" x14ac:dyDescent="0.25">
      <c r="A13" s="149" t="s">
        <v>1312</v>
      </c>
      <c r="B13" s="148">
        <v>2150</v>
      </c>
      <c r="C13" s="203">
        <v>8</v>
      </c>
      <c r="D13" s="200">
        <v>4.3999999999999997E-2</v>
      </c>
      <c r="E13" s="198"/>
      <c r="F13" s="197"/>
      <c r="G13" s="45">
        <f t="shared" si="0"/>
        <v>2150</v>
      </c>
      <c r="H13" s="201"/>
      <c r="I13" s="196"/>
    </row>
    <row r="14" spans="1:10" x14ac:dyDescent="0.25">
      <c r="A14" s="202" t="s">
        <v>1313</v>
      </c>
      <c r="B14" s="148">
        <v>2080</v>
      </c>
      <c r="C14" s="174">
        <v>0</v>
      </c>
      <c r="D14" s="106">
        <v>6.2E-2</v>
      </c>
      <c r="E14" s="187"/>
      <c r="F14" s="108"/>
      <c r="G14" s="109">
        <f t="shared" si="0"/>
        <v>2080</v>
      </c>
      <c r="H14" s="110"/>
      <c r="I14" s="196"/>
    </row>
    <row r="15" spans="1:10" x14ac:dyDescent="0.25">
      <c r="A15" s="149" t="s">
        <v>1314</v>
      </c>
      <c r="B15" s="148">
        <v>1450</v>
      </c>
      <c r="C15" s="203">
        <v>0</v>
      </c>
      <c r="D15" s="200">
        <v>5.3999999999999999E-2</v>
      </c>
      <c r="E15" s="198"/>
      <c r="F15" s="197"/>
      <c r="G15" s="109">
        <f t="shared" si="0"/>
        <v>1450</v>
      </c>
      <c r="H15" s="201"/>
      <c r="I15" s="196"/>
    </row>
    <row r="16" spans="1:10" x14ac:dyDescent="0.25">
      <c r="A16" s="202" t="s">
        <v>1336</v>
      </c>
      <c r="B16" s="148">
        <v>2232</v>
      </c>
      <c r="C16" s="203">
        <v>0</v>
      </c>
      <c r="D16" s="200">
        <v>0.06</v>
      </c>
      <c r="E16" s="198"/>
      <c r="F16" s="197"/>
      <c r="G16" s="109">
        <f t="shared" si="0"/>
        <v>2232</v>
      </c>
      <c r="H16" s="201"/>
      <c r="I16" s="196"/>
    </row>
    <row r="17" spans="1:9" x14ac:dyDescent="0.25">
      <c r="A17" s="149" t="s">
        <v>1335</v>
      </c>
      <c r="B17" s="148">
        <v>2040</v>
      </c>
      <c r="C17" s="203">
        <v>0</v>
      </c>
      <c r="D17" s="200">
        <v>4.5999999999999999E-2</v>
      </c>
      <c r="E17" s="198"/>
      <c r="F17" s="197"/>
      <c r="G17" s="109">
        <f t="shared" si="0"/>
        <v>2040</v>
      </c>
      <c r="H17" s="201"/>
      <c r="I17" s="196"/>
    </row>
    <row r="18" spans="1:9" ht="4.5" customHeight="1" x14ac:dyDescent="0.25">
      <c r="A18" s="291"/>
      <c r="B18" s="292"/>
      <c r="C18" s="291"/>
      <c r="D18" s="291"/>
      <c r="E18" s="291"/>
      <c r="F18" s="291"/>
      <c r="G18" s="291">
        <f t="shared" si="0"/>
        <v>0</v>
      </c>
      <c r="H18" s="291"/>
    </row>
    <row r="19" spans="1:9" x14ac:dyDescent="0.25">
      <c r="A19" s="5" t="s">
        <v>16</v>
      </c>
      <c r="B19" s="18">
        <f>SUM(B6:B17)</f>
        <v>20088</v>
      </c>
      <c r="C19" s="18">
        <f>SUM(B6:B17)</f>
        <v>20088</v>
      </c>
      <c r="D19" s="26">
        <f>SUM(D6:D17)</f>
        <v>0.52600000000000002</v>
      </c>
      <c r="E19" s="5"/>
      <c r="F19" s="5"/>
      <c r="G19" s="83">
        <f>SUM(G6:G18)</f>
        <v>20088</v>
      </c>
      <c r="H19" s="23">
        <f>SUM(H6:H17)</f>
        <v>0</v>
      </c>
    </row>
    <row r="20" spans="1:9" x14ac:dyDescent="0.25">
      <c r="A20" s="121"/>
      <c r="B20" s="122">
        <f>J1-B19</f>
        <v>-88</v>
      </c>
      <c r="C20" s="121"/>
      <c r="D20" s="123"/>
      <c r="E20" s="121"/>
      <c r="F20" s="121"/>
      <c r="G20" s="122"/>
      <c r="H20" s="121"/>
    </row>
    <row r="21" spans="1:9" ht="28.5" customHeight="1" x14ac:dyDescent="0.25"/>
    <row r="22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5">
    <tabColor rgb="FFFFC000"/>
  </sheetPr>
  <dimension ref="A1:J11"/>
  <sheetViews>
    <sheetView workbookViewId="0">
      <selection activeCell="G10" sqref="G1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400</v>
      </c>
    </row>
    <row r="2" spans="1:10" ht="15" customHeight="1" x14ac:dyDescent="0.25">
      <c r="A2" s="7"/>
      <c r="B2" s="543" t="s">
        <v>7</v>
      </c>
      <c r="C2" s="543"/>
      <c r="D2" s="12" t="s">
        <v>27</v>
      </c>
      <c r="E2" s="192"/>
      <c r="F2" s="293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1298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1299</v>
      </c>
      <c r="B6" s="148">
        <v>460</v>
      </c>
      <c r="C6" s="174">
        <v>0</v>
      </c>
      <c r="D6" s="106">
        <v>4.8000000000000001E-2</v>
      </c>
      <c r="E6" s="187"/>
      <c r="F6" s="108"/>
      <c r="G6" s="109">
        <f>B6+H6</f>
        <v>460</v>
      </c>
      <c r="H6" s="110"/>
      <c r="I6" s="196"/>
    </row>
    <row r="7" spans="1:10" ht="4.5" customHeight="1" x14ac:dyDescent="0.25">
      <c r="A7" s="291"/>
      <c r="B7" s="292"/>
      <c r="C7" s="291"/>
      <c r="D7" s="291"/>
      <c r="E7" s="291"/>
      <c r="F7" s="291"/>
      <c r="G7" s="291">
        <f>B7+H7</f>
        <v>0</v>
      </c>
      <c r="H7" s="291"/>
    </row>
    <row r="8" spans="1:10" x14ac:dyDescent="0.25">
      <c r="A8" s="5" t="s">
        <v>16</v>
      </c>
      <c r="B8" s="18">
        <f>SUM(B6:B6)</f>
        <v>460</v>
      </c>
      <c r="C8" s="18">
        <f>SUM(B6:B6)</f>
        <v>460</v>
      </c>
      <c r="D8" s="26">
        <f>SUM(D6:D6)</f>
        <v>4.8000000000000001E-2</v>
      </c>
      <c r="E8" s="5"/>
      <c r="F8" s="5"/>
      <c r="G8" s="83">
        <f>SUM(G6:G7)</f>
        <v>460</v>
      </c>
      <c r="H8" s="23">
        <f>SUM(H6:H6)</f>
        <v>0</v>
      </c>
    </row>
    <row r="9" spans="1:10" x14ac:dyDescent="0.25">
      <c r="A9" s="121"/>
      <c r="B9" s="122">
        <f>J1-B8</f>
        <v>-60</v>
      </c>
      <c r="C9" s="121"/>
      <c r="D9" s="123"/>
      <c r="E9" s="121"/>
      <c r="F9" s="121"/>
      <c r="G9" s="122"/>
      <c r="H9" s="121"/>
    </row>
    <row r="10" spans="1:10" ht="28.5" customHeight="1" x14ac:dyDescent="0.25"/>
    <row r="11" spans="1:10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tabColor rgb="FF92D050"/>
  </sheetPr>
  <dimension ref="A1:J55"/>
  <sheetViews>
    <sheetView workbookViewId="0">
      <selection activeCell="H54" sqref="H5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90500</v>
      </c>
    </row>
    <row r="2" spans="1:10" ht="15" customHeight="1" x14ac:dyDescent="0.25">
      <c r="A2" s="7"/>
      <c r="B2" s="543" t="s">
        <v>7</v>
      </c>
      <c r="C2" s="543"/>
      <c r="D2" s="12" t="s">
        <v>27</v>
      </c>
      <c r="E2" s="192"/>
      <c r="F2" s="290" t="s">
        <v>9</v>
      </c>
      <c r="G2" s="12" t="s">
        <v>11</v>
      </c>
      <c r="H2" s="192"/>
    </row>
    <row r="3" spans="1:10" x14ac:dyDescent="0.25">
      <c r="A3" s="8"/>
      <c r="B3" s="541" t="s">
        <v>8</v>
      </c>
      <c r="C3" s="541"/>
      <c r="D3" s="12" t="s">
        <v>108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1259</v>
      </c>
      <c r="B6" s="148">
        <v>2100</v>
      </c>
      <c r="C6" s="174">
        <v>0</v>
      </c>
      <c r="D6" s="106">
        <v>6.2E-2</v>
      </c>
      <c r="E6" s="187"/>
      <c r="F6" s="108"/>
      <c r="G6" s="109">
        <f t="shared" ref="G6:G51" si="0">B6+H6</f>
        <v>2100</v>
      </c>
      <c r="H6" s="110"/>
      <c r="I6" s="196"/>
    </row>
    <row r="7" spans="1:10" x14ac:dyDescent="0.25">
      <c r="A7" s="202" t="s">
        <v>1261</v>
      </c>
      <c r="B7" s="148">
        <v>2126</v>
      </c>
      <c r="C7" s="174">
        <v>0</v>
      </c>
      <c r="D7" s="106">
        <v>7.3999999999999996E-2</v>
      </c>
      <c r="E7" s="187"/>
      <c r="F7" s="108"/>
      <c r="G7" s="109">
        <f t="shared" si="0"/>
        <v>2126</v>
      </c>
      <c r="H7" s="110"/>
      <c r="I7" s="196"/>
    </row>
    <row r="8" spans="1:10" x14ac:dyDescent="0.25">
      <c r="A8" s="149" t="s">
        <v>1260</v>
      </c>
      <c r="B8" s="148">
        <v>2224</v>
      </c>
      <c r="C8" s="174">
        <v>0</v>
      </c>
      <c r="D8" s="106">
        <v>6.2E-2</v>
      </c>
      <c r="E8" s="187"/>
      <c r="F8" s="108"/>
      <c r="G8" s="109">
        <f t="shared" si="0"/>
        <v>2224</v>
      </c>
      <c r="H8" s="110"/>
      <c r="I8" s="196"/>
    </row>
    <row r="9" spans="1:10" x14ac:dyDescent="0.25">
      <c r="A9" s="202" t="s">
        <v>1262</v>
      </c>
      <c r="B9" s="148">
        <v>2235</v>
      </c>
      <c r="C9" s="174">
        <v>0</v>
      </c>
      <c r="D9" s="106">
        <v>7.1999999999999995E-2</v>
      </c>
      <c r="E9" s="187"/>
      <c r="F9" s="108"/>
      <c r="G9" s="109">
        <f t="shared" si="0"/>
        <v>2235</v>
      </c>
      <c r="H9" s="110"/>
      <c r="I9" s="196"/>
    </row>
    <row r="10" spans="1:10" x14ac:dyDescent="0.25">
      <c r="A10" s="149" t="s">
        <v>1263</v>
      </c>
      <c r="B10" s="148">
        <v>2230</v>
      </c>
      <c r="C10" s="174">
        <v>0</v>
      </c>
      <c r="D10" s="106">
        <v>7.0000000000000007E-2</v>
      </c>
      <c r="E10" s="187"/>
      <c r="F10" s="108"/>
      <c r="G10" s="109">
        <f t="shared" si="0"/>
        <v>2230</v>
      </c>
      <c r="H10" s="110"/>
      <c r="I10" s="196"/>
    </row>
    <row r="11" spans="1:10" x14ac:dyDescent="0.25">
      <c r="A11" s="202" t="s">
        <v>1264</v>
      </c>
      <c r="B11" s="148">
        <v>2114</v>
      </c>
      <c r="C11" s="174">
        <v>0</v>
      </c>
      <c r="D11" s="106">
        <v>8.2000000000000003E-2</v>
      </c>
      <c r="E11" s="187"/>
      <c r="F11" s="108"/>
      <c r="G11" s="109">
        <f t="shared" si="0"/>
        <v>2114</v>
      </c>
      <c r="H11" s="110"/>
      <c r="I11" s="196"/>
    </row>
    <row r="12" spans="1:10" x14ac:dyDescent="0.25">
      <c r="A12" s="149" t="s">
        <v>1265</v>
      </c>
      <c r="B12" s="148">
        <v>2260</v>
      </c>
      <c r="C12" s="174">
        <v>0</v>
      </c>
      <c r="D12" s="106">
        <v>0.06</v>
      </c>
      <c r="E12" s="187"/>
      <c r="F12" s="108"/>
      <c r="G12" s="109">
        <f t="shared" si="0"/>
        <v>2260</v>
      </c>
      <c r="H12" s="110"/>
      <c r="I12" s="196"/>
    </row>
    <row r="13" spans="1:10" x14ac:dyDescent="0.25">
      <c r="A13" s="202" t="s">
        <v>1266</v>
      </c>
      <c r="B13" s="148">
        <v>1949</v>
      </c>
      <c r="C13" s="203">
        <v>47</v>
      </c>
      <c r="D13" s="200">
        <v>0.08</v>
      </c>
      <c r="E13" s="198"/>
      <c r="F13" s="197"/>
      <c r="G13" s="45">
        <f t="shared" si="0"/>
        <v>1949</v>
      </c>
      <c r="H13" s="201"/>
      <c r="I13" s="196"/>
    </row>
    <row r="14" spans="1:10" x14ac:dyDescent="0.25">
      <c r="A14" s="149" t="s">
        <v>1267</v>
      </c>
      <c r="B14" s="148">
        <v>2237</v>
      </c>
      <c r="C14" s="174">
        <v>0</v>
      </c>
      <c r="D14" s="106">
        <v>5.6000000000000001E-2</v>
      </c>
      <c r="E14" s="187"/>
      <c r="F14" s="108"/>
      <c r="G14" s="109">
        <f t="shared" si="0"/>
        <v>2237</v>
      </c>
      <c r="H14" s="110"/>
      <c r="I14" s="196"/>
    </row>
    <row r="15" spans="1:10" x14ac:dyDescent="0.25">
      <c r="A15" s="202" t="s">
        <v>1268</v>
      </c>
      <c r="B15" s="148">
        <v>2177</v>
      </c>
      <c r="C15" s="203">
        <v>8</v>
      </c>
      <c r="D15" s="200">
        <v>6.8000000000000005E-2</v>
      </c>
      <c r="E15" s="198"/>
      <c r="F15" s="197"/>
      <c r="G15" s="109">
        <f t="shared" si="0"/>
        <v>2177</v>
      </c>
      <c r="H15" s="201"/>
      <c r="I15" s="196"/>
    </row>
    <row r="16" spans="1:10" ht="15.75" thickBot="1" x14ac:dyDescent="0.3">
      <c r="A16" s="153" t="s">
        <v>1269</v>
      </c>
      <c r="B16" s="171">
        <v>2056</v>
      </c>
      <c r="C16" s="170">
        <v>25</v>
      </c>
      <c r="D16" s="120">
        <v>6.4000000000000001E-2</v>
      </c>
      <c r="E16" s="188"/>
      <c r="F16" s="113"/>
      <c r="G16" s="114">
        <f t="shared" si="0"/>
        <v>2056</v>
      </c>
      <c r="H16" s="118"/>
      <c r="I16" s="196"/>
    </row>
    <row r="17" spans="1:9" ht="15.75" thickTop="1" x14ac:dyDescent="0.25">
      <c r="A17" s="149" t="s">
        <v>1344</v>
      </c>
      <c r="B17" s="148">
        <v>272</v>
      </c>
      <c r="C17" s="174">
        <v>0</v>
      </c>
      <c r="D17" s="106">
        <v>0.01</v>
      </c>
      <c r="E17" s="187"/>
      <c r="F17" s="108"/>
      <c r="G17" s="109">
        <f t="shared" si="0"/>
        <v>272</v>
      </c>
      <c r="H17" s="110"/>
      <c r="I17" s="196"/>
    </row>
    <row r="18" spans="1:9" x14ac:dyDescent="0.25">
      <c r="A18" s="149" t="s">
        <v>1345</v>
      </c>
      <c r="B18" s="148">
        <v>2252</v>
      </c>
      <c r="C18" s="174">
        <v>0</v>
      </c>
      <c r="D18" s="106">
        <v>7.1999999999999995E-2</v>
      </c>
      <c r="E18" s="187"/>
      <c r="F18" s="108"/>
      <c r="G18" s="109">
        <f t="shared" si="0"/>
        <v>2252</v>
      </c>
      <c r="H18" s="110"/>
      <c r="I18" s="196"/>
    </row>
    <row r="19" spans="1:9" x14ac:dyDescent="0.25">
      <c r="A19" s="149" t="s">
        <v>1346</v>
      </c>
      <c r="B19" s="148">
        <v>2272</v>
      </c>
      <c r="C19" s="203">
        <v>0</v>
      </c>
      <c r="D19" s="200">
        <v>7.8E-2</v>
      </c>
      <c r="E19" s="198"/>
      <c r="F19" s="197"/>
      <c r="G19" s="109">
        <f t="shared" si="0"/>
        <v>2272</v>
      </c>
      <c r="H19" s="201"/>
      <c r="I19" s="196"/>
    </row>
    <row r="20" spans="1:9" x14ac:dyDescent="0.25">
      <c r="A20" s="149" t="s">
        <v>1359</v>
      </c>
      <c r="B20" s="148">
        <v>2200</v>
      </c>
      <c r="C20" s="203">
        <v>2</v>
      </c>
      <c r="D20" s="200">
        <v>8.5999999999999993E-2</v>
      </c>
      <c r="E20" s="198"/>
      <c r="F20" s="197"/>
      <c r="G20" s="109">
        <f t="shared" si="0"/>
        <v>2200</v>
      </c>
      <c r="H20" s="201"/>
      <c r="I20" s="196"/>
    </row>
    <row r="21" spans="1:9" x14ac:dyDescent="0.25">
      <c r="A21" s="149" t="s">
        <v>1347</v>
      </c>
      <c r="B21" s="148">
        <v>2020</v>
      </c>
      <c r="C21" s="174">
        <v>0</v>
      </c>
      <c r="D21" s="106">
        <v>7.3999999999999996E-2</v>
      </c>
      <c r="E21" s="187"/>
      <c r="F21" s="108"/>
      <c r="G21" s="109">
        <f t="shared" si="0"/>
        <v>2020</v>
      </c>
      <c r="H21" s="110"/>
      <c r="I21" s="196"/>
    </row>
    <row r="22" spans="1:9" x14ac:dyDescent="0.25">
      <c r="A22" s="149" t="s">
        <v>1360</v>
      </c>
      <c r="B22" s="148">
        <v>2180</v>
      </c>
      <c r="C22" s="203">
        <v>5</v>
      </c>
      <c r="D22" s="200">
        <v>6.8000000000000005E-2</v>
      </c>
      <c r="E22" s="198"/>
      <c r="F22" s="197"/>
      <c r="G22" s="45">
        <f t="shared" si="0"/>
        <v>2180</v>
      </c>
      <c r="H22" s="201"/>
      <c r="I22" s="196"/>
    </row>
    <row r="23" spans="1:9" x14ac:dyDescent="0.25">
      <c r="A23" s="149" t="s">
        <v>1361</v>
      </c>
      <c r="B23" s="148">
        <v>2206</v>
      </c>
      <c r="C23" s="174">
        <v>0</v>
      </c>
      <c r="D23" s="106">
        <v>7.8E-2</v>
      </c>
      <c r="E23" s="187"/>
      <c r="F23" s="108"/>
      <c r="G23" s="109">
        <f t="shared" si="0"/>
        <v>2206</v>
      </c>
      <c r="H23" s="110"/>
      <c r="I23" s="196"/>
    </row>
    <row r="24" spans="1:9" x14ac:dyDescent="0.25">
      <c r="A24" s="149" t="s">
        <v>1362</v>
      </c>
      <c r="B24" s="148">
        <v>2212</v>
      </c>
      <c r="C24" s="203">
        <v>0</v>
      </c>
      <c r="D24" s="200">
        <v>5.6000000000000001E-2</v>
      </c>
      <c r="E24" s="198"/>
      <c r="F24" s="197"/>
      <c r="G24" s="109">
        <f t="shared" si="0"/>
        <v>2212</v>
      </c>
      <c r="H24" s="201"/>
      <c r="I24" s="196"/>
    </row>
    <row r="25" spans="1:9" x14ac:dyDescent="0.25">
      <c r="A25" s="149" t="s">
        <v>1363</v>
      </c>
      <c r="B25" s="148">
        <v>2189</v>
      </c>
      <c r="C25" s="203">
        <v>0</v>
      </c>
      <c r="D25" s="200">
        <v>7.1999999999999995E-2</v>
      </c>
      <c r="E25" s="198"/>
      <c r="F25" s="197"/>
      <c r="G25" s="109">
        <f t="shared" si="0"/>
        <v>2189</v>
      </c>
      <c r="H25" s="201"/>
      <c r="I25" s="196"/>
    </row>
    <row r="26" spans="1:9" x14ac:dyDescent="0.25">
      <c r="A26" s="149" t="s">
        <v>1364</v>
      </c>
      <c r="B26" s="148">
        <v>2236</v>
      </c>
      <c r="C26" s="203">
        <v>0</v>
      </c>
      <c r="D26" s="200">
        <v>7.3999999999999996E-2</v>
      </c>
      <c r="E26" s="198"/>
      <c r="F26" s="197"/>
      <c r="G26" s="109">
        <f t="shared" si="0"/>
        <v>2236</v>
      </c>
      <c r="H26" s="201"/>
      <c r="I26" s="196"/>
    </row>
    <row r="27" spans="1:9" x14ac:dyDescent="0.25">
      <c r="A27" s="149" t="s">
        <v>1365</v>
      </c>
      <c r="B27" s="148">
        <v>2270</v>
      </c>
      <c r="C27" s="203">
        <v>0</v>
      </c>
      <c r="D27" s="200">
        <v>7.8E-2</v>
      </c>
      <c r="E27" s="198"/>
      <c r="F27" s="197"/>
      <c r="G27" s="109">
        <f t="shared" si="0"/>
        <v>2270</v>
      </c>
      <c r="H27" s="201"/>
      <c r="I27" s="196"/>
    </row>
    <row r="28" spans="1:9" x14ac:dyDescent="0.25">
      <c r="A28" s="149" t="s">
        <v>1366</v>
      </c>
      <c r="B28" s="148">
        <v>2093</v>
      </c>
      <c r="C28" s="203">
        <v>0</v>
      </c>
      <c r="D28" s="200">
        <v>0.106</v>
      </c>
      <c r="E28" s="198"/>
      <c r="F28" s="197"/>
      <c r="G28" s="109">
        <f t="shared" si="0"/>
        <v>2093</v>
      </c>
      <c r="H28" s="201"/>
      <c r="I28" s="196"/>
    </row>
    <row r="29" spans="1:9" x14ac:dyDescent="0.25">
      <c r="A29" s="149" t="s">
        <v>1367</v>
      </c>
      <c r="B29" s="148">
        <v>1281</v>
      </c>
      <c r="C29" s="203">
        <v>0</v>
      </c>
      <c r="D29" s="200">
        <v>5.8000000000000003E-2</v>
      </c>
      <c r="E29" s="198"/>
      <c r="F29" s="197"/>
      <c r="G29" s="109">
        <f t="shared" si="0"/>
        <v>1281</v>
      </c>
      <c r="H29" s="201"/>
      <c r="I29" s="196"/>
    </row>
    <row r="30" spans="1:9" x14ac:dyDescent="0.25">
      <c r="A30" s="149" t="s">
        <v>1368</v>
      </c>
      <c r="B30" s="148">
        <v>2250</v>
      </c>
      <c r="C30" s="203">
        <v>0</v>
      </c>
      <c r="D30" s="200">
        <v>0.09</v>
      </c>
      <c r="E30" s="198"/>
      <c r="F30" s="197"/>
      <c r="G30" s="109">
        <f t="shared" si="0"/>
        <v>2250</v>
      </c>
      <c r="H30" s="201"/>
      <c r="I30" s="196"/>
    </row>
    <row r="31" spans="1:9" ht="15.75" thickBot="1" x14ac:dyDescent="0.3">
      <c r="A31" s="153" t="s">
        <v>1369</v>
      </c>
      <c r="B31" s="171">
        <v>1100</v>
      </c>
      <c r="C31" s="170">
        <v>0</v>
      </c>
      <c r="D31" s="120">
        <v>0</v>
      </c>
      <c r="E31" s="188"/>
      <c r="F31" s="113"/>
      <c r="G31" s="114">
        <f t="shared" si="0"/>
        <v>1100</v>
      </c>
      <c r="H31" s="118"/>
      <c r="I31" s="196"/>
    </row>
    <row r="32" spans="1:9" ht="15.75" thickTop="1" x14ac:dyDescent="0.25">
      <c r="A32" s="149" t="s">
        <v>1369</v>
      </c>
      <c r="B32" s="148">
        <v>1008</v>
      </c>
      <c r="C32" s="174">
        <v>0</v>
      </c>
      <c r="D32" s="106">
        <v>7.3999999999999996E-2</v>
      </c>
      <c r="E32" s="187"/>
      <c r="F32" s="108"/>
      <c r="G32" s="109">
        <f t="shared" si="0"/>
        <v>1008</v>
      </c>
      <c r="H32" s="110"/>
      <c r="I32" s="196"/>
    </row>
    <row r="33" spans="1:9" x14ac:dyDescent="0.25">
      <c r="A33" s="149" t="s">
        <v>1436</v>
      </c>
      <c r="B33" s="148">
        <v>2124</v>
      </c>
      <c r="C33" s="203">
        <v>0</v>
      </c>
      <c r="D33" s="200">
        <v>0.06</v>
      </c>
      <c r="E33" s="198"/>
      <c r="F33" s="197"/>
      <c r="G33" s="109">
        <f t="shared" si="0"/>
        <v>2124</v>
      </c>
      <c r="H33" s="201"/>
      <c r="I33" s="196"/>
    </row>
    <row r="34" spans="1:9" x14ac:dyDescent="0.25">
      <c r="A34" s="149" t="s">
        <v>1434</v>
      </c>
      <c r="B34" s="148">
        <v>2000</v>
      </c>
      <c r="C34" s="203">
        <v>1</v>
      </c>
      <c r="D34" s="200">
        <v>0.13600000000000001</v>
      </c>
      <c r="E34" s="198"/>
      <c r="F34" s="197"/>
      <c r="G34" s="109">
        <f t="shared" si="0"/>
        <v>2000</v>
      </c>
      <c r="H34" s="201"/>
      <c r="I34" s="196"/>
    </row>
    <row r="35" spans="1:9" x14ac:dyDescent="0.25">
      <c r="A35" s="149" t="s">
        <v>1435</v>
      </c>
      <c r="B35" s="148">
        <v>1881</v>
      </c>
      <c r="C35" s="203">
        <v>10</v>
      </c>
      <c r="D35" s="200">
        <v>5.3999999999999999E-2</v>
      </c>
      <c r="E35" s="198"/>
      <c r="F35" s="197"/>
      <c r="G35" s="45">
        <f t="shared" si="0"/>
        <v>1881</v>
      </c>
      <c r="H35" s="201"/>
      <c r="I35" s="196"/>
    </row>
    <row r="36" spans="1:9" x14ac:dyDescent="0.25">
      <c r="A36" s="149" t="s">
        <v>1370</v>
      </c>
      <c r="B36" s="148">
        <v>2021</v>
      </c>
      <c r="C36" s="203">
        <v>1</v>
      </c>
      <c r="D36" s="200">
        <v>6.2E-2</v>
      </c>
      <c r="E36" s="198"/>
      <c r="F36" s="197"/>
      <c r="G36" s="45">
        <f t="shared" si="0"/>
        <v>2021</v>
      </c>
      <c r="H36" s="201"/>
      <c r="I36" s="196"/>
    </row>
    <row r="37" spans="1:9" x14ac:dyDescent="0.25">
      <c r="A37" s="149" t="s">
        <v>1371</v>
      </c>
      <c r="B37" s="148">
        <v>2238</v>
      </c>
      <c r="C37" s="174">
        <v>0</v>
      </c>
      <c r="D37" s="106">
        <v>7.3999999999999996E-2</v>
      </c>
      <c r="E37" s="187"/>
      <c r="F37" s="108"/>
      <c r="G37" s="109">
        <f t="shared" si="0"/>
        <v>2238</v>
      </c>
      <c r="H37" s="110"/>
      <c r="I37" s="196"/>
    </row>
    <row r="38" spans="1:9" x14ac:dyDescent="0.25">
      <c r="A38" s="149" t="s">
        <v>1372</v>
      </c>
      <c r="B38" s="148">
        <v>2103</v>
      </c>
      <c r="C38" s="203">
        <v>11</v>
      </c>
      <c r="D38" s="200">
        <v>7.8E-2</v>
      </c>
      <c r="E38" s="198"/>
      <c r="F38" s="197"/>
      <c r="G38" s="45">
        <f t="shared" si="0"/>
        <v>2103</v>
      </c>
      <c r="H38" s="201"/>
      <c r="I38" s="196"/>
    </row>
    <row r="39" spans="1:9" x14ac:dyDescent="0.25">
      <c r="A39" s="149" t="s">
        <v>1373</v>
      </c>
      <c r="B39" s="148">
        <v>124</v>
      </c>
      <c r="C39" s="174">
        <v>0</v>
      </c>
      <c r="D39" s="106">
        <v>0</v>
      </c>
      <c r="E39" s="187"/>
      <c r="F39" s="108"/>
      <c r="G39" s="109">
        <f t="shared" si="0"/>
        <v>124</v>
      </c>
      <c r="H39" s="110"/>
      <c r="I39" s="196"/>
    </row>
    <row r="40" spans="1:9" x14ac:dyDescent="0.25">
      <c r="A40" s="149" t="s">
        <v>1374</v>
      </c>
      <c r="B40" s="148">
        <v>2090</v>
      </c>
      <c r="C40" s="203">
        <v>2</v>
      </c>
      <c r="D40" s="200">
        <v>0.27400000000000002</v>
      </c>
      <c r="E40" s="198"/>
      <c r="F40" s="197"/>
      <c r="G40" s="45">
        <f t="shared" si="0"/>
        <v>2090</v>
      </c>
      <c r="H40" s="201"/>
      <c r="I40" s="196"/>
    </row>
    <row r="41" spans="1:9" x14ac:dyDescent="0.25">
      <c r="A41" s="149" t="s">
        <v>1403</v>
      </c>
      <c r="B41" s="148">
        <v>2176</v>
      </c>
      <c r="C41" s="174">
        <v>3</v>
      </c>
      <c r="D41" s="106">
        <v>5.8000000000000003E-2</v>
      </c>
      <c r="E41" s="187"/>
      <c r="F41" s="108"/>
      <c r="G41" s="45">
        <f t="shared" si="0"/>
        <v>2176</v>
      </c>
      <c r="H41" s="110"/>
      <c r="I41" s="196"/>
    </row>
    <row r="42" spans="1:9" x14ac:dyDescent="0.25">
      <c r="A42" s="149" t="s">
        <v>1404</v>
      </c>
      <c r="B42" s="148">
        <v>1577</v>
      </c>
      <c r="C42" s="174">
        <v>65</v>
      </c>
      <c r="D42" s="106">
        <v>6.2E-2</v>
      </c>
      <c r="E42" s="187"/>
      <c r="F42" s="108"/>
      <c r="G42" s="45">
        <f t="shared" si="0"/>
        <v>1577</v>
      </c>
      <c r="H42" s="110"/>
      <c r="I42" s="196"/>
    </row>
    <row r="43" spans="1:9" x14ac:dyDescent="0.25">
      <c r="A43" s="149" t="s">
        <v>1405</v>
      </c>
      <c r="B43" s="148">
        <v>2247</v>
      </c>
      <c r="C43" s="174">
        <v>0</v>
      </c>
      <c r="D43" s="106">
        <v>7.1999999999999995E-2</v>
      </c>
      <c r="E43" s="187"/>
      <c r="F43" s="108"/>
      <c r="G43" s="45">
        <f t="shared" si="0"/>
        <v>2247</v>
      </c>
      <c r="H43" s="110"/>
      <c r="I43" s="196"/>
    </row>
    <row r="44" spans="1:9" x14ac:dyDescent="0.25">
      <c r="A44" s="149" t="s">
        <v>1444</v>
      </c>
      <c r="B44" s="148">
        <v>2230</v>
      </c>
      <c r="C44" s="174">
        <v>0</v>
      </c>
      <c r="D44" s="106">
        <v>7.3999999999999996E-2</v>
      </c>
      <c r="E44" s="187"/>
      <c r="F44" s="108"/>
      <c r="G44" s="45">
        <f t="shared" si="0"/>
        <v>2230</v>
      </c>
      <c r="H44" s="110"/>
      <c r="I44" s="196"/>
    </row>
    <row r="45" spans="1:9" x14ac:dyDescent="0.25">
      <c r="A45" s="149" t="s">
        <v>1459</v>
      </c>
      <c r="B45" s="148">
        <v>2258</v>
      </c>
      <c r="C45" s="174">
        <v>0</v>
      </c>
      <c r="D45" s="106">
        <v>6.8000000000000005E-2</v>
      </c>
      <c r="E45" s="187"/>
      <c r="F45" s="108"/>
      <c r="G45" s="45">
        <f t="shared" si="0"/>
        <v>2258</v>
      </c>
      <c r="H45" s="110"/>
      <c r="I45" s="196"/>
    </row>
    <row r="46" spans="1:9" x14ac:dyDescent="0.25">
      <c r="A46" s="149" t="s">
        <v>1460</v>
      </c>
      <c r="B46" s="148">
        <v>2054</v>
      </c>
      <c r="C46" s="174">
        <v>0</v>
      </c>
      <c r="D46" s="106">
        <v>6.4000000000000001E-2</v>
      </c>
      <c r="E46" s="187"/>
      <c r="F46" s="108"/>
      <c r="G46" s="45">
        <f t="shared" si="0"/>
        <v>2054</v>
      </c>
      <c r="H46" s="110"/>
      <c r="I46" s="196"/>
    </row>
    <row r="47" spans="1:9" ht="15.75" thickBot="1" x14ac:dyDescent="0.3">
      <c r="A47" s="153" t="s">
        <v>1461</v>
      </c>
      <c r="B47" s="171">
        <v>2260</v>
      </c>
      <c r="C47" s="170">
        <v>0</v>
      </c>
      <c r="D47" s="120">
        <v>6.8000000000000005E-2</v>
      </c>
      <c r="E47" s="188"/>
      <c r="F47" s="113"/>
      <c r="G47" s="114">
        <f t="shared" si="0"/>
        <v>2260</v>
      </c>
      <c r="H47" s="118"/>
      <c r="I47" s="196"/>
    </row>
    <row r="48" spans="1:9" ht="15.75" thickTop="1" x14ac:dyDescent="0.25">
      <c r="A48" s="149" t="s">
        <v>1524</v>
      </c>
      <c r="B48" s="148">
        <v>2250</v>
      </c>
      <c r="C48" s="174">
        <v>3</v>
      </c>
      <c r="D48" s="106">
        <v>7.8E-2</v>
      </c>
      <c r="E48" s="187"/>
      <c r="F48" s="108"/>
      <c r="G48" s="109">
        <f t="shared" si="0"/>
        <v>2250</v>
      </c>
      <c r="H48" s="110"/>
      <c r="I48" s="196"/>
    </row>
    <row r="49" spans="1:9" x14ac:dyDescent="0.25">
      <c r="A49" s="149" t="s">
        <v>1535</v>
      </c>
      <c r="B49" s="148">
        <v>2262</v>
      </c>
      <c r="C49" s="174">
        <v>0</v>
      </c>
      <c r="D49" s="106">
        <v>6.8000000000000005E-2</v>
      </c>
      <c r="E49" s="187"/>
      <c r="F49" s="108"/>
      <c r="G49" s="45">
        <f t="shared" si="0"/>
        <v>2262</v>
      </c>
      <c r="H49" s="110"/>
      <c r="I49" s="196"/>
    </row>
    <row r="50" spans="1:9" x14ac:dyDescent="0.25">
      <c r="A50" s="202" t="s">
        <v>1536</v>
      </c>
      <c r="B50" s="148">
        <v>2260</v>
      </c>
      <c r="C50" s="174">
        <v>0</v>
      </c>
      <c r="D50" s="106">
        <v>6.2E-2</v>
      </c>
      <c r="E50" s="187"/>
      <c r="F50" s="108"/>
      <c r="G50" s="45">
        <f t="shared" si="0"/>
        <v>2260</v>
      </c>
      <c r="H50" s="110"/>
      <c r="I50" s="196"/>
    </row>
    <row r="51" spans="1:9" ht="4.5" customHeight="1" x14ac:dyDescent="0.25">
      <c r="A51" s="291"/>
      <c r="B51" s="292"/>
      <c r="C51" s="291"/>
      <c r="D51" s="291"/>
      <c r="E51" s="291"/>
      <c r="F51" s="291"/>
      <c r="G51" s="291">
        <f t="shared" si="0"/>
        <v>0</v>
      </c>
      <c r="H51" s="291"/>
    </row>
    <row r="52" spans="1:9" x14ac:dyDescent="0.25">
      <c r="A52" s="5" t="s">
        <v>16</v>
      </c>
      <c r="B52" s="18">
        <f>SUM(B6:B50)</f>
        <v>89904</v>
      </c>
      <c r="C52" s="18">
        <f>SUM(B6:B21)</f>
        <v>32724</v>
      </c>
      <c r="D52" s="26">
        <f>SUM(D6:D21)</f>
        <v>1.07</v>
      </c>
      <c r="E52" s="5"/>
      <c r="F52" s="5"/>
      <c r="G52" s="83">
        <f>SUM(G6:G51)</f>
        <v>89904</v>
      </c>
      <c r="H52" s="23">
        <f>SUM(H6:H21)</f>
        <v>0</v>
      </c>
    </row>
    <row r="53" spans="1:9" x14ac:dyDescent="0.25">
      <c r="A53" s="121"/>
      <c r="B53" s="122">
        <f>J1-B52</f>
        <v>596</v>
      </c>
      <c r="C53" s="121"/>
      <c r="D53" s="123"/>
      <c r="E53" s="121"/>
      <c r="F53" s="121"/>
      <c r="G53" s="122"/>
      <c r="H53" s="121"/>
    </row>
    <row r="54" spans="1:9" ht="28.5" customHeight="1" x14ac:dyDescent="0.25"/>
    <row r="55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>
    <tabColor rgb="FF92D050"/>
  </sheetPr>
  <dimension ref="A1:J53"/>
  <sheetViews>
    <sheetView workbookViewId="0">
      <selection activeCell="I13" sqref="I1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3000</v>
      </c>
    </row>
    <row r="2" spans="1:10" ht="15" customHeight="1" x14ac:dyDescent="0.25">
      <c r="A2" s="7"/>
      <c r="B2" s="543" t="s">
        <v>7</v>
      </c>
      <c r="C2" s="543"/>
      <c r="D2" s="12" t="s">
        <v>27</v>
      </c>
      <c r="E2" s="192"/>
      <c r="F2" s="293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1332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04" t="s">
        <v>1300</v>
      </c>
      <c r="B6" s="148">
        <v>980</v>
      </c>
      <c r="C6" s="174"/>
      <c r="D6" s="106"/>
      <c r="E6" s="187"/>
      <c r="F6" s="108"/>
      <c r="G6" s="109">
        <f>B6-H6</f>
        <v>980</v>
      </c>
      <c r="H6" s="108"/>
    </row>
    <row r="7" spans="1:10" x14ac:dyDescent="0.25">
      <c r="A7" s="104" t="s">
        <v>1301</v>
      </c>
      <c r="B7" s="148">
        <v>1150</v>
      </c>
      <c r="C7" s="174"/>
      <c r="D7" s="106"/>
      <c r="E7" s="187"/>
      <c r="F7" s="108"/>
      <c r="G7" s="109">
        <f>B7-H7</f>
        <v>1150</v>
      </c>
      <c r="H7" s="108"/>
    </row>
    <row r="8" spans="1:10" x14ac:dyDescent="0.25">
      <c r="A8" s="149" t="s">
        <v>1302</v>
      </c>
      <c r="B8" s="148">
        <v>1100</v>
      </c>
      <c r="C8" s="174"/>
      <c r="D8" s="106"/>
      <c r="E8" s="187"/>
      <c r="F8" s="108"/>
      <c r="G8" s="109">
        <f>B8+H8</f>
        <v>1100</v>
      </c>
      <c r="H8" s="110"/>
      <c r="I8" s="196"/>
    </row>
    <row r="9" spans="1:10" ht="4.5" customHeight="1" x14ac:dyDescent="0.25">
      <c r="A9" s="291"/>
      <c r="B9" s="292"/>
      <c r="C9" s="291"/>
      <c r="D9" s="291"/>
      <c r="E9" s="291"/>
      <c r="F9" s="291"/>
      <c r="G9" s="291">
        <f>B9+H9</f>
        <v>0</v>
      </c>
      <c r="H9" s="291"/>
    </row>
    <row r="10" spans="1:10" x14ac:dyDescent="0.25">
      <c r="A10" s="5" t="s">
        <v>16</v>
      </c>
      <c r="B10" s="18">
        <f>SUM(B6:B8)</f>
        <v>3230</v>
      </c>
      <c r="C10" s="18">
        <f>SUM(B8:B8)</f>
        <v>1100</v>
      </c>
      <c r="D10" s="26">
        <f>SUM(D8:D8)</f>
        <v>0</v>
      </c>
      <c r="E10" s="5"/>
      <c r="F10" s="5"/>
      <c r="G10" s="83">
        <f>SUM(G6:G9)</f>
        <v>3230</v>
      </c>
      <c r="H10" s="23">
        <f>SUM(H8:H8)</f>
        <v>0</v>
      </c>
    </row>
    <row r="11" spans="1:10" x14ac:dyDescent="0.25">
      <c r="A11" s="121"/>
      <c r="B11" s="122">
        <f>J1-B10</f>
        <v>-230</v>
      </c>
      <c r="C11" s="121"/>
      <c r="D11" s="123"/>
      <c r="E11" s="121"/>
      <c r="F11" s="121"/>
      <c r="G11" s="122"/>
      <c r="H11" s="121"/>
    </row>
    <row r="12" spans="1:10" ht="28.5" customHeight="1" x14ac:dyDescent="0.25"/>
    <row r="13" spans="1:10" ht="15" customHeight="1" x14ac:dyDescent="0.25"/>
    <row r="14" spans="1:10" ht="28.5" customHeight="1" x14ac:dyDescent="0.25">
      <c r="A14" s="6"/>
      <c r="B14" s="542" t="s">
        <v>6</v>
      </c>
      <c r="C14" s="542"/>
      <c r="D14" s="542"/>
      <c r="E14" s="542"/>
      <c r="F14" s="542"/>
      <c r="G14" s="542"/>
      <c r="H14" s="542"/>
      <c r="J14" s="186">
        <v>3230</v>
      </c>
    </row>
    <row r="15" spans="1:10" ht="15" customHeight="1" x14ac:dyDescent="0.25">
      <c r="A15" s="7"/>
      <c r="B15" s="543" t="s">
        <v>7</v>
      </c>
      <c r="C15" s="543"/>
      <c r="D15" s="12" t="s">
        <v>27</v>
      </c>
      <c r="E15" s="192"/>
      <c r="F15" s="294" t="s">
        <v>9</v>
      </c>
      <c r="G15" s="12" t="s">
        <v>948</v>
      </c>
      <c r="H15" s="192"/>
    </row>
    <row r="16" spans="1:10" x14ac:dyDescent="0.25">
      <c r="A16" s="8"/>
      <c r="B16" s="541" t="s">
        <v>8</v>
      </c>
      <c r="C16" s="541"/>
      <c r="D16" s="12" t="s">
        <v>1332</v>
      </c>
      <c r="E16" s="4"/>
      <c r="F16" s="5" t="s">
        <v>10</v>
      </c>
      <c r="G16" s="13" t="s">
        <v>131</v>
      </c>
      <c r="H16" s="4"/>
    </row>
    <row r="18" spans="1:9" ht="30" x14ac:dyDescent="0.25">
      <c r="A18" s="197" t="s">
        <v>0</v>
      </c>
      <c r="B18" s="197" t="s">
        <v>1</v>
      </c>
      <c r="C18" s="197" t="s">
        <v>2</v>
      </c>
      <c r="D18" s="197" t="s">
        <v>3</v>
      </c>
      <c r="E18" s="197" t="s">
        <v>4</v>
      </c>
      <c r="F18" s="197" t="s">
        <v>5</v>
      </c>
      <c r="G18" s="197" t="s">
        <v>1</v>
      </c>
      <c r="H18" s="197" t="s">
        <v>2</v>
      </c>
    </row>
    <row r="19" spans="1:9" x14ac:dyDescent="0.25">
      <c r="A19" s="104" t="s">
        <v>1305</v>
      </c>
      <c r="B19" s="148">
        <v>180</v>
      </c>
      <c r="C19" s="174">
        <v>0</v>
      </c>
      <c r="D19" s="106">
        <v>0</v>
      </c>
      <c r="E19" s="187"/>
      <c r="F19" s="108"/>
      <c r="G19" s="109">
        <f>B19-H19</f>
        <v>180</v>
      </c>
      <c r="H19" s="108"/>
    </row>
    <row r="20" spans="1:9" x14ac:dyDescent="0.25">
      <c r="A20" s="104" t="s">
        <v>1306</v>
      </c>
      <c r="B20" s="148">
        <v>250</v>
      </c>
      <c r="C20" s="174">
        <v>0</v>
      </c>
      <c r="D20" s="106">
        <v>0</v>
      </c>
      <c r="E20" s="187"/>
      <c r="F20" s="108"/>
      <c r="G20" s="109">
        <f>B20-H20</f>
        <v>250</v>
      </c>
      <c r="H20" s="108"/>
    </row>
    <row r="21" spans="1:9" x14ac:dyDescent="0.25">
      <c r="A21" s="104" t="s">
        <v>1322</v>
      </c>
      <c r="B21" s="148">
        <v>285</v>
      </c>
      <c r="C21" s="174">
        <v>0</v>
      </c>
      <c r="D21" s="106">
        <v>0</v>
      </c>
      <c r="E21" s="187"/>
      <c r="F21" s="108"/>
      <c r="G21" s="109">
        <f>B21-H21</f>
        <v>285</v>
      </c>
      <c r="H21" s="108"/>
    </row>
    <row r="22" spans="1:9" x14ac:dyDescent="0.25">
      <c r="A22" s="104" t="s">
        <v>1323</v>
      </c>
      <c r="B22" s="148">
        <v>230</v>
      </c>
      <c r="C22" s="174">
        <v>0</v>
      </c>
      <c r="D22" s="106">
        <v>0</v>
      </c>
      <c r="E22" s="187"/>
      <c r="F22" s="108"/>
      <c r="G22" s="109">
        <f>B22-H22</f>
        <v>230</v>
      </c>
      <c r="H22" s="108"/>
    </row>
    <row r="23" spans="1:9" x14ac:dyDescent="0.25">
      <c r="A23" s="104" t="s">
        <v>1324</v>
      </c>
      <c r="B23" s="148">
        <v>250</v>
      </c>
      <c r="C23" s="174">
        <v>1</v>
      </c>
      <c r="D23" s="106">
        <v>0</v>
      </c>
      <c r="E23" s="187"/>
      <c r="F23" s="108"/>
      <c r="G23" s="109">
        <f>B23-H23</f>
        <v>250</v>
      </c>
      <c r="H23" s="108"/>
    </row>
    <row r="24" spans="1:9" x14ac:dyDescent="0.25">
      <c r="A24" s="104" t="s">
        <v>1325</v>
      </c>
      <c r="B24" s="148">
        <v>240</v>
      </c>
      <c r="C24" s="174">
        <v>0</v>
      </c>
      <c r="D24" s="106">
        <v>0</v>
      </c>
      <c r="E24" s="187"/>
      <c r="F24" s="108"/>
      <c r="G24" s="109">
        <f t="shared" ref="G24:G31" si="0">B24-H24</f>
        <v>240</v>
      </c>
      <c r="H24" s="108"/>
    </row>
    <row r="25" spans="1:9" x14ac:dyDescent="0.25">
      <c r="A25" s="104" t="s">
        <v>1326</v>
      </c>
      <c r="B25" s="148">
        <v>80</v>
      </c>
      <c r="C25" s="174">
        <v>10</v>
      </c>
      <c r="D25" s="106">
        <v>0</v>
      </c>
      <c r="E25" s="187"/>
      <c r="F25" s="108"/>
      <c r="G25" s="109">
        <f t="shared" si="0"/>
        <v>80</v>
      </c>
      <c r="H25" s="108"/>
    </row>
    <row r="26" spans="1:9" x14ac:dyDescent="0.25">
      <c r="A26" s="104" t="s">
        <v>1327</v>
      </c>
      <c r="B26" s="148">
        <v>225</v>
      </c>
      <c r="C26" s="174">
        <v>0</v>
      </c>
      <c r="D26" s="106">
        <v>0</v>
      </c>
      <c r="E26" s="187"/>
      <c r="F26" s="108"/>
      <c r="G26" s="109">
        <f t="shared" si="0"/>
        <v>225</v>
      </c>
      <c r="H26" s="108"/>
    </row>
    <row r="27" spans="1:9" x14ac:dyDescent="0.25">
      <c r="A27" s="104" t="s">
        <v>1328</v>
      </c>
      <c r="B27" s="148">
        <v>260</v>
      </c>
      <c r="C27" s="174">
        <v>0</v>
      </c>
      <c r="D27" s="106">
        <v>0</v>
      </c>
      <c r="E27" s="187"/>
      <c r="F27" s="108"/>
      <c r="G27" s="109">
        <f t="shared" si="0"/>
        <v>260</v>
      </c>
      <c r="H27" s="108"/>
    </row>
    <row r="28" spans="1:9" x14ac:dyDescent="0.25">
      <c r="A28" s="104" t="s">
        <v>1329</v>
      </c>
      <c r="B28" s="148">
        <v>265</v>
      </c>
      <c r="C28" s="174">
        <v>0</v>
      </c>
      <c r="D28" s="106">
        <v>0</v>
      </c>
      <c r="E28" s="187"/>
      <c r="F28" s="108"/>
      <c r="G28" s="109">
        <f t="shared" si="0"/>
        <v>265</v>
      </c>
      <c r="H28" s="108"/>
    </row>
    <row r="29" spans="1:9" x14ac:dyDescent="0.25">
      <c r="A29" s="104" t="s">
        <v>1330</v>
      </c>
      <c r="B29" s="148">
        <v>265</v>
      </c>
      <c r="C29" s="174">
        <v>0</v>
      </c>
      <c r="D29" s="106">
        <v>0</v>
      </c>
      <c r="E29" s="187"/>
      <c r="F29" s="108"/>
      <c r="G29" s="109">
        <f t="shared" si="0"/>
        <v>265</v>
      </c>
      <c r="H29" s="108"/>
    </row>
    <row r="30" spans="1:9" x14ac:dyDescent="0.25">
      <c r="A30" s="104" t="s">
        <v>1402</v>
      </c>
      <c r="B30" s="148">
        <v>100</v>
      </c>
      <c r="C30" s="174">
        <v>0</v>
      </c>
      <c r="D30" s="106">
        <v>0</v>
      </c>
      <c r="E30" s="187"/>
      <c r="F30" s="108"/>
      <c r="G30" s="109">
        <f t="shared" si="0"/>
        <v>100</v>
      </c>
      <c r="H30" s="108"/>
    </row>
    <row r="31" spans="1:9" x14ac:dyDescent="0.25">
      <c r="A31" s="104" t="s">
        <v>1331</v>
      </c>
      <c r="B31" s="148">
        <v>287</v>
      </c>
      <c r="C31" s="174">
        <v>0</v>
      </c>
      <c r="D31" s="106">
        <v>0</v>
      </c>
      <c r="E31" s="187"/>
      <c r="F31" s="108"/>
      <c r="G31" s="109">
        <f t="shared" si="0"/>
        <v>287</v>
      </c>
      <c r="H31" s="108"/>
    </row>
    <row r="32" spans="1:9" x14ac:dyDescent="0.25">
      <c r="A32" s="104" t="s">
        <v>1413</v>
      </c>
      <c r="B32" s="148">
        <v>110</v>
      </c>
      <c r="C32" s="174">
        <v>0</v>
      </c>
      <c r="D32" s="106">
        <v>0</v>
      </c>
      <c r="E32" s="187"/>
      <c r="F32" s="108"/>
      <c r="G32" s="109">
        <f>B32+H32</f>
        <v>110</v>
      </c>
      <c r="H32" s="110"/>
      <c r="I32" s="196"/>
    </row>
    <row r="33" spans="1:10" x14ac:dyDescent="0.25">
      <c r="A33" s="104" t="s">
        <v>1343</v>
      </c>
      <c r="B33" s="148">
        <v>183</v>
      </c>
      <c r="C33" s="174">
        <v>0</v>
      </c>
      <c r="D33" s="106">
        <v>0</v>
      </c>
      <c r="E33" s="187"/>
      <c r="F33" s="108"/>
      <c r="G33" s="109">
        <f>B33+H33</f>
        <v>183</v>
      </c>
      <c r="H33" s="110"/>
      <c r="I33" s="196"/>
    </row>
    <row r="34" spans="1:10" ht="4.5" customHeight="1" x14ac:dyDescent="0.25">
      <c r="A34" s="291"/>
      <c r="B34" s="292"/>
      <c r="C34" s="291"/>
      <c r="D34" s="291"/>
      <c r="E34" s="291"/>
      <c r="F34" s="291"/>
      <c r="G34" s="291">
        <f>B34+H34</f>
        <v>0</v>
      </c>
      <c r="H34" s="291"/>
    </row>
    <row r="35" spans="1:10" x14ac:dyDescent="0.25">
      <c r="A35" s="5" t="s">
        <v>16</v>
      </c>
      <c r="B35" s="18">
        <f>SUM(B19:B33)</f>
        <v>3210</v>
      </c>
      <c r="C35" s="18">
        <f>SUM(B32:B32)</f>
        <v>110</v>
      </c>
      <c r="D35" s="26">
        <f>SUM(D32:D32)</f>
        <v>0</v>
      </c>
      <c r="E35" s="5"/>
      <c r="F35" s="5"/>
      <c r="G35" s="83">
        <f>SUM(G19:G34)</f>
        <v>3210</v>
      </c>
      <c r="H35" s="23">
        <f>SUM(H32:H32)</f>
        <v>0</v>
      </c>
    </row>
    <row r="36" spans="1:10" x14ac:dyDescent="0.25">
      <c r="A36" s="121"/>
      <c r="B36" s="122">
        <f>J14-B35</f>
        <v>20</v>
      </c>
      <c r="C36" s="121"/>
      <c r="D36" s="123"/>
      <c r="E36" s="121"/>
      <c r="F36" s="121"/>
      <c r="G36" s="122"/>
      <c r="H36" s="121"/>
    </row>
    <row r="38" spans="1:10" ht="15" customHeight="1" x14ac:dyDescent="0.25"/>
    <row r="39" spans="1:10" ht="28.5" customHeight="1" x14ac:dyDescent="0.25">
      <c r="A39" s="6"/>
      <c r="B39" s="542" t="s">
        <v>6</v>
      </c>
      <c r="C39" s="542"/>
      <c r="D39" s="542"/>
      <c r="E39" s="542"/>
      <c r="F39" s="542"/>
      <c r="G39" s="542"/>
      <c r="H39" s="542"/>
      <c r="J39" s="186">
        <v>3210</v>
      </c>
    </row>
    <row r="40" spans="1:10" ht="15" customHeight="1" x14ac:dyDescent="0.25">
      <c r="A40" s="7"/>
      <c r="B40" s="543" t="s">
        <v>7</v>
      </c>
      <c r="C40" s="543"/>
      <c r="D40" s="12" t="s">
        <v>27</v>
      </c>
      <c r="E40" s="192"/>
      <c r="F40" s="296" t="s">
        <v>9</v>
      </c>
      <c r="G40" s="12" t="s">
        <v>159</v>
      </c>
      <c r="H40" s="192"/>
    </row>
    <row r="41" spans="1:10" x14ac:dyDescent="0.25">
      <c r="A41" s="8"/>
      <c r="B41" s="541" t="s">
        <v>8</v>
      </c>
      <c r="C41" s="541"/>
      <c r="D41" s="12" t="s">
        <v>1332</v>
      </c>
      <c r="E41" s="4"/>
      <c r="F41" s="5" t="s">
        <v>10</v>
      </c>
      <c r="G41" s="13" t="s">
        <v>129</v>
      </c>
      <c r="H41" s="4"/>
    </row>
    <row r="43" spans="1:10" ht="30" x14ac:dyDescent="0.25">
      <c r="A43" s="197" t="s">
        <v>0</v>
      </c>
      <c r="B43" s="197" t="s">
        <v>1</v>
      </c>
      <c r="C43" s="197" t="s">
        <v>2</v>
      </c>
      <c r="D43" s="197" t="s">
        <v>3</v>
      </c>
      <c r="E43" s="197" t="s">
        <v>4</v>
      </c>
      <c r="F43" s="197" t="s">
        <v>5</v>
      </c>
      <c r="G43" s="197" t="s">
        <v>1</v>
      </c>
      <c r="H43" s="197" t="s">
        <v>2</v>
      </c>
    </row>
    <row r="44" spans="1:10" x14ac:dyDescent="0.25">
      <c r="A44" s="314" t="s">
        <v>1330</v>
      </c>
      <c r="B44" s="148">
        <v>265</v>
      </c>
      <c r="C44" s="174">
        <v>0</v>
      </c>
      <c r="D44" s="106">
        <v>0</v>
      </c>
      <c r="E44" s="187"/>
      <c r="F44" s="108"/>
      <c r="G44" s="109">
        <f>B44-H44</f>
        <v>265</v>
      </c>
      <c r="H44" s="108"/>
    </row>
    <row r="45" spans="1:10" x14ac:dyDescent="0.25">
      <c r="A45" s="54" t="s">
        <v>1401</v>
      </c>
      <c r="B45" s="148">
        <v>792</v>
      </c>
      <c r="C45" s="174">
        <v>5</v>
      </c>
      <c r="D45" s="106">
        <v>0</v>
      </c>
      <c r="E45" s="187"/>
      <c r="F45" s="108"/>
      <c r="G45" s="109">
        <f>B45+H45</f>
        <v>795</v>
      </c>
      <c r="H45" s="127">
        <v>3</v>
      </c>
    </row>
    <row r="46" spans="1:10" x14ac:dyDescent="0.25">
      <c r="A46" s="314" t="s">
        <v>1402</v>
      </c>
      <c r="B46" s="148">
        <v>100</v>
      </c>
      <c r="C46" s="174">
        <v>0</v>
      </c>
      <c r="D46" s="106">
        <v>0</v>
      </c>
      <c r="E46" s="187"/>
      <c r="F46" s="108"/>
      <c r="G46" s="109">
        <f>B46-H46</f>
        <v>100</v>
      </c>
      <c r="H46" s="108"/>
    </row>
    <row r="47" spans="1:10" x14ac:dyDescent="0.25">
      <c r="A47" s="104" t="s">
        <v>1399</v>
      </c>
      <c r="B47" s="148">
        <v>815</v>
      </c>
      <c r="C47" s="174">
        <v>0</v>
      </c>
      <c r="D47" s="106">
        <v>0</v>
      </c>
      <c r="E47" s="187"/>
      <c r="F47" s="108"/>
      <c r="G47" s="109">
        <f>B47-H47</f>
        <v>807</v>
      </c>
      <c r="H47" s="127">
        <v>8</v>
      </c>
    </row>
    <row r="48" spans="1:10" x14ac:dyDescent="0.25">
      <c r="A48" s="54" t="s">
        <v>1414</v>
      </c>
      <c r="B48" s="148">
        <v>872</v>
      </c>
      <c r="C48" s="174">
        <v>6</v>
      </c>
      <c r="D48" s="106">
        <v>0</v>
      </c>
      <c r="E48" s="187"/>
      <c r="F48" s="108"/>
      <c r="G48" s="109">
        <f>B48-H48</f>
        <v>872</v>
      </c>
      <c r="H48" s="108"/>
    </row>
    <row r="49" spans="1:8" x14ac:dyDescent="0.25">
      <c r="A49" s="314" t="s">
        <v>1413</v>
      </c>
      <c r="B49" s="148">
        <v>110</v>
      </c>
      <c r="C49" s="174">
        <v>0</v>
      </c>
      <c r="D49" s="106">
        <v>0</v>
      </c>
      <c r="E49" s="187"/>
      <c r="F49" s="108"/>
      <c r="G49" s="109">
        <f>B49-H49</f>
        <v>110</v>
      </c>
      <c r="H49" s="108"/>
    </row>
    <row r="50" spans="1:8" x14ac:dyDescent="0.25">
      <c r="A50" s="104" t="s">
        <v>1415</v>
      </c>
      <c r="B50" s="148">
        <v>210</v>
      </c>
      <c r="C50" s="174">
        <v>0</v>
      </c>
      <c r="D50" s="106">
        <v>0</v>
      </c>
      <c r="E50" s="187"/>
      <c r="F50" s="108"/>
      <c r="G50" s="109">
        <f>B50-H50</f>
        <v>210</v>
      </c>
      <c r="H50" s="108"/>
    </row>
    <row r="51" spans="1:8" ht="4.5" customHeight="1" x14ac:dyDescent="0.25">
      <c r="A51" s="291"/>
      <c r="B51" s="292"/>
      <c r="C51" s="291"/>
      <c r="D51" s="291"/>
      <c r="E51" s="291"/>
      <c r="F51" s="291"/>
      <c r="G51" s="291">
        <f>B51+H51</f>
        <v>0</v>
      </c>
      <c r="H51" s="291"/>
    </row>
    <row r="52" spans="1:8" x14ac:dyDescent="0.25">
      <c r="A52" s="5" t="s">
        <v>16</v>
      </c>
      <c r="B52" s="18">
        <f>SUM(B44:B50)</f>
        <v>3164</v>
      </c>
      <c r="C52" s="18">
        <f>SUM(C44:C50)</f>
        <v>11</v>
      </c>
      <c r="D52" s="26">
        <f>SUM(D43:D50)</f>
        <v>0</v>
      </c>
      <c r="E52" s="5"/>
      <c r="F52" s="5"/>
      <c r="G52" s="83">
        <f>SUM(G44:G51)</f>
        <v>3159</v>
      </c>
      <c r="H52" s="317">
        <f>SUM(H44:H50)</f>
        <v>11</v>
      </c>
    </row>
    <row r="53" spans="1:8" x14ac:dyDescent="0.25">
      <c r="A53" s="121"/>
      <c r="B53" s="122">
        <f>J39-B52</f>
        <v>46</v>
      </c>
      <c r="C53" s="121"/>
      <c r="D53" s="123"/>
      <c r="E53" s="121"/>
      <c r="F53" s="121"/>
      <c r="G53" s="122"/>
      <c r="H53" s="121"/>
    </row>
  </sheetData>
  <mergeCells count="9">
    <mergeCell ref="B39:H39"/>
    <mergeCell ref="B40:C40"/>
    <mergeCell ref="B41:C41"/>
    <mergeCell ref="B16:C16"/>
    <mergeCell ref="B1:H1"/>
    <mergeCell ref="B2:C2"/>
    <mergeCell ref="B3:C3"/>
    <mergeCell ref="B14:H14"/>
    <mergeCell ref="B15:C15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3">
    <tabColor rgb="FF92D050"/>
  </sheetPr>
  <dimension ref="A1:J42"/>
  <sheetViews>
    <sheetView workbookViewId="0">
      <selection activeCell="G39" sqref="G3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60500</v>
      </c>
    </row>
    <row r="2" spans="1:10" ht="15" customHeight="1" x14ac:dyDescent="0.25">
      <c r="A2" s="7"/>
      <c r="B2" s="543" t="s">
        <v>7</v>
      </c>
      <c r="C2" s="543"/>
      <c r="D2" s="12" t="s">
        <v>27</v>
      </c>
      <c r="E2" s="192"/>
      <c r="F2" s="331" t="s">
        <v>9</v>
      </c>
      <c r="G2" s="12" t="s">
        <v>11</v>
      </c>
      <c r="H2" s="192"/>
    </row>
    <row r="3" spans="1:10" x14ac:dyDescent="0.25">
      <c r="A3" s="8"/>
      <c r="B3" s="541" t="s">
        <v>8</v>
      </c>
      <c r="C3" s="541"/>
      <c r="D3" s="12" t="s">
        <v>108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1537</v>
      </c>
      <c r="B6" s="148">
        <v>1866</v>
      </c>
      <c r="C6" s="174">
        <v>15</v>
      </c>
      <c r="D6" s="106">
        <v>6.4000000000000001E-2</v>
      </c>
      <c r="E6" s="187"/>
      <c r="F6" s="108"/>
      <c r="G6" s="109">
        <f t="shared" ref="G6:G38" si="0">B6+H6</f>
        <v>1866</v>
      </c>
      <c r="H6" s="110"/>
      <c r="I6" s="196"/>
    </row>
    <row r="7" spans="1:10" x14ac:dyDescent="0.25">
      <c r="A7" s="202" t="s">
        <v>1538</v>
      </c>
      <c r="B7" s="148">
        <v>1532</v>
      </c>
      <c r="C7" s="174">
        <v>85</v>
      </c>
      <c r="D7" s="106">
        <v>0.06</v>
      </c>
      <c r="E7" s="187"/>
      <c r="F7" s="108"/>
      <c r="G7" s="109">
        <f>B7-H7</f>
        <v>1530</v>
      </c>
      <c r="H7" s="110">
        <v>2</v>
      </c>
      <c r="I7" s="196"/>
    </row>
    <row r="8" spans="1:10" x14ac:dyDescent="0.25">
      <c r="A8" s="202" t="s">
        <v>1539</v>
      </c>
      <c r="B8" s="204">
        <v>2207</v>
      </c>
      <c r="C8" s="203">
        <v>2</v>
      </c>
      <c r="D8" s="200">
        <v>7.5999999999999998E-2</v>
      </c>
      <c r="E8" s="198"/>
      <c r="F8" s="197"/>
      <c r="G8" s="45">
        <f t="shared" si="0"/>
        <v>2207</v>
      </c>
      <c r="H8" s="201"/>
      <c r="I8" s="196"/>
    </row>
    <row r="9" spans="1:10" ht="15.75" thickBot="1" x14ac:dyDescent="0.3">
      <c r="A9" s="153" t="s">
        <v>1540</v>
      </c>
      <c r="B9" s="171">
        <v>2222</v>
      </c>
      <c r="C9" s="170">
        <v>0</v>
      </c>
      <c r="D9" s="120">
        <v>0.06</v>
      </c>
      <c r="E9" s="188"/>
      <c r="F9" s="113"/>
      <c r="G9" s="114">
        <f t="shared" si="0"/>
        <v>2222</v>
      </c>
      <c r="H9" s="118"/>
      <c r="I9" s="196"/>
    </row>
    <row r="10" spans="1:10" ht="15.75" thickTop="1" x14ac:dyDescent="0.25">
      <c r="A10" s="149" t="s">
        <v>1541</v>
      </c>
      <c r="B10" s="148">
        <v>1250</v>
      </c>
      <c r="C10" s="174">
        <v>0</v>
      </c>
      <c r="D10" s="106">
        <v>0.04</v>
      </c>
      <c r="E10" s="187"/>
      <c r="F10" s="108"/>
      <c r="G10" s="109">
        <f t="shared" si="0"/>
        <v>1250</v>
      </c>
      <c r="H10" s="110"/>
      <c r="I10" s="196"/>
    </row>
    <row r="11" spans="1:10" x14ac:dyDescent="0.25">
      <c r="A11" s="202" t="s">
        <v>1542</v>
      </c>
      <c r="B11" s="148">
        <v>2265</v>
      </c>
      <c r="C11" s="174">
        <v>0</v>
      </c>
      <c r="D11" s="106">
        <v>0.08</v>
      </c>
      <c r="E11" s="187"/>
      <c r="F11" s="108"/>
      <c r="G11" s="109">
        <f t="shared" si="0"/>
        <v>2265</v>
      </c>
      <c r="H11" s="110"/>
      <c r="I11" s="196"/>
    </row>
    <row r="12" spans="1:10" x14ac:dyDescent="0.25">
      <c r="A12" s="202" t="s">
        <v>1543</v>
      </c>
      <c r="B12" s="148">
        <v>1005</v>
      </c>
      <c r="C12" s="203">
        <v>0</v>
      </c>
      <c r="D12" s="200">
        <v>2.8000000000000001E-2</v>
      </c>
      <c r="E12" s="198"/>
      <c r="F12" s="197"/>
      <c r="G12" s="45">
        <f t="shared" si="0"/>
        <v>1005</v>
      </c>
      <c r="H12" s="201"/>
      <c r="I12" s="196"/>
    </row>
    <row r="13" spans="1:10" x14ac:dyDescent="0.25">
      <c r="A13" s="202" t="s">
        <v>1544</v>
      </c>
      <c r="B13" s="148">
        <v>2229</v>
      </c>
      <c r="C13" s="203">
        <v>0</v>
      </c>
      <c r="D13" s="200">
        <v>7.5999999999999998E-2</v>
      </c>
      <c r="E13" s="198"/>
      <c r="F13" s="197"/>
      <c r="G13" s="109">
        <f t="shared" si="0"/>
        <v>2229</v>
      </c>
      <c r="H13" s="201"/>
      <c r="I13" s="196"/>
    </row>
    <row r="14" spans="1:10" x14ac:dyDescent="0.25">
      <c r="A14" s="202" t="s">
        <v>1545</v>
      </c>
      <c r="B14" s="148">
        <v>2254</v>
      </c>
      <c r="C14" s="174">
        <v>0</v>
      </c>
      <c r="D14" s="106">
        <v>7.1999999999999995E-2</v>
      </c>
      <c r="E14" s="187"/>
      <c r="F14" s="108"/>
      <c r="G14" s="109">
        <f t="shared" si="0"/>
        <v>2254</v>
      </c>
      <c r="H14" s="110"/>
      <c r="I14" s="196"/>
    </row>
    <row r="15" spans="1:10" x14ac:dyDescent="0.25">
      <c r="A15" s="202" t="s">
        <v>1596</v>
      </c>
      <c r="B15" s="148">
        <v>1740</v>
      </c>
      <c r="C15" s="174">
        <v>0</v>
      </c>
      <c r="D15" s="106">
        <v>0.05</v>
      </c>
      <c r="E15" s="187"/>
      <c r="F15" s="108"/>
      <c r="G15" s="109">
        <f t="shared" si="0"/>
        <v>1740</v>
      </c>
      <c r="H15" s="110"/>
      <c r="I15" s="196"/>
    </row>
    <row r="16" spans="1:10" x14ac:dyDescent="0.25">
      <c r="A16" s="202" t="s">
        <v>1633</v>
      </c>
      <c r="B16" s="148">
        <v>380</v>
      </c>
      <c r="C16" s="174">
        <v>0</v>
      </c>
      <c r="D16" s="106">
        <v>1.6E-2</v>
      </c>
      <c r="E16" s="187"/>
      <c r="F16" s="108"/>
      <c r="G16" s="109">
        <f t="shared" si="0"/>
        <v>380</v>
      </c>
      <c r="H16" s="110"/>
      <c r="I16" s="196"/>
    </row>
    <row r="17" spans="1:9" x14ac:dyDescent="0.25">
      <c r="A17" s="202" t="s">
        <v>1634</v>
      </c>
      <c r="B17" s="148">
        <v>2260</v>
      </c>
      <c r="C17" s="203">
        <v>0</v>
      </c>
      <c r="D17" s="200">
        <v>7.3999999999999996E-2</v>
      </c>
      <c r="E17" s="198"/>
      <c r="F17" s="197"/>
      <c r="G17" s="109">
        <f t="shared" si="0"/>
        <v>2260</v>
      </c>
      <c r="H17" s="201"/>
      <c r="I17" s="196"/>
    </row>
    <row r="18" spans="1:9" x14ac:dyDescent="0.25">
      <c r="A18" s="202" t="s">
        <v>1635</v>
      </c>
      <c r="B18" s="148">
        <v>565</v>
      </c>
      <c r="C18" s="203">
        <v>0</v>
      </c>
      <c r="D18" s="200">
        <v>0.01</v>
      </c>
      <c r="E18" s="198"/>
      <c r="F18" s="197"/>
      <c r="G18" s="109">
        <f t="shared" si="0"/>
        <v>565</v>
      </c>
      <c r="H18" s="201"/>
      <c r="I18" s="196"/>
    </row>
    <row r="19" spans="1:9" x14ac:dyDescent="0.25">
      <c r="A19" s="202" t="s">
        <v>1546</v>
      </c>
      <c r="B19" s="148">
        <v>2260</v>
      </c>
      <c r="C19" s="174">
        <v>0</v>
      </c>
      <c r="D19" s="106">
        <v>7.8E-2</v>
      </c>
      <c r="E19" s="187"/>
      <c r="F19" s="108"/>
      <c r="G19" s="109">
        <f t="shared" si="0"/>
        <v>2260</v>
      </c>
      <c r="H19" s="110"/>
      <c r="I19" s="196"/>
    </row>
    <row r="20" spans="1:9" x14ac:dyDescent="0.25">
      <c r="A20" s="202" t="s">
        <v>1547</v>
      </c>
      <c r="B20" s="148">
        <v>2225</v>
      </c>
      <c r="C20" s="203">
        <v>0</v>
      </c>
      <c r="D20" s="200">
        <v>7.3999999999999996E-2</v>
      </c>
      <c r="E20" s="198"/>
      <c r="F20" s="197"/>
      <c r="G20" s="109">
        <f t="shared" si="0"/>
        <v>2225</v>
      </c>
      <c r="H20" s="201"/>
      <c r="I20" s="196"/>
    </row>
    <row r="21" spans="1:9" x14ac:dyDescent="0.25">
      <c r="A21" s="202" t="s">
        <v>1548</v>
      </c>
      <c r="B21" s="148">
        <v>2220</v>
      </c>
      <c r="C21" s="174">
        <v>0</v>
      </c>
      <c r="D21" s="106">
        <v>7.3999999999999996E-2</v>
      </c>
      <c r="E21" s="187"/>
      <c r="F21" s="108"/>
      <c r="G21" s="109">
        <f t="shared" si="0"/>
        <v>2220</v>
      </c>
      <c r="H21" s="110"/>
      <c r="I21" s="196"/>
    </row>
    <row r="22" spans="1:9" ht="15.75" thickBot="1" x14ac:dyDescent="0.3">
      <c r="A22" s="153" t="s">
        <v>1549</v>
      </c>
      <c r="B22" s="171">
        <v>1620</v>
      </c>
      <c r="C22" s="170">
        <v>2</v>
      </c>
      <c r="D22" s="120">
        <v>0.03</v>
      </c>
      <c r="E22" s="188"/>
      <c r="F22" s="113"/>
      <c r="G22" s="114">
        <v>1602</v>
      </c>
      <c r="H22" s="118"/>
      <c r="I22" s="196"/>
    </row>
    <row r="23" spans="1:9" ht="15.75" thickTop="1" x14ac:dyDescent="0.25">
      <c r="A23" s="202" t="s">
        <v>1595</v>
      </c>
      <c r="B23" s="148">
        <v>2260</v>
      </c>
      <c r="C23" s="174">
        <v>0</v>
      </c>
      <c r="D23" s="106">
        <v>0.08</v>
      </c>
      <c r="E23" s="187"/>
      <c r="F23" s="108"/>
      <c r="G23" s="109">
        <f>B23-H23</f>
        <v>2129</v>
      </c>
      <c r="H23" s="110">
        <v>131</v>
      </c>
      <c r="I23" s="196"/>
    </row>
    <row r="24" spans="1:9" x14ac:dyDescent="0.25">
      <c r="A24" s="149" t="s">
        <v>1550</v>
      </c>
      <c r="B24" s="148">
        <v>1113</v>
      </c>
      <c r="C24" s="174">
        <v>8</v>
      </c>
      <c r="D24" s="106">
        <v>0.04</v>
      </c>
      <c r="E24" s="187"/>
      <c r="F24" s="108"/>
      <c r="G24" s="109">
        <f t="shared" si="0"/>
        <v>1113</v>
      </c>
      <c r="H24" s="110"/>
      <c r="I24" s="196"/>
    </row>
    <row r="25" spans="1:9" x14ac:dyDescent="0.25">
      <c r="A25" s="202" t="s">
        <v>1551</v>
      </c>
      <c r="B25" s="148">
        <v>2138</v>
      </c>
      <c r="C25" s="203">
        <v>3</v>
      </c>
      <c r="D25" s="200">
        <v>7.1999999999999995E-2</v>
      </c>
      <c r="E25" s="198"/>
      <c r="F25" s="197"/>
      <c r="G25" s="109">
        <f>B25-H25</f>
        <v>2126</v>
      </c>
      <c r="H25" s="201">
        <v>12</v>
      </c>
      <c r="I25" s="196"/>
    </row>
    <row r="26" spans="1:9" x14ac:dyDescent="0.25">
      <c r="A26" s="202" t="s">
        <v>1552</v>
      </c>
      <c r="B26" s="148">
        <v>2258</v>
      </c>
      <c r="C26" s="203">
        <v>0</v>
      </c>
      <c r="D26" s="200">
        <v>7.3999999999999996E-2</v>
      </c>
      <c r="E26" s="198"/>
      <c r="F26" s="197"/>
      <c r="G26" s="109">
        <f t="shared" si="0"/>
        <v>2258</v>
      </c>
      <c r="H26" s="201"/>
      <c r="I26" s="196"/>
    </row>
    <row r="27" spans="1:9" x14ac:dyDescent="0.25">
      <c r="A27" s="202" t="s">
        <v>1553</v>
      </c>
      <c r="B27" s="148">
        <v>2050</v>
      </c>
      <c r="C27" s="203">
        <v>13</v>
      </c>
      <c r="D27" s="200">
        <v>7.3999999999999996E-2</v>
      </c>
      <c r="E27" s="198"/>
      <c r="F27" s="197"/>
      <c r="G27" s="109">
        <f t="shared" si="0"/>
        <v>2050</v>
      </c>
      <c r="H27" s="201"/>
      <c r="I27" s="196"/>
    </row>
    <row r="28" spans="1:9" x14ac:dyDescent="0.25">
      <c r="A28" s="202" t="s">
        <v>1681</v>
      </c>
      <c r="B28" s="148">
        <v>1039</v>
      </c>
      <c r="C28" s="203">
        <v>15</v>
      </c>
      <c r="D28" s="200">
        <v>4.8000000000000001E-2</v>
      </c>
      <c r="E28" s="198"/>
      <c r="F28" s="197"/>
      <c r="G28" s="109">
        <f t="shared" si="0"/>
        <v>1039</v>
      </c>
      <c r="H28" s="201"/>
      <c r="I28" s="196"/>
    </row>
    <row r="29" spans="1:9" x14ac:dyDescent="0.25">
      <c r="A29" s="202" t="s">
        <v>1554</v>
      </c>
      <c r="B29" s="148">
        <v>2172</v>
      </c>
      <c r="C29" s="203">
        <v>0</v>
      </c>
      <c r="D29" s="200">
        <v>7.5999999999999998E-2</v>
      </c>
      <c r="E29" s="198"/>
      <c r="F29" s="197"/>
      <c r="G29" s="109">
        <f t="shared" si="0"/>
        <v>2172</v>
      </c>
      <c r="H29" s="201"/>
      <c r="I29" s="196"/>
    </row>
    <row r="30" spans="1:9" x14ac:dyDescent="0.25">
      <c r="A30" s="202" t="s">
        <v>1695</v>
      </c>
      <c r="B30" s="148">
        <v>2234</v>
      </c>
      <c r="C30" s="203">
        <v>0</v>
      </c>
      <c r="D30" s="200">
        <v>7.0000000000000007E-2</v>
      </c>
      <c r="E30" s="198"/>
      <c r="F30" s="197"/>
      <c r="G30" s="45">
        <f t="shared" si="0"/>
        <v>2234</v>
      </c>
      <c r="H30" s="201"/>
      <c r="I30" s="196"/>
    </row>
    <row r="31" spans="1:9" x14ac:dyDescent="0.25">
      <c r="A31" s="202" t="s">
        <v>1555</v>
      </c>
      <c r="B31" s="148">
        <v>2117</v>
      </c>
      <c r="C31" s="174">
        <v>21</v>
      </c>
      <c r="D31" s="106">
        <v>7.0000000000000007E-2</v>
      </c>
      <c r="E31" s="187"/>
      <c r="F31" s="108"/>
      <c r="G31" s="109">
        <f t="shared" si="0"/>
        <v>2117</v>
      </c>
      <c r="H31" s="110"/>
      <c r="I31" s="196"/>
    </row>
    <row r="32" spans="1:9" x14ac:dyDescent="0.25">
      <c r="A32" s="202" t="s">
        <v>1694</v>
      </c>
      <c r="B32" s="148">
        <v>2120</v>
      </c>
      <c r="C32" s="203">
        <v>3</v>
      </c>
      <c r="D32" s="200">
        <v>7.5999999999999998E-2</v>
      </c>
      <c r="E32" s="198"/>
      <c r="F32" s="197"/>
      <c r="G32" s="109">
        <f t="shared" si="0"/>
        <v>2120</v>
      </c>
      <c r="H32" s="201"/>
      <c r="I32" s="196"/>
    </row>
    <row r="33" spans="1:9" x14ac:dyDescent="0.25">
      <c r="A33" s="298" t="s">
        <v>1556</v>
      </c>
      <c r="B33" s="206">
        <v>2275</v>
      </c>
      <c r="C33" s="299">
        <v>0</v>
      </c>
      <c r="D33" s="300">
        <v>0.08</v>
      </c>
      <c r="E33" s="301"/>
      <c r="F33" s="220"/>
      <c r="G33" s="310">
        <f t="shared" si="0"/>
        <v>2275</v>
      </c>
      <c r="H33" s="302"/>
      <c r="I33" s="196"/>
    </row>
    <row r="34" spans="1:9" ht="15.75" thickBot="1" x14ac:dyDescent="0.3">
      <c r="A34" s="153" t="s">
        <v>1557</v>
      </c>
      <c r="B34" s="171">
        <v>2280</v>
      </c>
      <c r="C34" s="170">
        <v>0</v>
      </c>
      <c r="D34" s="120">
        <v>8.4000000000000005E-2</v>
      </c>
      <c r="E34" s="188"/>
      <c r="F34" s="113"/>
      <c r="G34" s="114">
        <f t="shared" si="0"/>
        <v>2280</v>
      </c>
      <c r="H34" s="118"/>
      <c r="I34" s="196"/>
    </row>
    <row r="35" spans="1:9" ht="15.75" thickTop="1" x14ac:dyDescent="0.25">
      <c r="A35" s="149" t="s">
        <v>1558</v>
      </c>
      <c r="B35" s="148">
        <v>1927</v>
      </c>
      <c r="C35" s="174">
        <v>0</v>
      </c>
      <c r="D35" s="106">
        <v>6.4000000000000001E-2</v>
      </c>
      <c r="E35" s="187"/>
      <c r="F35" s="108"/>
      <c r="G35" s="109">
        <f t="shared" si="0"/>
        <v>1927</v>
      </c>
      <c r="H35" s="110"/>
      <c r="I35" s="196"/>
    </row>
    <row r="36" spans="1:9" x14ac:dyDescent="0.25">
      <c r="A36" s="202" t="s">
        <v>1704</v>
      </c>
      <c r="B36" s="148">
        <v>2099</v>
      </c>
      <c r="C36" s="174">
        <v>5</v>
      </c>
      <c r="D36" s="106">
        <v>6.4000000000000001E-2</v>
      </c>
      <c r="E36" s="187"/>
      <c r="F36" s="108"/>
      <c r="G36" s="109">
        <f t="shared" si="0"/>
        <v>2099</v>
      </c>
      <c r="H36" s="110"/>
      <c r="I36" s="196"/>
    </row>
    <row r="37" spans="1:9" x14ac:dyDescent="0.25">
      <c r="A37" s="202" t="s">
        <v>1719</v>
      </c>
      <c r="B37" s="148">
        <v>1884</v>
      </c>
      <c r="C37" s="174">
        <v>0</v>
      </c>
      <c r="D37" s="106">
        <v>6.2E-2</v>
      </c>
      <c r="E37" s="187"/>
      <c r="F37" s="108"/>
      <c r="G37" s="109">
        <f t="shared" si="0"/>
        <v>1884</v>
      </c>
      <c r="H37" s="110"/>
      <c r="I37" s="196"/>
    </row>
    <row r="38" spans="1:9" ht="4.5" customHeight="1" x14ac:dyDescent="0.25">
      <c r="A38" s="291"/>
      <c r="B38" s="292"/>
      <c r="C38" s="291"/>
      <c r="D38" s="291"/>
      <c r="E38" s="291"/>
      <c r="F38" s="291"/>
      <c r="G38" s="291">
        <f t="shared" si="0"/>
        <v>0</v>
      </c>
      <c r="H38" s="291"/>
    </row>
    <row r="39" spans="1:9" x14ac:dyDescent="0.25">
      <c r="A39" s="5" t="s">
        <v>16</v>
      </c>
      <c r="B39" s="18">
        <f>SUM(B6:B37)</f>
        <v>60066</v>
      </c>
      <c r="C39" s="18">
        <f>SUM(B6:B19)</f>
        <v>24035</v>
      </c>
      <c r="D39" s="26">
        <f>SUM(D6:D37)</f>
        <v>1.9960000000000009</v>
      </c>
      <c r="E39" s="5"/>
      <c r="F39" s="5"/>
      <c r="G39" s="83">
        <f>SUM(G6:G38)</f>
        <v>59903</v>
      </c>
      <c r="H39" s="23">
        <f>SUM(H6:H19)</f>
        <v>2</v>
      </c>
    </row>
    <row r="40" spans="1:9" x14ac:dyDescent="0.25">
      <c r="A40" s="121"/>
      <c r="B40" s="122">
        <f>J1-B39</f>
        <v>434</v>
      </c>
      <c r="C40" s="121"/>
      <c r="D40" s="123"/>
      <c r="E40" s="121"/>
      <c r="F40" s="121"/>
      <c r="G40" s="122"/>
      <c r="H40" s="121"/>
    </row>
    <row r="41" spans="1:9" ht="28.5" customHeight="1" x14ac:dyDescent="0.25"/>
    <row r="42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0"/>
  <sheetViews>
    <sheetView workbookViewId="0">
      <selection activeCell="E20" sqref="E2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39" t="s">
        <v>9</v>
      </c>
      <c r="G2" s="12" t="s">
        <v>17</v>
      </c>
      <c r="H2" s="192"/>
    </row>
    <row r="3" spans="1:10" x14ac:dyDescent="0.25">
      <c r="A3" s="8"/>
      <c r="B3" s="541" t="s">
        <v>8</v>
      </c>
      <c r="C3" s="541"/>
      <c r="D3" s="12" t="s">
        <v>1651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I6" s="196"/>
    </row>
    <row r="7" spans="1:10" x14ac:dyDescent="0.25">
      <c r="A7" s="202" t="s">
        <v>1682</v>
      </c>
      <c r="B7" s="204">
        <v>300</v>
      </c>
      <c r="C7" s="203">
        <v>0</v>
      </c>
      <c r="D7" s="200">
        <v>0.23200000000000001</v>
      </c>
      <c r="E7" s="198"/>
      <c r="F7" s="197"/>
      <c r="G7" s="109">
        <f t="shared" ref="G7:G15" si="0">B7-H7</f>
        <v>300</v>
      </c>
      <c r="H7" s="201"/>
      <c r="I7" s="196"/>
    </row>
    <row r="8" spans="1:10" x14ac:dyDescent="0.25">
      <c r="A8" s="202" t="s">
        <v>1683</v>
      </c>
      <c r="B8" s="204">
        <v>293</v>
      </c>
      <c r="C8" s="203">
        <v>8</v>
      </c>
      <c r="D8" s="200">
        <v>0.152</v>
      </c>
      <c r="E8" s="198"/>
      <c r="F8" s="197"/>
      <c r="G8" s="109">
        <f t="shared" si="0"/>
        <v>293</v>
      </c>
      <c r="H8" s="201"/>
      <c r="I8" s="196"/>
    </row>
    <row r="9" spans="1:10" x14ac:dyDescent="0.25">
      <c r="A9" s="202" t="s">
        <v>1684</v>
      </c>
      <c r="B9" s="204">
        <v>370</v>
      </c>
      <c r="C9" s="203">
        <v>0</v>
      </c>
      <c r="D9" s="200">
        <v>0.2</v>
      </c>
      <c r="E9" s="198"/>
      <c r="F9" s="197"/>
      <c r="G9" s="109">
        <f t="shared" si="0"/>
        <v>370</v>
      </c>
      <c r="H9" s="201"/>
      <c r="I9" s="196"/>
    </row>
    <row r="10" spans="1:10" x14ac:dyDescent="0.25">
      <c r="A10" s="202" t="s">
        <v>1685</v>
      </c>
      <c r="B10" s="204">
        <v>313</v>
      </c>
      <c r="C10" s="203">
        <v>0</v>
      </c>
      <c r="D10" s="200">
        <v>0.27400000000000002</v>
      </c>
      <c r="E10" s="198"/>
      <c r="F10" s="197"/>
      <c r="G10" s="109">
        <f t="shared" si="0"/>
        <v>313</v>
      </c>
      <c r="H10" s="201"/>
      <c r="I10" s="196"/>
    </row>
    <row r="11" spans="1:10" x14ac:dyDescent="0.25">
      <c r="A11" s="202" t="s">
        <v>1686</v>
      </c>
      <c r="B11" s="204">
        <v>269</v>
      </c>
      <c r="C11" s="203">
        <v>0</v>
      </c>
      <c r="D11" s="200">
        <v>0.2</v>
      </c>
      <c r="E11" s="198"/>
      <c r="F11" s="197"/>
      <c r="G11" s="109">
        <f t="shared" si="0"/>
        <v>266</v>
      </c>
      <c r="H11" s="201">
        <v>3</v>
      </c>
      <c r="I11" s="196"/>
    </row>
    <row r="12" spans="1:10" x14ac:dyDescent="0.25">
      <c r="A12" s="202" t="s">
        <v>1691</v>
      </c>
      <c r="B12" s="204">
        <v>215</v>
      </c>
      <c r="C12" s="203">
        <v>17</v>
      </c>
      <c r="D12" s="200">
        <v>0.27800000000000002</v>
      </c>
      <c r="E12" s="198"/>
      <c r="F12" s="197"/>
      <c r="G12" s="109">
        <f t="shared" si="0"/>
        <v>215</v>
      </c>
      <c r="H12" s="201"/>
      <c r="I12" s="196"/>
    </row>
    <row r="13" spans="1:10" x14ac:dyDescent="0.25">
      <c r="A13" s="202" t="s">
        <v>1687</v>
      </c>
      <c r="B13" s="204">
        <v>409</v>
      </c>
      <c r="C13" s="203">
        <v>0</v>
      </c>
      <c r="D13" s="200">
        <v>0.27</v>
      </c>
      <c r="E13" s="198"/>
      <c r="F13" s="197"/>
      <c r="G13" s="109">
        <f t="shared" si="0"/>
        <v>409</v>
      </c>
      <c r="H13" s="201"/>
      <c r="I13" s="196"/>
    </row>
    <row r="14" spans="1:10" x14ac:dyDescent="0.25">
      <c r="A14" s="202" t="s">
        <v>1697</v>
      </c>
      <c r="B14" s="204">
        <v>421</v>
      </c>
      <c r="C14" s="203">
        <v>1</v>
      </c>
      <c r="D14" s="200">
        <v>0.34399999999999997</v>
      </c>
      <c r="E14" s="198"/>
      <c r="F14" s="197"/>
      <c r="G14" s="109">
        <f t="shared" si="0"/>
        <v>421</v>
      </c>
      <c r="H14" s="201"/>
      <c r="I14" s="196"/>
    </row>
    <row r="15" spans="1:10" x14ac:dyDescent="0.25">
      <c r="A15" s="202" t="s">
        <v>1698</v>
      </c>
      <c r="B15" s="204">
        <v>481</v>
      </c>
      <c r="C15" s="203">
        <v>0</v>
      </c>
      <c r="D15" s="200">
        <v>0.34799999999999998</v>
      </c>
      <c r="E15" s="198"/>
      <c r="F15" s="197"/>
      <c r="G15" s="109">
        <f t="shared" si="0"/>
        <v>481</v>
      </c>
      <c r="H15" s="201"/>
      <c r="I15" s="196"/>
    </row>
    <row r="16" spans="1:10" x14ac:dyDescent="0.25">
      <c r="A16" s="202" t="s">
        <v>1729</v>
      </c>
      <c r="B16" s="204">
        <v>428</v>
      </c>
      <c r="C16" s="203">
        <v>0</v>
      </c>
      <c r="D16" s="200">
        <v>0.27200000000000002</v>
      </c>
      <c r="E16" s="198"/>
      <c r="F16" s="197"/>
      <c r="G16" s="45">
        <f>B16+H16</f>
        <v>428</v>
      </c>
      <c r="H16" s="201"/>
      <c r="I16" s="196"/>
    </row>
    <row r="17" spans="1:8" ht="4.5" customHeight="1" x14ac:dyDescent="0.25">
      <c r="A17" s="17"/>
      <c r="B17" s="221"/>
      <c r="C17" s="17"/>
      <c r="D17" s="17"/>
      <c r="E17" s="17"/>
      <c r="F17" s="17"/>
      <c r="G17" s="17">
        <f>B17+H17</f>
        <v>0</v>
      </c>
      <c r="H17" s="17"/>
    </row>
    <row r="18" spans="1:8" x14ac:dyDescent="0.25">
      <c r="A18" s="5"/>
      <c r="B18" s="18">
        <f>SUM(B7:B16)</f>
        <v>3499</v>
      </c>
      <c r="C18" s="18">
        <f>SUM(B7:B16)</f>
        <v>3499</v>
      </c>
      <c r="D18" s="26">
        <f>SUM(D7:D16)</f>
        <v>2.5700000000000003</v>
      </c>
      <c r="E18" s="5"/>
      <c r="F18" s="5"/>
      <c r="G18" s="83">
        <f>SUM(G7:G17)</f>
        <v>3496</v>
      </c>
      <c r="H18" s="23">
        <f>SUM(H7:H16)</f>
        <v>3</v>
      </c>
    </row>
    <row r="19" spans="1:8" x14ac:dyDescent="0.25">
      <c r="A19" s="121"/>
      <c r="B19" s="122">
        <f>J1-B18</f>
        <v>-999</v>
      </c>
      <c r="C19" s="121"/>
      <c r="D19" s="123"/>
      <c r="E19" s="121"/>
      <c r="F19" s="121"/>
      <c r="G19" s="122"/>
      <c r="H19" s="121"/>
    </row>
    <row r="20" spans="1:8" ht="28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4">
    <tabColor rgb="FFFFC000"/>
  </sheetPr>
  <dimension ref="A1:J29"/>
  <sheetViews>
    <sheetView topLeftCell="A10" workbookViewId="0">
      <selection activeCell="G21" sqref="G21:G2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35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233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I6" s="196"/>
    </row>
    <row r="7" spans="1:10" x14ac:dyDescent="0.25">
      <c r="A7" s="202" t="s">
        <v>1585</v>
      </c>
      <c r="B7" s="204">
        <v>1242</v>
      </c>
      <c r="C7" s="203">
        <v>20</v>
      </c>
      <c r="D7" s="200">
        <v>6.8000000000000005E-2</v>
      </c>
      <c r="E7" s="198"/>
      <c r="F7" s="197"/>
      <c r="G7" s="116">
        <f>B7-H7</f>
        <v>1242</v>
      </c>
      <c r="H7" s="201"/>
      <c r="I7" s="196"/>
    </row>
    <row r="8" spans="1:10" x14ac:dyDescent="0.25">
      <c r="A8" s="202" t="s">
        <v>1591</v>
      </c>
      <c r="B8" s="204">
        <v>1280</v>
      </c>
      <c r="C8" s="203">
        <v>15</v>
      </c>
      <c r="D8" s="200">
        <v>0.10199999999999999</v>
      </c>
      <c r="E8" s="198"/>
      <c r="F8" s="197"/>
      <c r="G8" s="116">
        <f>B8+H8</f>
        <v>1280</v>
      </c>
      <c r="H8" s="201"/>
      <c r="I8" s="196"/>
    </row>
    <row r="9" spans="1:10" x14ac:dyDescent="0.25">
      <c r="A9" s="202" t="s">
        <v>1587</v>
      </c>
      <c r="B9" s="204">
        <v>500</v>
      </c>
      <c r="C9" s="203">
        <v>6</v>
      </c>
      <c r="D9" s="200">
        <v>3.2000000000000001E-2</v>
      </c>
      <c r="E9" s="198"/>
      <c r="F9" s="197"/>
      <c r="G9" s="199">
        <f>B9+H9</f>
        <v>500</v>
      </c>
      <c r="H9" s="201"/>
      <c r="I9" s="196"/>
    </row>
    <row r="10" spans="1:10" ht="4.5" customHeight="1" x14ac:dyDescent="0.25">
      <c r="A10" s="17"/>
      <c r="B10" s="221"/>
      <c r="C10" s="17"/>
      <c r="D10" s="17"/>
      <c r="E10" s="17"/>
      <c r="F10" s="17"/>
      <c r="G10" s="17">
        <f>B10+H10</f>
        <v>0</v>
      </c>
      <c r="H10" s="17"/>
    </row>
    <row r="11" spans="1:10" x14ac:dyDescent="0.25">
      <c r="A11" s="5"/>
      <c r="B11" s="18">
        <f>SUM(B7:B9)</f>
        <v>3022</v>
      </c>
      <c r="C11" s="18">
        <f>SUM(B7:B9)</f>
        <v>3022</v>
      </c>
      <c r="D11" s="26">
        <f>SUM(D7:D9)</f>
        <v>0.20199999999999999</v>
      </c>
      <c r="E11" s="5"/>
      <c r="F11" s="5"/>
      <c r="G11" s="83">
        <f>SUM(G7:G10)</f>
        <v>3022</v>
      </c>
      <c r="H11" s="23">
        <f>SUM(H7:H9)</f>
        <v>0</v>
      </c>
    </row>
    <row r="12" spans="1:10" x14ac:dyDescent="0.25">
      <c r="A12" s="121"/>
      <c r="B12" s="122">
        <f>J1-B11</f>
        <v>-22</v>
      </c>
      <c r="C12" s="121"/>
      <c r="D12" s="123"/>
      <c r="E12" s="121"/>
      <c r="F12" s="121"/>
      <c r="G12" s="122"/>
      <c r="H12" s="121"/>
    </row>
    <row r="13" spans="1:10" ht="28.5" customHeight="1" x14ac:dyDescent="0.25"/>
    <row r="14" spans="1:10" ht="28.5" customHeight="1" x14ac:dyDescent="0.25">
      <c r="A14" s="6"/>
      <c r="B14" s="542" t="s">
        <v>6</v>
      </c>
      <c r="C14" s="542"/>
      <c r="D14" s="542"/>
      <c r="E14" s="542"/>
      <c r="F14" s="542"/>
      <c r="G14" s="542"/>
      <c r="H14" s="542"/>
      <c r="J14" s="186">
        <v>3022</v>
      </c>
    </row>
    <row r="15" spans="1:10" ht="15" customHeight="1" x14ac:dyDescent="0.25">
      <c r="A15" s="7"/>
      <c r="B15" s="543" t="s">
        <v>7</v>
      </c>
      <c r="C15" s="543"/>
      <c r="D15" s="12" t="s">
        <v>13</v>
      </c>
      <c r="E15" s="192"/>
      <c r="F15" s="335" t="s">
        <v>9</v>
      </c>
      <c r="G15" s="12" t="s">
        <v>1579</v>
      </c>
      <c r="H15" s="192"/>
    </row>
    <row r="16" spans="1:10" x14ac:dyDescent="0.25">
      <c r="A16" s="8"/>
      <c r="B16" s="541" t="s">
        <v>8</v>
      </c>
      <c r="C16" s="541"/>
      <c r="D16" s="12" t="s">
        <v>233</v>
      </c>
      <c r="E16" s="4"/>
      <c r="F16" s="5" t="s">
        <v>10</v>
      </c>
      <c r="G16" s="13" t="s">
        <v>165</v>
      </c>
      <c r="H16" s="4"/>
    </row>
    <row r="18" spans="1:9" ht="30" x14ac:dyDescent="0.25">
      <c r="A18" s="197" t="s">
        <v>0</v>
      </c>
      <c r="B18" s="197" t="s">
        <v>1</v>
      </c>
      <c r="C18" s="197" t="s">
        <v>2</v>
      </c>
      <c r="D18" s="197" t="s">
        <v>3</v>
      </c>
      <c r="E18" s="197" t="s">
        <v>4</v>
      </c>
      <c r="F18" s="197" t="s">
        <v>5</v>
      </c>
      <c r="G18" s="197" t="s">
        <v>1</v>
      </c>
      <c r="H18" s="197" t="s">
        <v>2</v>
      </c>
    </row>
    <row r="19" spans="1:9" x14ac:dyDescent="0.25">
      <c r="G19" s="289"/>
      <c r="I19" s="196"/>
    </row>
    <row r="20" spans="1:9" ht="15.75" thickBot="1" x14ac:dyDescent="0.3">
      <c r="A20" s="153" t="s">
        <v>1604</v>
      </c>
      <c r="B20" s="171">
        <v>1240</v>
      </c>
      <c r="C20" s="170">
        <v>0</v>
      </c>
      <c r="D20" s="120">
        <v>0</v>
      </c>
      <c r="E20" s="188"/>
      <c r="F20" s="113"/>
      <c r="G20" s="139">
        <f>B20-H20</f>
        <v>1240</v>
      </c>
      <c r="H20" s="118"/>
      <c r="I20" s="196"/>
    </row>
    <row r="21" spans="1:9" ht="15.75" thickTop="1" x14ac:dyDescent="0.25">
      <c r="A21" s="149" t="s">
        <v>1605</v>
      </c>
      <c r="B21" s="148">
        <v>922</v>
      </c>
      <c r="C21" s="174">
        <v>0</v>
      </c>
      <c r="D21" s="106">
        <v>0</v>
      </c>
      <c r="E21" s="187"/>
      <c r="F21" s="108"/>
      <c r="G21" s="109">
        <f>B21+H21</f>
        <v>922</v>
      </c>
      <c r="H21" s="110"/>
      <c r="I21" s="196"/>
    </row>
    <row r="22" spans="1:9" x14ac:dyDescent="0.25">
      <c r="A22" s="202" t="s">
        <v>1606</v>
      </c>
      <c r="B22" s="204">
        <v>150</v>
      </c>
      <c r="C22" s="203">
        <v>0</v>
      </c>
      <c r="D22" s="200">
        <v>0</v>
      </c>
      <c r="E22" s="198"/>
      <c r="F22" s="197"/>
      <c r="G22" s="45">
        <f>B22+H22</f>
        <v>150</v>
      </c>
      <c r="H22" s="201"/>
      <c r="I22" s="196"/>
    </row>
    <row r="23" spans="1:9" ht="15.75" thickBot="1" x14ac:dyDescent="0.3">
      <c r="A23" s="432" t="s">
        <v>1643</v>
      </c>
      <c r="B23" s="433">
        <v>228</v>
      </c>
      <c r="C23" s="434">
        <v>0</v>
      </c>
      <c r="D23" s="435">
        <v>0</v>
      </c>
      <c r="E23" s="436"/>
      <c r="F23" s="437"/>
      <c r="G23" s="471">
        <f>B23+H23</f>
        <v>228</v>
      </c>
      <c r="H23" s="439"/>
      <c r="I23" s="196"/>
    </row>
    <row r="24" spans="1:9" x14ac:dyDescent="0.25">
      <c r="A24" s="149" t="s">
        <v>1644</v>
      </c>
      <c r="B24" s="148"/>
      <c r="C24" s="174"/>
      <c r="D24" s="106"/>
      <c r="E24" s="187"/>
      <c r="F24" s="108"/>
      <c r="G24" s="116"/>
      <c r="H24" s="110"/>
      <c r="I24" s="196"/>
    </row>
    <row r="25" spans="1:9" x14ac:dyDescent="0.25">
      <c r="A25" s="149"/>
      <c r="B25" s="148"/>
      <c r="C25" s="174"/>
      <c r="D25" s="106"/>
      <c r="E25" s="187"/>
      <c r="F25" s="108"/>
      <c r="G25" s="116">
        <f>B25+H25</f>
        <v>0</v>
      </c>
      <c r="H25" s="110"/>
      <c r="I25" s="196"/>
    </row>
    <row r="26" spans="1:9" ht="4.5" customHeight="1" x14ac:dyDescent="0.25">
      <c r="B26" s="221"/>
      <c r="C26" s="17"/>
      <c r="D26" s="17"/>
      <c r="E26" s="17"/>
      <c r="F26" s="17"/>
      <c r="G26" s="17">
        <f>B26+H26</f>
        <v>0</v>
      </c>
      <c r="H26" s="17"/>
    </row>
    <row r="28" spans="1:9" x14ac:dyDescent="0.25">
      <c r="A28" s="121"/>
      <c r="B28" s="122">
        <f>J14-B29</f>
        <v>482</v>
      </c>
      <c r="C28" s="121"/>
      <c r="D28" s="123"/>
      <c r="E28" s="121"/>
      <c r="F28" s="121"/>
      <c r="G28" s="122"/>
      <c r="H28" s="121"/>
    </row>
    <row r="29" spans="1:9" x14ac:dyDescent="0.25">
      <c r="A29" s="5"/>
      <c r="B29" s="18">
        <f>SUM(B20:B25)</f>
        <v>2540</v>
      </c>
      <c r="C29" s="18">
        <f>SUM(B20:B22)</f>
        <v>2312</v>
      </c>
      <c r="D29" s="26">
        <f>SUM(D20:D25)</f>
        <v>0</v>
      </c>
      <c r="E29" s="5"/>
      <c r="F29" s="5"/>
      <c r="G29" s="83">
        <f>SUM(G20:G26)</f>
        <v>2540</v>
      </c>
      <c r="H29" s="23">
        <f>SUM(H20:H22)</f>
        <v>0</v>
      </c>
    </row>
  </sheetData>
  <mergeCells count="6">
    <mergeCell ref="B16:C16"/>
    <mergeCell ref="B1:H1"/>
    <mergeCell ref="B2:C2"/>
    <mergeCell ref="B3:C3"/>
    <mergeCell ref="B14:H14"/>
    <mergeCell ref="B15:C15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5">
    <tabColor rgb="FF92D050"/>
  </sheetPr>
  <dimension ref="A1:J59"/>
  <sheetViews>
    <sheetView topLeftCell="A10" workbookViewId="0">
      <selection activeCell="C64" sqref="C6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30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1483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I6" s="196"/>
    </row>
    <row r="7" spans="1:10" x14ac:dyDescent="0.25">
      <c r="A7" s="202" t="s">
        <v>1494</v>
      </c>
      <c r="B7" s="204">
        <v>356</v>
      </c>
      <c r="C7" s="203">
        <v>30</v>
      </c>
      <c r="D7" s="200">
        <v>1.6E-2</v>
      </c>
      <c r="E7" s="198"/>
      <c r="F7" s="197"/>
      <c r="G7" s="116">
        <f>B7-H7</f>
        <v>356</v>
      </c>
      <c r="H7" s="201"/>
      <c r="I7" s="196"/>
    </row>
    <row r="8" spans="1:10" x14ac:dyDescent="0.25">
      <c r="A8" s="202" t="s">
        <v>1495</v>
      </c>
      <c r="B8" s="204">
        <v>584</v>
      </c>
      <c r="C8" s="203">
        <v>11</v>
      </c>
      <c r="D8" s="200">
        <v>2.4E-2</v>
      </c>
      <c r="E8" s="198"/>
      <c r="F8" s="197"/>
      <c r="G8" s="116">
        <f>B8+H8</f>
        <v>584</v>
      </c>
      <c r="H8" s="201"/>
      <c r="I8" s="196"/>
    </row>
    <row r="9" spans="1:10" x14ac:dyDescent="0.25">
      <c r="A9" s="202" t="s">
        <v>1505</v>
      </c>
      <c r="B9" s="204">
        <v>434</v>
      </c>
      <c r="C9" s="203">
        <v>2</v>
      </c>
      <c r="D9" s="200">
        <v>0.04</v>
      </c>
      <c r="E9" s="198"/>
      <c r="F9" s="197"/>
      <c r="G9" s="199">
        <f t="shared" ref="G9:G15" si="0">B9+H9</f>
        <v>434</v>
      </c>
      <c r="H9" s="201"/>
      <c r="I9" s="196"/>
    </row>
    <row r="10" spans="1:10" x14ac:dyDescent="0.25">
      <c r="A10" s="202" t="s">
        <v>1506</v>
      </c>
      <c r="B10" s="148">
        <v>257</v>
      </c>
      <c r="C10" s="174">
        <v>28</v>
      </c>
      <c r="D10" s="106"/>
      <c r="E10" s="187"/>
      <c r="F10" s="108"/>
      <c r="G10" s="116">
        <f t="shared" si="0"/>
        <v>257</v>
      </c>
      <c r="H10" s="110"/>
      <c r="I10" s="196"/>
    </row>
    <row r="11" spans="1:10" x14ac:dyDescent="0.25">
      <c r="A11" s="202" t="s">
        <v>1517</v>
      </c>
      <c r="B11" s="204">
        <v>1040</v>
      </c>
      <c r="C11" s="203">
        <v>35</v>
      </c>
      <c r="D11" s="200">
        <v>5.1999999999999998E-2</v>
      </c>
      <c r="E11" s="198"/>
      <c r="F11" s="197"/>
      <c r="G11" s="116">
        <f t="shared" si="0"/>
        <v>1040</v>
      </c>
      <c r="H11" s="201"/>
      <c r="I11" s="196"/>
    </row>
    <row r="12" spans="1:10" x14ac:dyDescent="0.25">
      <c r="A12" s="202" t="s">
        <v>1518</v>
      </c>
      <c r="B12" s="204">
        <v>1380</v>
      </c>
      <c r="C12" s="203">
        <v>14</v>
      </c>
      <c r="D12" s="200">
        <v>0.05</v>
      </c>
      <c r="E12" s="198"/>
      <c r="F12" s="197"/>
      <c r="G12" s="199">
        <f t="shared" si="0"/>
        <v>1380</v>
      </c>
      <c r="H12" s="201"/>
      <c r="I12" s="196"/>
    </row>
    <row r="13" spans="1:10" x14ac:dyDescent="0.25">
      <c r="A13" s="202" t="s">
        <v>1528</v>
      </c>
      <c r="B13" s="148">
        <v>1251</v>
      </c>
      <c r="C13" s="174">
        <v>9</v>
      </c>
      <c r="D13" s="106">
        <v>6.6000000000000003E-2</v>
      </c>
      <c r="E13" s="187"/>
      <c r="F13" s="108"/>
      <c r="G13" s="116">
        <f t="shared" si="0"/>
        <v>1251</v>
      </c>
      <c r="H13" s="110"/>
      <c r="I13" s="196"/>
    </row>
    <row r="14" spans="1:10" x14ac:dyDescent="0.25">
      <c r="A14" s="202" t="s">
        <v>1529</v>
      </c>
      <c r="B14" s="204">
        <v>1400</v>
      </c>
      <c r="C14" s="203">
        <v>0</v>
      </c>
      <c r="D14" s="200">
        <v>4.8000000000000001E-2</v>
      </c>
      <c r="E14" s="198"/>
      <c r="F14" s="197"/>
      <c r="G14" s="116">
        <f t="shared" si="0"/>
        <v>1400</v>
      </c>
      <c r="H14" s="201"/>
      <c r="I14" s="196"/>
    </row>
    <row r="15" spans="1:10" ht="4.5" customHeight="1" x14ac:dyDescent="0.25">
      <c r="A15" s="17"/>
      <c r="B15" s="221"/>
      <c r="C15" s="17"/>
      <c r="D15" s="17"/>
      <c r="E15" s="17"/>
      <c r="F15" s="17"/>
      <c r="G15" s="17">
        <f t="shared" si="0"/>
        <v>0</v>
      </c>
      <c r="H15" s="17"/>
    </row>
    <row r="16" spans="1:10" x14ac:dyDescent="0.25">
      <c r="A16" s="5"/>
      <c r="B16" s="18">
        <f>SUM(B7:B14)</f>
        <v>6702</v>
      </c>
      <c r="C16" s="18">
        <f>SUM(B7:B9)</f>
        <v>1374</v>
      </c>
      <c r="D16" s="26">
        <f>SUM(D7:D14)</f>
        <v>0.29599999999999999</v>
      </c>
      <c r="E16" s="5"/>
      <c r="F16" s="5"/>
      <c r="G16" s="83">
        <f>SUM(G7:G15)</f>
        <v>6702</v>
      </c>
      <c r="H16" s="23">
        <f>SUM(H7:H9)</f>
        <v>0</v>
      </c>
    </row>
    <row r="17" spans="1:10" x14ac:dyDescent="0.25">
      <c r="A17" s="121"/>
      <c r="B17" s="122">
        <f>J1-B16</f>
        <v>-702</v>
      </c>
      <c r="C17" s="121"/>
      <c r="D17" s="123"/>
      <c r="E17" s="121"/>
      <c r="F17" s="121"/>
      <c r="G17" s="122"/>
      <c r="H17" s="121"/>
    </row>
    <row r="18" spans="1:10" ht="28.5" customHeight="1" x14ac:dyDescent="0.25"/>
    <row r="19" spans="1:10" ht="28.5" customHeight="1" x14ac:dyDescent="0.25">
      <c r="A19" s="6"/>
      <c r="B19" s="542" t="s">
        <v>6</v>
      </c>
      <c r="C19" s="542"/>
      <c r="D19" s="542"/>
      <c r="E19" s="542"/>
      <c r="F19" s="542"/>
      <c r="G19" s="542"/>
      <c r="H19" s="542"/>
      <c r="J19" s="186">
        <v>6702</v>
      </c>
    </row>
    <row r="20" spans="1:10" ht="15" customHeight="1" x14ac:dyDescent="0.25">
      <c r="A20" s="7"/>
      <c r="B20" s="543" t="s">
        <v>7</v>
      </c>
      <c r="C20" s="543"/>
      <c r="D20" s="12" t="s">
        <v>13</v>
      </c>
      <c r="E20" s="192"/>
      <c r="F20" s="330" t="s">
        <v>9</v>
      </c>
      <c r="G20" s="12" t="s">
        <v>948</v>
      </c>
      <c r="H20" s="192"/>
    </row>
    <row r="21" spans="1:10" x14ac:dyDescent="0.25">
      <c r="A21" s="8"/>
      <c r="B21" s="541" t="s">
        <v>8</v>
      </c>
      <c r="C21" s="541"/>
      <c r="D21" s="12" t="s">
        <v>1483</v>
      </c>
      <c r="E21" s="4"/>
      <c r="F21" s="5" t="s">
        <v>10</v>
      </c>
      <c r="G21" s="13" t="s">
        <v>23</v>
      </c>
      <c r="H21" s="4"/>
    </row>
    <row r="23" spans="1:10" ht="30" x14ac:dyDescent="0.25">
      <c r="A23" s="197" t="s">
        <v>0</v>
      </c>
      <c r="B23" s="197" t="s">
        <v>1</v>
      </c>
      <c r="C23" s="197" t="s">
        <v>2</v>
      </c>
      <c r="D23" s="197" t="s">
        <v>3</v>
      </c>
      <c r="E23" s="197" t="s">
        <v>4</v>
      </c>
      <c r="F23" s="197" t="s">
        <v>5</v>
      </c>
      <c r="G23" s="197" t="s">
        <v>1</v>
      </c>
      <c r="H23" s="197" t="s">
        <v>2</v>
      </c>
    </row>
    <row r="24" spans="1:10" x14ac:dyDescent="0.25">
      <c r="G24" s="289"/>
      <c r="I24" s="196"/>
    </row>
    <row r="25" spans="1:10" x14ac:dyDescent="0.25">
      <c r="A25" s="202" t="s">
        <v>1507</v>
      </c>
      <c r="B25" s="204">
        <v>310</v>
      </c>
      <c r="C25" s="203">
        <v>1</v>
      </c>
      <c r="D25" s="200">
        <v>0</v>
      </c>
      <c r="E25" s="198"/>
      <c r="F25" s="197"/>
      <c r="G25" s="116">
        <f>B25-H25</f>
        <v>310</v>
      </c>
      <c r="H25" s="201"/>
      <c r="I25" s="196"/>
    </row>
    <row r="26" spans="1:10" x14ac:dyDescent="0.25">
      <c r="A26" s="202" t="s">
        <v>1520</v>
      </c>
      <c r="B26" s="204">
        <v>1100</v>
      </c>
      <c r="C26" s="203">
        <v>12</v>
      </c>
      <c r="D26" s="200">
        <v>0</v>
      </c>
      <c r="E26" s="198"/>
      <c r="F26" s="197"/>
      <c r="G26" s="116">
        <f>B26+H26</f>
        <v>1100</v>
      </c>
      <c r="H26" s="201"/>
      <c r="I26" s="196"/>
    </row>
    <row r="27" spans="1:10" x14ac:dyDescent="0.25">
      <c r="A27" s="202" t="s">
        <v>1563</v>
      </c>
      <c r="B27" s="204">
        <v>620</v>
      </c>
      <c r="C27" s="203">
        <v>0</v>
      </c>
      <c r="D27" s="200">
        <v>0</v>
      </c>
      <c r="E27" s="198"/>
      <c r="F27" s="197"/>
      <c r="G27" s="199">
        <f t="shared" ref="G27:G32" si="1">B27+H27</f>
        <v>620</v>
      </c>
      <c r="H27" s="201"/>
      <c r="I27" s="196"/>
    </row>
    <row r="28" spans="1:10" x14ac:dyDescent="0.25">
      <c r="A28" s="202" t="s">
        <v>1568</v>
      </c>
      <c r="B28" s="148">
        <v>1478</v>
      </c>
      <c r="C28" s="174">
        <v>2</v>
      </c>
      <c r="D28" s="106">
        <v>0</v>
      </c>
      <c r="E28" s="187"/>
      <c r="F28" s="108"/>
      <c r="G28" s="116">
        <f t="shared" si="1"/>
        <v>1478</v>
      </c>
      <c r="H28" s="110"/>
      <c r="I28" s="196"/>
    </row>
    <row r="29" spans="1:10" x14ac:dyDescent="0.25">
      <c r="A29" s="202" t="s">
        <v>1578</v>
      </c>
      <c r="B29" s="204">
        <v>2070</v>
      </c>
      <c r="C29" s="203">
        <v>2</v>
      </c>
      <c r="D29" s="200">
        <v>0</v>
      </c>
      <c r="E29" s="198"/>
      <c r="F29" s="197"/>
      <c r="G29" s="116">
        <f t="shared" si="1"/>
        <v>2070</v>
      </c>
      <c r="H29" s="201"/>
      <c r="I29" s="196"/>
    </row>
    <row r="30" spans="1:10" x14ac:dyDescent="0.25">
      <c r="A30" s="202" t="s">
        <v>1612</v>
      </c>
      <c r="B30" s="204">
        <v>170</v>
      </c>
      <c r="C30" s="203">
        <v>0</v>
      </c>
      <c r="D30" s="200">
        <v>0</v>
      </c>
      <c r="E30" s="198"/>
      <c r="F30" s="197"/>
      <c r="G30" s="199">
        <f t="shared" si="1"/>
        <v>170</v>
      </c>
      <c r="H30" s="201"/>
      <c r="I30" s="196"/>
    </row>
    <row r="31" spans="1:10" x14ac:dyDescent="0.25">
      <c r="A31" s="202" t="s">
        <v>1613</v>
      </c>
      <c r="B31" s="148">
        <v>722</v>
      </c>
      <c r="C31" s="174">
        <v>0</v>
      </c>
      <c r="D31" s="106">
        <v>0</v>
      </c>
      <c r="E31" s="187"/>
      <c r="F31" s="108"/>
      <c r="G31" s="116">
        <f t="shared" si="1"/>
        <v>722</v>
      </c>
      <c r="H31" s="110"/>
      <c r="I31" s="196"/>
    </row>
    <row r="32" spans="1:10" ht="4.5" customHeight="1" x14ac:dyDescent="0.25">
      <c r="A32" s="17"/>
      <c r="B32" s="221"/>
      <c r="C32" s="17"/>
      <c r="D32" s="17"/>
      <c r="E32" s="17"/>
      <c r="F32" s="17"/>
      <c r="G32" s="17">
        <f t="shared" si="1"/>
        <v>0</v>
      </c>
      <c r="H32" s="17"/>
    </row>
    <row r="33" spans="1:10" x14ac:dyDescent="0.25">
      <c r="A33" s="5"/>
      <c r="B33" s="18">
        <f>SUM(B25:B31)</f>
        <v>6470</v>
      </c>
      <c r="C33" s="18">
        <f>SUM(B25:B27)</f>
        <v>2030</v>
      </c>
      <c r="D33" s="26">
        <f>SUM(D25:D31)</f>
        <v>0</v>
      </c>
      <c r="E33" s="5"/>
      <c r="F33" s="5"/>
      <c r="G33" s="83">
        <f>SUM(G25:G32)</f>
        <v>6470</v>
      </c>
      <c r="H33" s="23">
        <f>SUM(H25:H27)</f>
        <v>0</v>
      </c>
    </row>
    <row r="34" spans="1:10" x14ac:dyDescent="0.25">
      <c r="A34" s="121"/>
      <c r="B34" s="122">
        <f>J19-B33</f>
        <v>232</v>
      </c>
      <c r="C34" s="121"/>
      <c r="D34" s="123"/>
      <c r="E34" s="121"/>
      <c r="F34" s="121"/>
      <c r="G34" s="122"/>
      <c r="H34" s="121"/>
    </row>
    <row r="37" spans="1:10" ht="28.5" customHeight="1" x14ac:dyDescent="0.25">
      <c r="A37" s="6"/>
      <c r="B37" s="542" t="s">
        <v>6</v>
      </c>
      <c r="C37" s="542"/>
      <c r="D37" s="542"/>
      <c r="E37" s="542"/>
      <c r="F37" s="542"/>
      <c r="G37" s="542"/>
      <c r="H37" s="542"/>
      <c r="J37" s="186">
        <v>6470</v>
      </c>
    </row>
    <row r="38" spans="1:10" ht="15" customHeight="1" x14ac:dyDescent="0.25">
      <c r="A38" s="7"/>
      <c r="B38" s="543" t="s">
        <v>7</v>
      </c>
      <c r="C38" s="543"/>
      <c r="D38" s="12" t="s">
        <v>13</v>
      </c>
      <c r="E38" s="192"/>
      <c r="F38" s="336" t="s">
        <v>9</v>
      </c>
      <c r="G38" s="12" t="s">
        <v>159</v>
      </c>
      <c r="H38" s="192"/>
    </row>
    <row r="39" spans="1:10" x14ac:dyDescent="0.25">
      <c r="A39" s="8"/>
      <c r="B39" s="541" t="s">
        <v>8</v>
      </c>
      <c r="C39" s="541"/>
      <c r="D39" s="12" t="s">
        <v>1483</v>
      </c>
      <c r="E39" s="4"/>
      <c r="F39" s="5" t="s">
        <v>10</v>
      </c>
      <c r="G39" s="13" t="s">
        <v>132</v>
      </c>
      <c r="H39" s="4"/>
    </row>
    <row r="41" spans="1:10" ht="30" x14ac:dyDescent="0.25">
      <c r="A41" s="197" t="s">
        <v>0</v>
      </c>
      <c r="B41" s="197" t="s">
        <v>1</v>
      </c>
      <c r="C41" s="197" t="s">
        <v>2</v>
      </c>
      <c r="D41" s="197" t="s">
        <v>3</v>
      </c>
      <c r="E41" s="197" t="s">
        <v>4</v>
      </c>
      <c r="F41" s="197" t="s">
        <v>5</v>
      </c>
      <c r="G41" s="197" t="s">
        <v>1</v>
      </c>
      <c r="H41" s="197" t="s">
        <v>2</v>
      </c>
    </row>
    <row r="42" spans="1:10" x14ac:dyDescent="0.25">
      <c r="G42" s="289"/>
      <c r="I42" s="196"/>
    </row>
    <row r="43" spans="1:10" x14ac:dyDescent="0.25">
      <c r="A43" s="202" t="s">
        <v>1617</v>
      </c>
      <c r="B43" s="204">
        <v>185</v>
      </c>
      <c r="C43" s="203">
        <v>22</v>
      </c>
      <c r="D43" s="200">
        <v>0</v>
      </c>
      <c r="E43" s="198"/>
      <c r="F43" s="197"/>
      <c r="G43" s="109">
        <f>B43-H43</f>
        <v>185</v>
      </c>
      <c r="H43" s="201"/>
      <c r="I43" s="196"/>
    </row>
    <row r="44" spans="1:10" x14ac:dyDescent="0.25">
      <c r="A44" s="202" t="s">
        <v>1618</v>
      </c>
      <c r="B44" s="204">
        <v>500</v>
      </c>
      <c r="C44" s="203">
        <v>50</v>
      </c>
      <c r="D44" s="200">
        <v>0</v>
      </c>
      <c r="E44" s="198"/>
      <c r="F44" s="197"/>
      <c r="G44" s="109">
        <f>B44+H44</f>
        <v>500</v>
      </c>
      <c r="H44" s="201"/>
      <c r="I44" s="196"/>
    </row>
    <row r="45" spans="1:10" x14ac:dyDescent="0.25">
      <c r="A45" s="202" t="s">
        <v>1621</v>
      </c>
      <c r="B45" s="204">
        <v>360</v>
      </c>
      <c r="C45" s="203">
        <v>10</v>
      </c>
      <c r="D45" s="200">
        <v>0</v>
      </c>
      <c r="E45" s="198"/>
      <c r="F45" s="197"/>
      <c r="G45" s="45">
        <f t="shared" ref="G45:G57" si="2">B45+H45</f>
        <v>360</v>
      </c>
      <c r="H45" s="201"/>
      <c r="I45" s="196"/>
    </row>
    <row r="46" spans="1:10" x14ac:dyDescent="0.25">
      <c r="A46" s="202" t="s">
        <v>1622</v>
      </c>
      <c r="B46" s="148">
        <v>190</v>
      </c>
      <c r="C46" s="174">
        <v>13</v>
      </c>
      <c r="D46" s="106">
        <v>0</v>
      </c>
      <c r="E46" s="187"/>
      <c r="F46" s="108"/>
      <c r="G46" s="109">
        <f t="shared" si="2"/>
        <v>190</v>
      </c>
      <c r="H46" s="110"/>
      <c r="I46" s="196"/>
    </row>
    <row r="47" spans="1:10" x14ac:dyDescent="0.25">
      <c r="A47" s="202" t="s">
        <v>1642</v>
      </c>
      <c r="B47" s="204">
        <v>700</v>
      </c>
      <c r="C47" s="203">
        <v>26</v>
      </c>
      <c r="D47" s="200">
        <v>0</v>
      </c>
      <c r="E47" s="198"/>
      <c r="F47" s="197"/>
      <c r="G47" s="109">
        <f t="shared" si="2"/>
        <v>700</v>
      </c>
      <c r="H47" s="201"/>
      <c r="I47" s="196"/>
    </row>
    <row r="48" spans="1:10" x14ac:dyDescent="0.25">
      <c r="A48" s="202" t="s">
        <v>1623</v>
      </c>
      <c r="B48" s="204">
        <v>571</v>
      </c>
      <c r="C48" s="203">
        <v>0</v>
      </c>
      <c r="D48" s="200">
        <v>0</v>
      </c>
      <c r="E48" s="198"/>
      <c r="F48" s="197"/>
      <c r="G48" s="45">
        <f t="shared" si="2"/>
        <v>571</v>
      </c>
      <c r="H48" s="201"/>
      <c r="I48" s="196"/>
    </row>
    <row r="49" spans="1:9" x14ac:dyDescent="0.25">
      <c r="A49" s="202" t="s">
        <v>1624</v>
      </c>
      <c r="B49" s="148">
        <v>561</v>
      </c>
      <c r="C49" s="174">
        <v>20</v>
      </c>
      <c r="D49" s="106">
        <v>0</v>
      </c>
      <c r="E49" s="187"/>
      <c r="F49" s="108"/>
      <c r="G49" s="45">
        <f t="shared" si="2"/>
        <v>561</v>
      </c>
      <c r="H49" s="110"/>
      <c r="I49" s="196"/>
    </row>
    <row r="50" spans="1:9" x14ac:dyDescent="0.25">
      <c r="A50" s="202" t="s">
        <v>1625</v>
      </c>
      <c r="B50" s="148">
        <v>444</v>
      </c>
      <c r="C50" s="174">
        <v>45</v>
      </c>
      <c r="D50" s="106">
        <v>0</v>
      </c>
      <c r="E50" s="187"/>
      <c r="F50" s="108"/>
      <c r="G50" s="45">
        <f t="shared" si="2"/>
        <v>444</v>
      </c>
      <c r="H50" s="110"/>
      <c r="I50" s="196"/>
    </row>
    <row r="51" spans="1:9" x14ac:dyDescent="0.25">
      <c r="A51" s="202" t="s">
        <v>1626</v>
      </c>
      <c r="B51" s="148">
        <v>475</v>
      </c>
      <c r="C51" s="174">
        <v>0</v>
      </c>
      <c r="D51" s="340">
        <v>0</v>
      </c>
      <c r="E51" s="187"/>
      <c r="F51" s="108"/>
      <c r="G51" s="45">
        <f t="shared" si="2"/>
        <v>475</v>
      </c>
      <c r="H51" s="110"/>
      <c r="I51" s="196"/>
    </row>
    <row r="52" spans="1:9" x14ac:dyDescent="0.25">
      <c r="A52" s="202" t="s">
        <v>1627</v>
      </c>
      <c r="B52" s="148">
        <v>214</v>
      </c>
      <c r="C52" s="174">
        <v>0</v>
      </c>
      <c r="D52" s="106">
        <v>0</v>
      </c>
      <c r="E52" s="187"/>
      <c r="F52" s="108"/>
      <c r="G52" s="45">
        <f t="shared" si="2"/>
        <v>214</v>
      </c>
      <c r="H52" s="110"/>
      <c r="I52" s="196"/>
    </row>
    <row r="53" spans="1:9" x14ac:dyDescent="0.25">
      <c r="A53" s="202" t="s">
        <v>1628</v>
      </c>
      <c r="B53" s="148">
        <v>570</v>
      </c>
      <c r="C53" s="174">
        <v>0</v>
      </c>
      <c r="D53" s="106">
        <v>0</v>
      </c>
      <c r="E53" s="187"/>
      <c r="F53" s="108"/>
      <c r="G53" s="45">
        <f t="shared" si="2"/>
        <v>570</v>
      </c>
      <c r="H53" s="110"/>
      <c r="I53" s="196"/>
    </row>
    <row r="54" spans="1:9" x14ac:dyDescent="0.25">
      <c r="A54" s="202" t="s">
        <v>1629</v>
      </c>
      <c r="B54" s="148">
        <v>500</v>
      </c>
      <c r="C54" s="174">
        <v>10</v>
      </c>
      <c r="D54" s="106">
        <v>0</v>
      </c>
      <c r="E54" s="187"/>
      <c r="F54" s="108"/>
      <c r="G54" s="109">
        <f t="shared" si="2"/>
        <v>500</v>
      </c>
      <c r="H54" s="110"/>
      <c r="I54" s="196"/>
    </row>
    <row r="55" spans="1:9" ht="15.75" thickBot="1" x14ac:dyDescent="0.3">
      <c r="A55" s="153" t="s">
        <v>1679</v>
      </c>
      <c r="B55" s="171">
        <v>671</v>
      </c>
      <c r="C55" s="170">
        <v>0</v>
      </c>
      <c r="D55" s="120">
        <v>0</v>
      </c>
      <c r="E55" s="188"/>
      <c r="F55" s="113"/>
      <c r="G55" s="114">
        <f t="shared" si="2"/>
        <v>671</v>
      </c>
      <c r="H55" s="118"/>
      <c r="I55" s="196"/>
    </row>
    <row r="56" spans="1:9" ht="15.75" thickTop="1" x14ac:dyDescent="0.25">
      <c r="A56" s="149" t="s">
        <v>1680</v>
      </c>
      <c r="B56" s="148">
        <v>121</v>
      </c>
      <c r="C56" s="174">
        <v>0</v>
      </c>
      <c r="D56" s="106">
        <v>0</v>
      </c>
      <c r="E56" s="187"/>
      <c r="F56" s="108"/>
      <c r="G56" s="356">
        <f t="shared" si="2"/>
        <v>121</v>
      </c>
      <c r="H56" s="110"/>
      <c r="I56" s="196"/>
    </row>
    <row r="57" spans="1:9" ht="4.5" customHeight="1" x14ac:dyDescent="0.25">
      <c r="A57" s="17"/>
      <c r="B57" s="221"/>
      <c r="C57" s="17"/>
      <c r="D57" s="17"/>
      <c r="E57" s="17"/>
      <c r="F57" s="17"/>
      <c r="G57" s="17">
        <f t="shared" si="2"/>
        <v>0</v>
      </c>
      <c r="H57" s="17"/>
    </row>
    <row r="58" spans="1:9" x14ac:dyDescent="0.25">
      <c r="A58" s="5"/>
      <c r="B58" s="18">
        <f>SUM(B43:B56)</f>
        <v>6062</v>
      </c>
      <c r="C58" s="18">
        <f>SUM(B43:B45)</f>
        <v>1045</v>
      </c>
      <c r="D58" s="26">
        <f>SUM(D43:D56)</f>
        <v>0</v>
      </c>
      <c r="E58" s="5"/>
      <c r="F58" s="5"/>
      <c r="G58" s="83">
        <f>SUM(G43:G57)</f>
        <v>6062</v>
      </c>
      <c r="H58" s="23">
        <f>SUM(H43:H45)</f>
        <v>0</v>
      </c>
    </row>
    <row r="59" spans="1:9" x14ac:dyDescent="0.25">
      <c r="A59" s="121"/>
      <c r="B59" s="122">
        <f>J37-B58</f>
        <v>408</v>
      </c>
      <c r="C59" s="121"/>
      <c r="D59" s="123"/>
      <c r="E59" s="121"/>
      <c r="F59" s="121"/>
      <c r="G59" s="122"/>
      <c r="H59" s="121"/>
    </row>
  </sheetData>
  <mergeCells count="9">
    <mergeCell ref="B37:H37"/>
    <mergeCell ref="B38:C38"/>
    <mergeCell ref="B39:C39"/>
    <mergeCell ref="B21:C21"/>
    <mergeCell ref="B1:H1"/>
    <mergeCell ref="B2:C2"/>
    <mergeCell ref="B3:C3"/>
    <mergeCell ref="B19:H19"/>
    <mergeCell ref="B20:C20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3">
    <tabColor rgb="FFFFC000"/>
  </sheetPr>
  <dimension ref="A1:J59"/>
  <sheetViews>
    <sheetView topLeftCell="A40" workbookViewId="0">
      <selection activeCell="F26" sqref="F2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5500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29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183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54" t="s">
        <v>184</v>
      </c>
      <c r="B6" s="204">
        <v>1000</v>
      </c>
      <c r="C6" s="197"/>
      <c r="D6" s="197"/>
      <c r="E6" s="197"/>
      <c r="F6" s="197"/>
      <c r="G6" s="216">
        <f t="shared" ref="G6:G11" si="0">B6-H6</f>
        <v>1000</v>
      </c>
      <c r="H6" s="197"/>
    </row>
    <row r="7" spans="1:10" x14ac:dyDescent="0.25">
      <c r="A7" s="104" t="s">
        <v>185</v>
      </c>
      <c r="B7" s="204">
        <f>430+647</f>
        <v>1077</v>
      </c>
      <c r="C7" s="108"/>
      <c r="D7" s="108"/>
      <c r="E7" s="108"/>
      <c r="F7" s="108"/>
      <c r="G7" s="216">
        <f>B7+H7</f>
        <v>1077</v>
      </c>
      <c r="H7" s="127"/>
    </row>
    <row r="8" spans="1:10" x14ac:dyDescent="0.25">
      <c r="A8" s="54" t="s">
        <v>186</v>
      </c>
      <c r="B8" s="204">
        <v>1366</v>
      </c>
      <c r="C8" s="197"/>
      <c r="D8" s="197"/>
      <c r="E8" s="197"/>
      <c r="F8" s="108"/>
      <c r="G8" s="216">
        <f t="shared" si="0"/>
        <v>1366</v>
      </c>
      <c r="H8" s="108"/>
    </row>
    <row r="9" spans="1:10" x14ac:dyDescent="0.25">
      <c r="A9" s="54" t="s">
        <v>188</v>
      </c>
      <c r="B9" s="204">
        <v>1050</v>
      </c>
      <c r="C9" s="197"/>
      <c r="D9" s="197"/>
      <c r="E9" s="197"/>
      <c r="F9" s="108"/>
      <c r="G9" s="216">
        <f t="shared" si="0"/>
        <v>1050</v>
      </c>
      <c r="H9" s="127"/>
    </row>
    <row r="10" spans="1:10" ht="15.75" thickBot="1" x14ac:dyDescent="0.3">
      <c r="A10" s="111" t="s">
        <v>189</v>
      </c>
      <c r="B10" s="171">
        <v>243</v>
      </c>
      <c r="C10" s="113"/>
      <c r="D10" s="113"/>
      <c r="E10" s="113"/>
      <c r="F10" s="113"/>
      <c r="G10" s="218">
        <f>B10+H10</f>
        <v>243</v>
      </c>
      <c r="H10" s="146"/>
    </row>
    <row r="11" spans="1:10" ht="15.75" thickTop="1" x14ac:dyDescent="0.25">
      <c r="A11" s="104"/>
      <c r="B11" s="148"/>
      <c r="C11" s="108"/>
      <c r="D11" s="108"/>
      <c r="E11" s="108"/>
      <c r="F11" s="108"/>
      <c r="G11" s="215">
        <f t="shared" si="0"/>
        <v>0</v>
      </c>
      <c r="H11" s="127"/>
    </row>
    <row r="12" spans="1:10" ht="4.5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10" x14ac:dyDescent="0.25">
      <c r="A13" s="5" t="s">
        <v>16</v>
      </c>
      <c r="B13" s="18">
        <f>SUM(B6:B11)</f>
        <v>4736</v>
      </c>
      <c r="C13" s="5">
        <f>SUM(C6:C11)</f>
        <v>0</v>
      </c>
      <c r="D13" s="26">
        <f>SUM(D6:D11)</f>
        <v>0</v>
      </c>
      <c r="E13" s="5"/>
      <c r="F13" s="5"/>
      <c r="G13" s="83">
        <f>SUM(G6:G11)</f>
        <v>4736</v>
      </c>
      <c r="H13" s="23">
        <f>SUM(H6:H11)</f>
        <v>0</v>
      </c>
    </row>
    <row r="14" spans="1:10" x14ac:dyDescent="0.25">
      <c r="A14" s="121"/>
      <c r="B14" s="122">
        <f>J1-B13</f>
        <v>764</v>
      </c>
      <c r="C14" s="121"/>
      <c r="D14" s="123"/>
      <c r="E14" s="121"/>
      <c r="F14" s="121"/>
      <c r="G14" s="122"/>
      <c r="H14" s="121"/>
    </row>
    <row r="15" spans="1:10" ht="28.5" customHeight="1" x14ac:dyDescent="0.25"/>
    <row r="16" spans="1:10" ht="15" customHeight="1" x14ac:dyDescent="0.25"/>
    <row r="17" spans="1:10" ht="28.5" customHeight="1" x14ac:dyDescent="0.25">
      <c r="A17" s="6"/>
      <c r="B17" s="542" t="s">
        <v>6</v>
      </c>
      <c r="C17" s="542"/>
      <c r="D17" s="542"/>
      <c r="E17" s="542"/>
      <c r="F17" s="542"/>
      <c r="G17" s="542"/>
      <c r="H17" s="542"/>
      <c r="J17" s="186">
        <v>4736</v>
      </c>
    </row>
    <row r="18" spans="1:10" ht="15" customHeight="1" x14ac:dyDescent="0.25">
      <c r="A18" s="7"/>
      <c r="B18" s="543" t="s">
        <v>7</v>
      </c>
      <c r="C18" s="543"/>
      <c r="D18" s="12" t="s">
        <v>13</v>
      </c>
      <c r="E18" s="192"/>
      <c r="F18" s="231" t="s">
        <v>9</v>
      </c>
      <c r="G18" s="12" t="s">
        <v>159</v>
      </c>
      <c r="H18" s="192"/>
    </row>
    <row r="19" spans="1:10" x14ac:dyDescent="0.25">
      <c r="A19" s="8"/>
      <c r="B19" s="541" t="s">
        <v>8</v>
      </c>
      <c r="C19" s="541"/>
      <c r="D19" s="12" t="s">
        <v>183</v>
      </c>
      <c r="E19" s="4"/>
      <c r="F19" s="5" t="s">
        <v>10</v>
      </c>
      <c r="G19" s="13" t="s">
        <v>132</v>
      </c>
      <c r="H19" s="4"/>
    </row>
    <row r="21" spans="1:10" ht="30" x14ac:dyDescent="0.25">
      <c r="A21" s="197" t="s">
        <v>0</v>
      </c>
      <c r="B21" s="197" t="s">
        <v>1</v>
      </c>
      <c r="C21" s="197" t="s">
        <v>2</v>
      </c>
      <c r="D21" s="197" t="s">
        <v>3</v>
      </c>
      <c r="E21" s="197" t="s">
        <v>4</v>
      </c>
      <c r="F21" s="197" t="s">
        <v>5</v>
      </c>
      <c r="G21" s="197" t="s">
        <v>1</v>
      </c>
      <c r="H21" s="197" t="s">
        <v>2</v>
      </c>
    </row>
    <row r="22" spans="1:10" x14ac:dyDescent="0.25">
      <c r="A22" s="54" t="s">
        <v>198</v>
      </c>
      <c r="B22" s="204">
        <v>171</v>
      </c>
      <c r="C22" s="197"/>
      <c r="D22" s="197"/>
      <c r="E22" s="197"/>
      <c r="F22" s="197"/>
      <c r="G22" s="216">
        <f>B22-H22</f>
        <v>171</v>
      </c>
      <c r="H22" s="197"/>
    </row>
    <row r="23" spans="1:10" x14ac:dyDescent="0.25">
      <c r="A23" s="104" t="s">
        <v>199</v>
      </c>
      <c r="B23" s="204">
        <v>755</v>
      </c>
      <c r="C23" s="108"/>
      <c r="D23" s="108"/>
      <c r="E23" s="108"/>
      <c r="F23" s="108"/>
      <c r="G23" s="216">
        <f>B23+H23</f>
        <v>755</v>
      </c>
      <c r="H23" s="127"/>
    </row>
    <row r="24" spans="1:10" x14ac:dyDescent="0.25">
      <c r="A24" s="54" t="s">
        <v>200</v>
      </c>
      <c r="B24" s="204">
        <v>744</v>
      </c>
      <c r="C24" s="197"/>
      <c r="D24" s="197"/>
      <c r="E24" s="197"/>
      <c r="F24" s="108"/>
      <c r="G24" s="216">
        <f>B24-H24</f>
        <v>744</v>
      </c>
      <c r="H24" s="108"/>
    </row>
    <row r="25" spans="1:10" x14ac:dyDescent="0.25">
      <c r="A25" s="54" t="s">
        <v>201</v>
      </c>
      <c r="B25" s="204">
        <v>907</v>
      </c>
      <c r="C25" s="197"/>
      <c r="D25" s="197"/>
      <c r="E25" s="197"/>
      <c r="F25" s="197"/>
      <c r="G25" s="217">
        <f>B25-H25</f>
        <v>907</v>
      </c>
      <c r="H25" s="19"/>
    </row>
    <row r="26" spans="1:10" ht="15.75" thickBot="1" x14ac:dyDescent="0.3">
      <c r="A26" s="111" t="s">
        <v>202</v>
      </c>
      <c r="B26" s="171">
        <v>518</v>
      </c>
      <c r="C26" s="113"/>
      <c r="D26" s="113"/>
      <c r="E26" s="113"/>
      <c r="F26" s="113"/>
      <c r="G26" s="218">
        <f>B26+H26</f>
        <v>518</v>
      </c>
      <c r="H26" s="146"/>
    </row>
    <row r="27" spans="1:10" ht="15.75" thickTop="1" x14ac:dyDescent="0.25">
      <c r="A27" s="104"/>
      <c r="B27" s="148"/>
      <c r="C27" s="108"/>
      <c r="D27" s="108"/>
      <c r="E27" s="108"/>
      <c r="F27" s="108"/>
      <c r="G27" s="215">
        <f>B27-H27</f>
        <v>0</v>
      </c>
      <c r="H27" s="127"/>
    </row>
    <row r="28" spans="1:10" ht="4.5" customHeight="1" x14ac:dyDescent="0.25">
      <c r="A28" s="17"/>
      <c r="B28" s="17"/>
      <c r="C28" s="17"/>
      <c r="D28" s="17"/>
      <c r="E28" s="17"/>
      <c r="F28" s="17"/>
      <c r="G28" s="17"/>
      <c r="H28" s="17"/>
    </row>
    <row r="29" spans="1:10" x14ac:dyDescent="0.25">
      <c r="A29" s="5" t="s">
        <v>16</v>
      </c>
      <c r="B29" s="18">
        <f>SUM(B22:B27)</f>
        <v>3095</v>
      </c>
      <c r="C29" s="5">
        <f>SUM(C22:C27)</f>
        <v>0</v>
      </c>
      <c r="D29" s="26">
        <f>SUM(D22:D27)</f>
        <v>0</v>
      </c>
      <c r="E29" s="5"/>
      <c r="F29" s="5"/>
      <c r="G29" s="83">
        <f>SUM(G22:G27)</f>
        <v>3095</v>
      </c>
      <c r="H29" s="23">
        <f>SUM(H22:H27)</f>
        <v>0</v>
      </c>
    </row>
    <row r="30" spans="1:10" x14ac:dyDescent="0.25">
      <c r="A30" s="121"/>
      <c r="B30" s="122">
        <f>J17-B29</f>
        <v>1641</v>
      </c>
      <c r="C30" s="121"/>
      <c r="D30" s="123"/>
      <c r="E30" s="121"/>
      <c r="F30" s="121"/>
      <c r="G30" s="122"/>
      <c r="H30" s="121"/>
    </row>
    <row r="32" spans="1:10" ht="28.5" customHeight="1" x14ac:dyDescent="0.25">
      <c r="A32" s="6"/>
      <c r="B32" s="542" t="s">
        <v>6</v>
      </c>
      <c r="C32" s="542"/>
      <c r="D32" s="542"/>
      <c r="E32" s="542"/>
      <c r="F32" s="542"/>
      <c r="G32" s="542"/>
      <c r="H32" s="542"/>
      <c r="J32" s="186">
        <v>1641</v>
      </c>
    </row>
    <row r="33" spans="1:10" ht="15" customHeight="1" x14ac:dyDescent="0.25">
      <c r="A33" s="7"/>
      <c r="B33" s="543" t="s">
        <v>7</v>
      </c>
      <c r="C33" s="543"/>
      <c r="D33" s="12" t="s">
        <v>13</v>
      </c>
      <c r="E33" s="192"/>
      <c r="F33" s="232" t="s">
        <v>9</v>
      </c>
      <c r="G33" s="12" t="s">
        <v>159</v>
      </c>
      <c r="H33" s="192"/>
    </row>
    <row r="34" spans="1:10" x14ac:dyDescent="0.25">
      <c r="A34" s="8"/>
      <c r="B34" s="541" t="s">
        <v>8</v>
      </c>
      <c r="C34" s="541"/>
      <c r="D34" s="12" t="s">
        <v>183</v>
      </c>
      <c r="E34" s="4"/>
      <c r="F34" s="5" t="s">
        <v>10</v>
      </c>
      <c r="G34" s="13" t="s">
        <v>132</v>
      </c>
      <c r="H34" s="4"/>
    </row>
    <row r="36" spans="1:10" ht="30" x14ac:dyDescent="0.25">
      <c r="A36" s="197" t="s">
        <v>0</v>
      </c>
      <c r="B36" s="197" t="s">
        <v>1</v>
      </c>
      <c r="C36" s="197" t="s">
        <v>2</v>
      </c>
      <c r="D36" s="197" t="s">
        <v>3</v>
      </c>
      <c r="E36" s="197" t="s">
        <v>4</v>
      </c>
      <c r="F36" s="197" t="s">
        <v>5</v>
      </c>
      <c r="G36" s="197" t="s">
        <v>1</v>
      </c>
      <c r="H36" s="197" t="s">
        <v>2</v>
      </c>
    </row>
    <row r="37" spans="1:10" x14ac:dyDescent="0.25">
      <c r="A37" s="54" t="s">
        <v>202</v>
      </c>
      <c r="B37" s="204">
        <v>67</v>
      </c>
      <c r="C37" s="197"/>
      <c r="D37" s="197"/>
      <c r="E37" s="197"/>
      <c r="F37" s="197"/>
      <c r="G37" s="216">
        <f>B37-H37</f>
        <v>67</v>
      </c>
      <c r="H37" s="197"/>
    </row>
    <row r="38" spans="1:10" x14ac:dyDescent="0.25">
      <c r="A38" s="54" t="s">
        <v>203</v>
      </c>
      <c r="B38" s="204">
        <v>990</v>
      </c>
      <c r="C38" s="108"/>
      <c r="D38" s="108"/>
      <c r="E38" s="108"/>
      <c r="F38" s="108"/>
      <c r="G38" s="216">
        <f>B38+H38</f>
        <v>990</v>
      </c>
      <c r="H38" s="127"/>
    </row>
    <row r="39" spans="1:10" ht="15.75" thickBot="1" x14ac:dyDescent="0.3">
      <c r="A39" s="111" t="s">
        <v>204</v>
      </c>
      <c r="B39" s="171">
        <v>357</v>
      </c>
      <c r="C39" s="113"/>
      <c r="D39" s="113"/>
      <c r="E39" s="113"/>
      <c r="F39" s="113"/>
      <c r="G39" s="218">
        <f>B39-H39</f>
        <v>357</v>
      </c>
      <c r="H39" s="113"/>
    </row>
    <row r="40" spans="1:10" ht="15.75" thickTop="1" x14ac:dyDescent="0.25">
      <c r="A40" s="104"/>
      <c r="B40" s="148"/>
      <c r="C40" s="108"/>
      <c r="D40" s="108"/>
      <c r="E40" s="108"/>
      <c r="F40" s="108"/>
      <c r="G40" s="216"/>
      <c r="H40" s="108"/>
    </row>
    <row r="41" spans="1:10" ht="4.5" customHeight="1" x14ac:dyDescent="0.25">
      <c r="A41" s="17"/>
      <c r="B41" s="17"/>
      <c r="C41" s="17"/>
      <c r="D41" s="17"/>
      <c r="E41" s="17"/>
      <c r="F41" s="17"/>
      <c r="G41" s="17"/>
      <c r="H41" s="17"/>
    </row>
    <row r="42" spans="1:10" x14ac:dyDescent="0.25">
      <c r="A42" s="5" t="s">
        <v>16</v>
      </c>
      <c r="B42" s="18">
        <f>SUM(B37:B39)</f>
        <v>1414</v>
      </c>
      <c r="C42" s="5">
        <f>SUM(C37:C39)</f>
        <v>0</v>
      </c>
      <c r="D42" s="26">
        <f>SUM(D37:D39)</f>
        <v>0</v>
      </c>
      <c r="E42" s="5"/>
      <c r="F42" s="5"/>
      <c r="G42" s="83">
        <f>SUM(G37:G39)</f>
        <v>1414</v>
      </c>
      <c r="H42" s="23">
        <f>SUM(H37:H39)</f>
        <v>0</v>
      </c>
    </row>
    <row r="43" spans="1:10" x14ac:dyDescent="0.25">
      <c r="A43" s="121"/>
      <c r="B43" s="122">
        <f>J32-B42</f>
        <v>227</v>
      </c>
      <c r="C43" s="121"/>
      <c r="D43" s="123"/>
      <c r="E43" s="121"/>
      <c r="F43" s="121"/>
      <c r="G43" s="122"/>
      <c r="H43" s="121"/>
    </row>
    <row r="45" spans="1:10" ht="15" customHeight="1" x14ac:dyDescent="0.25"/>
    <row r="46" spans="1:10" ht="28.5" customHeight="1" x14ac:dyDescent="0.25">
      <c r="A46" s="6"/>
      <c r="B46" s="542" t="s">
        <v>6</v>
      </c>
      <c r="C46" s="542"/>
      <c r="D46" s="542"/>
      <c r="E46" s="542"/>
      <c r="F46" s="542"/>
      <c r="G46" s="542"/>
      <c r="H46" s="542"/>
      <c r="J46" s="186">
        <v>4509</v>
      </c>
    </row>
    <row r="47" spans="1:10" ht="15" customHeight="1" x14ac:dyDescent="0.25">
      <c r="A47" s="7"/>
      <c r="B47" s="543" t="s">
        <v>7</v>
      </c>
      <c r="C47" s="543"/>
      <c r="D47" s="12" t="s">
        <v>13</v>
      </c>
      <c r="E47" s="192"/>
      <c r="F47" s="232" t="s">
        <v>9</v>
      </c>
      <c r="G47" s="12" t="s">
        <v>159</v>
      </c>
      <c r="H47" s="192"/>
    </row>
    <row r="48" spans="1:10" x14ac:dyDescent="0.25">
      <c r="A48" s="8"/>
      <c r="B48" s="541" t="s">
        <v>8</v>
      </c>
      <c r="C48" s="541"/>
      <c r="D48" s="12" t="s">
        <v>183</v>
      </c>
      <c r="E48" s="4"/>
      <c r="F48" s="5" t="s">
        <v>10</v>
      </c>
      <c r="G48" s="13" t="s">
        <v>23</v>
      </c>
      <c r="H48" s="4"/>
    </row>
    <row r="50" spans="1:8" ht="30" x14ac:dyDescent="0.25">
      <c r="A50" s="197" t="s">
        <v>0</v>
      </c>
      <c r="B50" s="197" t="s">
        <v>1</v>
      </c>
      <c r="C50" s="197" t="s">
        <v>2</v>
      </c>
      <c r="D50" s="197" t="s">
        <v>3</v>
      </c>
      <c r="E50" s="197" t="s">
        <v>4</v>
      </c>
      <c r="F50" s="197" t="s">
        <v>5</v>
      </c>
      <c r="G50" s="197" t="s">
        <v>1</v>
      </c>
      <c r="H50" s="197" t="s">
        <v>2</v>
      </c>
    </row>
    <row r="51" spans="1:8" x14ac:dyDescent="0.25">
      <c r="A51" s="54" t="s">
        <v>204</v>
      </c>
      <c r="B51" s="204">
        <v>625</v>
      </c>
      <c r="C51" s="197"/>
      <c r="D51" s="197"/>
      <c r="E51" s="197"/>
      <c r="F51" s="197"/>
      <c r="G51" s="216">
        <f>B51-H51</f>
        <v>625</v>
      </c>
      <c r="H51" s="197"/>
    </row>
    <row r="52" spans="1:8" x14ac:dyDescent="0.25">
      <c r="A52" s="104" t="s">
        <v>212</v>
      </c>
      <c r="B52" s="204">
        <v>939</v>
      </c>
      <c r="C52" s="108"/>
      <c r="D52" s="108"/>
      <c r="E52" s="108"/>
      <c r="F52" s="108"/>
      <c r="G52" s="216">
        <f>B52+H52</f>
        <v>939</v>
      </c>
      <c r="H52" s="127"/>
    </row>
    <row r="53" spans="1:8" x14ac:dyDescent="0.25">
      <c r="A53" s="104" t="s">
        <v>214</v>
      </c>
      <c r="B53" s="204">
        <v>1327</v>
      </c>
      <c r="C53" s="197"/>
      <c r="D53" s="197"/>
      <c r="E53" s="197"/>
      <c r="F53" s="108"/>
      <c r="G53" s="216">
        <f>B53-H53</f>
        <v>1327</v>
      </c>
      <c r="H53" s="108"/>
    </row>
    <row r="54" spans="1:8" x14ac:dyDescent="0.25">
      <c r="A54" s="104" t="s">
        <v>215</v>
      </c>
      <c r="B54" s="204">
        <v>185</v>
      </c>
      <c r="C54" s="197"/>
      <c r="D54" s="197"/>
      <c r="E54" s="197"/>
      <c r="F54" s="108"/>
      <c r="G54" s="216">
        <f>B54-H54</f>
        <v>185</v>
      </c>
      <c r="H54" s="127"/>
    </row>
    <row r="55" spans="1:8" x14ac:dyDescent="0.25">
      <c r="A55" s="104" t="s">
        <v>216</v>
      </c>
      <c r="B55" s="204">
        <v>1222</v>
      </c>
      <c r="C55" s="197"/>
      <c r="D55" s="197"/>
      <c r="E55" s="197"/>
      <c r="F55" s="108"/>
      <c r="G55" s="216">
        <f>B55-H55</f>
        <v>1149</v>
      </c>
      <c r="H55" s="127">
        <v>73</v>
      </c>
    </row>
    <row r="56" spans="1:8" x14ac:dyDescent="0.25">
      <c r="A56" s="104" t="s">
        <v>217</v>
      </c>
      <c r="B56" s="204">
        <v>162</v>
      </c>
      <c r="C56" s="197"/>
      <c r="D56" s="197"/>
      <c r="E56" s="197"/>
      <c r="F56" s="108"/>
      <c r="G56" s="216">
        <f>B56-H56</f>
        <v>162</v>
      </c>
      <c r="H56" s="127"/>
    </row>
    <row r="57" spans="1:8" ht="4.5" customHeight="1" x14ac:dyDescent="0.25">
      <c r="A57" s="17"/>
      <c r="B57" s="17"/>
      <c r="C57" s="17"/>
      <c r="D57" s="17"/>
      <c r="E57" s="17"/>
      <c r="F57" s="17"/>
      <c r="G57" s="17"/>
      <c r="H57" s="17"/>
    </row>
    <row r="58" spans="1:8" x14ac:dyDescent="0.25">
      <c r="A58" s="5" t="s">
        <v>16</v>
      </c>
      <c r="B58" s="18">
        <f>SUM(B51:B56)</f>
        <v>4460</v>
      </c>
      <c r="C58" s="5">
        <f>SUM(C51:C56)</f>
        <v>0</v>
      </c>
      <c r="D58" s="26">
        <f>SUM(D51:D56)</f>
        <v>0</v>
      </c>
      <c r="E58" s="5"/>
      <c r="F58" s="5"/>
      <c r="G58" s="83">
        <f>SUM(G51:G56)</f>
        <v>4387</v>
      </c>
      <c r="H58" s="23">
        <f>SUM(H51:H56)</f>
        <v>73</v>
      </c>
    </row>
    <row r="59" spans="1:8" x14ac:dyDescent="0.25">
      <c r="A59" s="121"/>
      <c r="B59" s="122">
        <f>J46-B58</f>
        <v>49</v>
      </c>
      <c r="C59" s="121"/>
      <c r="D59" s="123"/>
      <c r="E59" s="121"/>
      <c r="F59" s="121"/>
      <c r="G59" s="122"/>
      <c r="H59" s="121"/>
    </row>
  </sheetData>
  <mergeCells count="12">
    <mergeCell ref="B19:C19"/>
    <mergeCell ref="B1:H1"/>
    <mergeCell ref="B2:C2"/>
    <mergeCell ref="B3:C3"/>
    <mergeCell ref="B17:H17"/>
    <mergeCell ref="B18:C18"/>
    <mergeCell ref="B48:C48"/>
    <mergeCell ref="B32:H32"/>
    <mergeCell ref="B33:C33"/>
    <mergeCell ref="B34:C34"/>
    <mergeCell ref="B46:H46"/>
    <mergeCell ref="B47:C47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50"/>
  <sheetViews>
    <sheetView topLeftCell="A36" workbookViewId="0">
      <selection activeCell="A45" sqref="A4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</v>
      </c>
    </row>
    <row r="2" spans="1:10" ht="15" customHeight="1" x14ac:dyDescent="0.25">
      <c r="A2" s="7"/>
      <c r="B2" s="543" t="s">
        <v>7</v>
      </c>
      <c r="C2" s="543"/>
      <c r="D2" s="12" t="s">
        <v>109</v>
      </c>
      <c r="E2" s="192"/>
      <c r="F2" s="341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164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1689</v>
      </c>
      <c r="B6" s="48">
        <v>500</v>
      </c>
      <c r="C6" s="202">
        <v>3</v>
      </c>
      <c r="D6" s="312">
        <v>0.38</v>
      </c>
      <c r="E6" s="150"/>
      <c r="F6" s="19"/>
      <c r="G6" s="199">
        <f>B6-H6</f>
        <v>500</v>
      </c>
      <c r="H6" s="19"/>
    </row>
    <row r="7" spans="1:10" x14ac:dyDescent="0.25">
      <c r="A7" s="202" t="s">
        <v>1690</v>
      </c>
      <c r="B7" s="48">
        <v>635</v>
      </c>
      <c r="C7" s="202">
        <v>0</v>
      </c>
      <c r="D7" s="312">
        <v>0.42399999999999999</v>
      </c>
      <c r="E7" s="150"/>
      <c r="F7" s="127"/>
      <c r="G7" s="199">
        <f>B7-H7</f>
        <v>635</v>
      </c>
      <c r="H7" s="19"/>
    </row>
    <row r="8" spans="1:10" ht="4.5" customHeight="1" x14ac:dyDescent="0.25">
      <c r="A8" s="17"/>
      <c r="B8" s="17"/>
      <c r="C8" s="17"/>
      <c r="D8" s="17"/>
      <c r="E8" s="17"/>
      <c r="F8" s="17"/>
      <c r="G8" s="17"/>
      <c r="H8" s="17"/>
    </row>
    <row r="9" spans="1:10" x14ac:dyDescent="0.25">
      <c r="A9" s="5" t="s">
        <v>16</v>
      </c>
      <c r="B9" s="18">
        <f>SUM(B6:B7)</f>
        <v>1135</v>
      </c>
      <c r="C9" s="5"/>
      <c r="D9" s="26"/>
      <c r="E9" s="5"/>
      <c r="F9" s="5"/>
      <c r="G9" s="83">
        <f>SUM(G6:G7)</f>
        <v>1135</v>
      </c>
      <c r="H9" s="23"/>
    </row>
    <row r="10" spans="1:10" x14ac:dyDescent="0.25">
      <c r="A10" s="121"/>
      <c r="B10" s="122">
        <f>J1-B9</f>
        <v>-135</v>
      </c>
      <c r="C10" s="121"/>
      <c r="D10" s="123"/>
      <c r="E10" s="121"/>
      <c r="F10" s="121"/>
      <c r="G10" s="122"/>
      <c r="H10" s="121"/>
    </row>
    <row r="11" spans="1:10" ht="15" customHeight="1" x14ac:dyDescent="0.25"/>
    <row r="12" spans="1:10" ht="28.5" customHeight="1" x14ac:dyDescent="0.25">
      <c r="A12" s="6"/>
      <c r="B12" s="542" t="s">
        <v>6</v>
      </c>
      <c r="C12" s="542"/>
      <c r="D12" s="542"/>
      <c r="E12" s="542"/>
      <c r="F12" s="542"/>
      <c r="G12" s="542"/>
      <c r="H12" s="542"/>
      <c r="J12" s="186"/>
    </row>
    <row r="13" spans="1:10" ht="15" customHeight="1" x14ac:dyDescent="0.25">
      <c r="A13" s="7"/>
      <c r="B13" s="543" t="s">
        <v>7</v>
      </c>
      <c r="C13" s="543"/>
      <c r="D13" s="12" t="s">
        <v>109</v>
      </c>
      <c r="E13" s="192"/>
      <c r="F13" s="341" t="s">
        <v>9</v>
      </c>
      <c r="G13" s="12" t="s">
        <v>159</v>
      </c>
      <c r="H13" s="192"/>
    </row>
    <row r="14" spans="1:10" x14ac:dyDescent="0.25">
      <c r="A14" s="8"/>
      <c r="B14" s="541" t="s">
        <v>8</v>
      </c>
      <c r="C14" s="541"/>
      <c r="D14" s="12" t="s">
        <v>164</v>
      </c>
      <c r="E14" s="4"/>
      <c r="F14" s="5" t="s">
        <v>10</v>
      </c>
      <c r="G14" s="13" t="s">
        <v>132</v>
      </c>
      <c r="H14" s="4"/>
    </row>
    <row r="16" spans="1:10" ht="30" x14ac:dyDescent="0.25">
      <c r="A16" s="197" t="s">
        <v>0</v>
      </c>
      <c r="B16" s="197" t="s">
        <v>1</v>
      </c>
      <c r="C16" s="197" t="s">
        <v>2</v>
      </c>
      <c r="D16" s="197" t="s">
        <v>3</v>
      </c>
      <c r="E16" s="197" t="s">
        <v>4</v>
      </c>
      <c r="F16" s="197" t="s">
        <v>5</v>
      </c>
      <c r="G16" s="197" t="s">
        <v>1</v>
      </c>
      <c r="H16" s="197" t="s">
        <v>2</v>
      </c>
      <c r="J16" s="186">
        <v>1135</v>
      </c>
    </row>
    <row r="17" spans="1:15" x14ac:dyDescent="0.25">
      <c r="A17" s="202" t="s">
        <v>1966</v>
      </c>
      <c r="B17" s="162">
        <v>413</v>
      </c>
      <c r="C17" s="163">
        <v>0</v>
      </c>
      <c r="D17" s="161">
        <v>0</v>
      </c>
      <c r="E17" s="164"/>
      <c r="F17" s="19"/>
      <c r="G17" s="199">
        <f>B17-H17</f>
        <v>413</v>
      </c>
      <c r="H17" s="197"/>
    </row>
    <row r="18" spans="1:15" x14ac:dyDescent="0.25">
      <c r="A18" s="202" t="s">
        <v>1932</v>
      </c>
      <c r="B18" s="151">
        <v>450</v>
      </c>
      <c r="C18" s="33">
        <v>0</v>
      </c>
      <c r="D18" s="161">
        <v>0</v>
      </c>
      <c r="E18" s="198"/>
      <c r="F18" s="25"/>
      <c r="G18" s="199">
        <f>B18-H18</f>
        <v>450</v>
      </c>
      <c r="H18" s="58"/>
      <c r="I18" s="196"/>
      <c r="O18" s="184"/>
    </row>
    <row r="19" spans="1:15" x14ac:dyDescent="0.25">
      <c r="A19" s="202" t="s">
        <v>1947</v>
      </c>
      <c r="B19" s="48">
        <v>284</v>
      </c>
      <c r="C19" s="33">
        <v>0</v>
      </c>
      <c r="D19" s="85">
        <v>0</v>
      </c>
      <c r="E19" s="198"/>
      <c r="F19" s="119"/>
      <c r="G19" s="199">
        <f>B19-H19</f>
        <v>284</v>
      </c>
      <c r="H19" s="110"/>
      <c r="I19" s="196"/>
      <c r="O19" s="184"/>
    </row>
    <row r="20" spans="1:15" ht="4.5" customHeight="1" x14ac:dyDescent="0.25">
      <c r="A20" s="17"/>
      <c r="B20" s="17"/>
      <c r="C20" s="17"/>
      <c r="D20" s="17"/>
      <c r="E20" s="17"/>
      <c r="F20" s="17"/>
      <c r="G20" s="17"/>
      <c r="H20" s="17"/>
    </row>
    <row r="21" spans="1:15" x14ac:dyDescent="0.25">
      <c r="A21" s="5" t="s">
        <v>16</v>
      </c>
      <c r="B21" s="18">
        <f>SUM(B17:B19)</f>
        <v>1147</v>
      </c>
      <c r="C21" s="5">
        <f>SUM(C17:C19)</f>
        <v>0</v>
      </c>
      <c r="D21" s="26">
        <f>SUM(D17:D19)</f>
        <v>0</v>
      </c>
      <c r="E21" s="5"/>
      <c r="F21" s="5"/>
      <c r="G21" s="83">
        <f>SUM(G17:G19)</f>
        <v>1147</v>
      </c>
      <c r="H21" s="23">
        <f>SUM(H17:H19)</f>
        <v>0</v>
      </c>
    </row>
    <row r="22" spans="1:15" x14ac:dyDescent="0.25">
      <c r="B22" s="186">
        <f>J16-B21</f>
        <v>-12</v>
      </c>
    </row>
    <row r="24" spans="1:15" ht="28.5" customHeight="1" x14ac:dyDescent="0.25">
      <c r="A24" s="6"/>
      <c r="B24" s="542" t="s">
        <v>6</v>
      </c>
      <c r="C24" s="542"/>
      <c r="D24" s="542"/>
      <c r="E24" s="542"/>
      <c r="F24" s="542"/>
      <c r="G24" s="542"/>
      <c r="H24" s="542"/>
      <c r="J24" s="186"/>
    </row>
    <row r="25" spans="1:15" ht="15" customHeight="1" x14ac:dyDescent="0.25">
      <c r="A25" s="7"/>
      <c r="B25" s="543" t="s">
        <v>7</v>
      </c>
      <c r="C25" s="543"/>
      <c r="D25" s="12" t="s">
        <v>109</v>
      </c>
      <c r="E25" s="192"/>
      <c r="F25" s="341" t="s">
        <v>9</v>
      </c>
      <c r="G25" s="12" t="s">
        <v>21</v>
      </c>
      <c r="H25" s="192"/>
    </row>
    <row r="26" spans="1:15" x14ac:dyDescent="0.25">
      <c r="A26" s="8"/>
      <c r="B26" s="541" t="s">
        <v>8</v>
      </c>
      <c r="C26" s="541"/>
      <c r="D26" s="12" t="s">
        <v>164</v>
      </c>
      <c r="E26" s="4"/>
      <c r="F26" s="5" t="s">
        <v>10</v>
      </c>
      <c r="G26" s="13" t="s">
        <v>177</v>
      </c>
      <c r="H26" s="4"/>
    </row>
    <row r="28" spans="1:15" ht="30" x14ac:dyDescent="0.25">
      <c r="A28" s="197" t="s">
        <v>0</v>
      </c>
      <c r="B28" s="197" t="s">
        <v>1</v>
      </c>
      <c r="C28" s="197" t="s">
        <v>2</v>
      </c>
      <c r="D28" s="197" t="s">
        <v>3</v>
      </c>
      <c r="E28" s="197" t="s">
        <v>4</v>
      </c>
      <c r="F28" s="197" t="s">
        <v>5</v>
      </c>
      <c r="G28" s="197" t="s">
        <v>1</v>
      </c>
      <c r="H28" s="197" t="s">
        <v>2</v>
      </c>
      <c r="J28" s="186">
        <v>1147</v>
      </c>
    </row>
    <row r="29" spans="1:15" x14ac:dyDescent="0.25">
      <c r="A29" s="54" t="s">
        <v>1933</v>
      </c>
      <c r="B29" s="54">
        <v>723</v>
      </c>
      <c r="C29" s="33">
        <v>0</v>
      </c>
      <c r="D29" s="161">
        <v>0</v>
      </c>
      <c r="E29" s="197"/>
      <c r="F29" s="197"/>
      <c r="G29" s="199">
        <f>B29-H29</f>
        <v>723</v>
      </c>
      <c r="H29" s="197"/>
    </row>
    <row r="30" spans="1:15" x14ac:dyDescent="0.25">
      <c r="A30" s="54" t="s">
        <v>1965</v>
      </c>
      <c r="B30" s="54">
        <v>434</v>
      </c>
      <c r="C30" s="33"/>
      <c r="D30" s="161"/>
      <c r="E30" s="197"/>
      <c r="F30" s="197"/>
      <c r="G30" s="199">
        <f>B30-H30</f>
        <v>434</v>
      </c>
      <c r="H30" s="197"/>
    </row>
    <row r="31" spans="1:15" x14ac:dyDescent="0.25">
      <c r="A31" s="54"/>
      <c r="B31" s="54"/>
      <c r="C31" s="54"/>
      <c r="D31" s="161"/>
      <c r="E31" s="54"/>
      <c r="F31" s="54"/>
      <c r="G31" s="199">
        <f>B31-H31</f>
        <v>0</v>
      </c>
      <c r="H31" s="197"/>
    </row>
    <row r="32" spans="1:15" x14ac:dyDescent="0.25">
      <c r="A32" s="54"/>
      <c r="B32" s="54"/>
      <c r="C32" s="54"/>
      <c r="D32" s="161"/>
      <c r="E32" s="54"/>
      <c r="F32" s="54"/>
      <c r="G32" s="199">
        <f>B32-H32</f>
        <v>0</v>
      </c>
      <c r="H32" s="197"/>
    </row>
    <row r="33" spans="1:10" ht="4.5" customHeight="1" x14ac:dyDescent="0.25">
      <c r="A33" s="17"/>
      <c r="B33" s="17"/>
      <c r="C33" s="17"/>
      <c r="D33" s="17"/>
      <c r="E33" s="17"/>
      <c r="F33" s="17"/>
      <c r="G33" s="17"/>
      <c r="H33" s="17"/>
    </row>
    <row r="34" spans="1:10" x14ac:dyDescent="0.25">
      <c r="A34" s="5" t="s">
        <v>16</v>
      </c>
      <c r="B34" s="18">
        <f>SUM(B29:B32)</f>
        <v>1157</v>
      </c>
      <c r="C34" s="5"/>
      <c r="D34" s="26"/>
      <c r="E34" s="5"/>
      <c r="F34" s="5"/>
      <c r="G34" s="83">
        <f>SUM(G29:G32)</f>
        <v>1157</v>
      </c>
      <c r="H34" s="23"/>
    </row>
    <row r="35" spans="1:10" x14ac:dyDescent="0.25">
      <c r="B35" s="186">
        <f>J28-B34</f>
        <v>-10</v>
      </c>
    </row>
    <row r="37" spans="1:10" ht="28.5" customHeight="1" x14ac:dyDescent="0.25">
      <c r="A37" s="6"/>
      <c r="B37" s="542" t="s">
        <v>6</v>
      </c>
      <c r="C37" s="542"/>
      <c r="D37" s="542"/>
      <c r="E37" s="542"/>
      <c r="F37" s="542"/>
      <c r="G37" s="542"/>
      <c r="H37" s="542"/>
      <c r="J37" s="186"/>
    </row>
    <row r="38" spans="1:10" ht="15" customHeight="1" x14ac:dyDescent="0.25">
      <c r="A38" s="7"/>
      <c r="B38" s="543" t="s">
        <v>7</v>
      </c>
      <c r="C38" s="543"/>
      <c r="D38" s="12" t="s">
        <v>109</v>
      </c>
      <c r="E38" s="192"/>
      <c r="F38" s="341" t="s">
        <v>9</v>
      </c>
      <c r="G38" s="12" t="s">
        <v>21</v>
      </c>
      <c r="H38" s="192"/>
    </row>
    <row r="39" spans="1:10" x14ac:dyDescent="0.25">
      <c r="A39" s="8"/>
      <c r="B39" s="541" t="s">
        <v>8</v>
      </c>
      <c r="C39" s="541"/>
      <c r="D39" s="12" t="s">
        <v>164</v>
      </c>
      <c r="E39" s="4"/>
      <c r="F39" s="5" t="s">
        <v>10</v>
      </c>
      <c r="G39" s="13" t="s">
        <v>131</v>
      </c>
      <c r="H39" s="4"/>
    </row>
    <row r="41" spans="1:10" ht="30" x14ac:dyDescent="0.25">
      <c r="A41" s="197" t="s">
        <v>0</v>
      </c>
      <c r="B41" s="197" t="s">
        <v>1</v>
      </c>
      <c r="C41" s="197" t="s">
        <v>2</v>
      </c>
      <c r="D41" s="197" t="s">
        <v>3</v>
      </c>
      <c r="E41" s="197" t="s">
        <v>4</v>
      </c>
      <c r="F41" s="197" t="s">
        <v>5</v>
      </c>
      <c r="G41" s="197" t="s">
        <v>1</v>
      </c>
      <c r="H41" s="197" t="s">
        <v>2</v>
      </c>
      <c r="J41" s="183">
        <v>1007</v>
      </c>
    </row>
    <row r="42" spans="1:10" x14ac:dyDescent="0.25">
      <c r="A42" s="54" t="s">
        <v>1995</v>
      </c>
      <c r="B42" s="54">
        <v>194</v>
      </c>
      <c r="C42" s="54">
        <v>2</v>
      </c>
      <c r="D42" s="161">
        <v>0</v>
      </c>
      <c r="E42" s="197"/>
      <c r="F42" s="197"/>
      <c r="G42" s="116">
        <f>B42+H42</f>
        <v>194</v>
      </c>
      <c r="H42" s="19"/>
    </row>
    <row r="43" spans="1:10" x14ac:dyDescent="0.25">
      <c r="A43" s="54" t="s">
        <v>2003</v>
      </c>
      <c r="B43" s="54">
        <v>236</v>
      </c>
      <c r="C43" s="54">
        <v>0</v>
      </c>
      <c r="D43" s="161">
        <v>0</v>
      </c>
      <c r="E43" s="54"/>
      <c r="F43" s="54"/>
      <c r="G43" s="116">
        <f>B43-H43</f>
        <v>236</v>
      </c>
      <c r="H43" s="19"/>
    </row>
    <row r="44" spans="1:10" x14ac:dyDescent="0.25">
      <c r="A44" s="54" t="s">
        <v>2062</v>
      </c>
      <c r="B44" s="244">
        <v>164</v>
      </c>
      <c r="C44" s="54">
        <v>0</v>
      </c>
      <c r="D44" s="161">
        <v>0</v>
      </c>
      <c r="E44" s="463">
        <v>0</v>
      </c>
      <c r="F44" s="54"/>
      <c r="G44" s="116">
        <f>B44-H44</f>
        <v>164</v>
      </c>
      <c r="H44" s="197"/>
    </row>
    <row r="45" spans="1:10" x14ac:dyDescent="0.25">
      <c r="A45" s="104"/>
      <c r="B45" s="104"/>
      <c r="C45" s="104"/>
      <c r="D45" s="283"/>
      <c r="E45" s="108"/>
      <c r="F45" s="108"/>
      <c r="G45" s="116">
        <f>B45-H45</f>
        <v>0</v>
      </c>
      <c r="H45" s="108"/>
    </row>
    <row r="46" spans="1:10" x14ac:dyDescent="0.25">
      <c r="A46" s="104"/>
      <c r="B46" s="104"/>
      <c r="C46" s="104"/>
      <c r="D46" s="283"/>
      <c r="E46" s="108"/>
      <c r="F46" s="108"/>
      <c r="G46" s="116">
        <f>B46-H46</f>
        <v>0</v>
      </c>
      <c r="H46" s="108"/>
    </row>
    <row r="47" spans="1:10" x14ac:dyDescent="0.25">
      <c r="A47" s="104"/>
      <c r="B47" s="225"/>
      <c r="C47" s="226"/>
      <c r="D47" s="161"/>
      <c r="E47" s="107"/>
      <c r="F47" s="127"/>
      <c r="G47" s="199">
        <f>B47-H47</f>
        <v>0</v>
      </c>
      <c r="H47" s="108"/>
    </row>
    <row r="48" spans="1:10" ht="4.5" customHeight="1" x14ac:dyDescent="0.25">
      <c r="A48" s="17"/>
      <c r="B48" s="17"/>
      <c r="C48" s="17"/>
      <c r="D48" s="17"/>
      <c r="E48" s="17"/>
      <c r="F48" s="17"/>
      <c r="G48" s="17"/>
      <c r="H48" s="17"/>
    </row>
    <row r="49" spans="1:8" x14ac:dyDescent="0.25">
      <c r="A49" s="5" t="s">
        <v>16</v>
      </c>
      <c r="B49" s="18">
        <f>SUM(B42:B47)</f>
        <v>594</v>
      </c>
      <c r="C49" s="5">
        <f>SUM(C47:C47)</f>
        <v>0</v>
      </c>
      <c r="D49" s="26">
        <f>SUM(D47:D47)</f>
        <v>0</v>
      </c>
      <c r="E49" s="5"/>
      <c r="F49" s="5"/>
      <c r="G49" s="83">
        <f>SUM(G42:G47)</f>
        <v>594</v>
      </c>
      <c r="H49" s="23">
        <f>SUM(H47:H47)</f>
        <v>0</v>
      </c>
    </row>
    <row r="50" spans="1:8" x14ac:dyDescent="0.25">
      <c r="A50" s="99"/>
      <c r="B50" s="100">
        <f>J41-B49</f>
        <v>413</v>
      </c>
      <c r="C50" s="99"/>
      <c r="D50" s="101"/>
      <c r="E50" s="99"/>
      <c r="F50" s="99"/>
      <c r="G50" s="227"/>
      <c r="H50" s="228"/>
    </row>
  </sheetData>
  <mergeCells count="12">
    <mergeCell ref="B39:C39"/>
    <mergeCell ref="B1:H1"/>
    <mergeCell ref="B2:C2"/>
    <mergeCell ref="B3:C3"/>
    <mergeCell ref="B12:H12"/>
    <mergeCell ref="B13:C13"/>
    <mergeCell ref="B14:C14"/>
    <mergeCell ref="B24:H24"/>
    <mergeCell ref="B25:C25"/>
    <mergeCell ref="B26:C26"/>
    <mergeCell ref="B37:H37"/>
    <mergeCell ref="B38:C38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6">
    <tabColor rgb="FF92D050"/>
  </sheetPr>
  <dimension ref="A1:J16"/>
  <sheetViews>
    <sheetView workbookViewId="0">
      <selection activeCell="F25" sqref="F2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5000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332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820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H6" s="289"/>
      <c r="I6" s="196"/>
    </row>
    <row r="7" spans="1:10" x14ac:dyDescent="0.25">
      <c r="A7" s="202" t="s">
        <v>1564</v>
      </c>
      <c r="B7" s="204">
        <v>420</v>
      </c>
      <c r="C7" s="203">
        <v>26</v>
      </c>
      <c r="D7" s="200">
        <v>0.126</v>
      </c>
      <c r="E7" s="198"/>
      <c r="F7" s="197"/>
      <c r="G7" s="109">
        <f>B7-H7</f>
        <v>420</v>
      </c>
      <c r="H7" s="110"/>
      <c r="I7" s="196"/>
    </row>
    <row r="8" spans="1:10" x14ac:dyDescent="0.25">
      <c r="A8" s="202" t="s">
        <v>1565</v>
      </c>
      <c r="B8" s="204">
        <v>1406</v>
      </c>
      <c r="C8" s="203">
        <v>15</v>
      </c>
      <c r="D8" s="200">
        <v>0.318</v>
      </c>
      <c r="E8" s="198"/>
      <c r="F8" s="197"/>
      <c r="G8" s="109">
        <f>B8-H8</f>
        <v>1406</v>
      </c>
      <c r="H8" s="201"/>
      <c r="I8" s="196"/>
    </row>
    <row r="9" spans="1:10" x14ac:dyDescent="0.25">
      <c r="A9" s="202" t="s">
        <v>1572</v>
      </c>
      <c r="B9" s="204">
        <v>755</v>
      </c>
      <c r="C9" s="203">
        <v>3</v>
      </c>
      <c r="D9" s="200">
        <v>0.158</v>
      </c>
      <c r="E9" s="198"/>
      <c r="F9" s="197"/>
      <c r="G9" s="109">
        <f>B9+H9</f>
        <v>755</v>
      </c>
      <c r="H9" s="201"/>
      <c r="I9" s="196"/>
    </row>
    <row r="10" spans="1:10" x14ac:dyDescent="0.25">
      <c r="A10" s="202" t="s">
        <v>1571</v>
      </c>
      <c r="B10" s="204">
        <v>1576</v>
      </c>
      <c r="C10" s="203">
        <v>4</v>
      </c>
      <c r="D10" s="200">
        <v>0.35199999999999998</v>
      </c>
      <c r="E10" s="198"/>
      <c r="F10" s="197"/>
      <c r="G10" s="109">
        <f>B10+H10</f>
        <v>1576</v>
      </c>
      <c r="H10" s="201"/>
      <c r="I10" s="196"/>
    </row>
    <row r="11" spans="1:10" x14ac:dyDescent="0.25">
      <c r="A11" s="202" t="s">
        <v>1573</v>
      </c>
      <c r="B11" s="204">
        <v>1200</v>
      </c>
      <c r="C11" s="203">
        <v>17</v>
      </c>
      <c r="D11" s="200">
        <v>0.32800000000000001</v>
      </c>
      <c r="E11" s="198"/>
      <c r="F11" s="197"/>
      <c r="G11" s="109">
        <f>B11+H11</f>
        <v>1200</v>
      </c>
      <c r="H11" s="201"/>
      <c r="I11" s="196"/>
    </row>
    <row r="12" spans="1:10" x14ac:dyDescent="0.25">
      <c r="A12" s="202" t="s">
        <v>1574</v>
      </c>
      <c r="B12" s="148">
        <v>1272</v>
      </c>
      <c r="C12" s="174">
        <v>11</v>
      </c>
      <c r="D12" s="106">
        <v>0.28399999999999997</v>
      </c>
      <c r="E12" s="187"/>
      <c r="F12" s="108"/>
      <c r="G12" s="109">
        <f>B12+H12</f>
        <v>1272</v>
      </c>
      <c r="H12" s="110"/>
      <c r="I12" s="196"/>
    </row>
    <row r="13" spans="1:10" ht="4.5" customHeight="1" x14ac:dyDescent="0.25">
      <c r="A13" s="17"/>
      <c r="B13" s="221"/>
      <c r="C13" s="17"/>
      <c r="D13" s="17"/>
      <c r="E13" s="17"/>
      <c r="F13" s="17"/>
      <c r="G13" s="17"/>
      <c r="H13" s="17"/>
    </row>
    <row r="14" spans="1:10" x14ac:dyDescent="0.25">
      <c r="A14" s="5"/>
      <c r="B14" s="18">
        <f>SUM(B7:B13)</f>
        <v>6629</v>
      </c>
      <c r="C14" s="18">
        <f>SUM(B7:B9)</f>
        <v>2581</v>
      </c>
      <c r="D14" s="26">
        <f>SUM(D7:D12)</f>
        <v>1.5660000000000001</v>
      </c>
      <c r="E14" s="5"/>
      <c r="F14" s="5"/>
      <c r="G14" s="83">
        <f>SUM(G7:G13)</f>
        <v>6629</v>
      </c>
      <c r="H14" s="23">
        <f>SUM(H7:H9)</f>
        <v>0</v>
      </c>
    </row>
    <row r="15" spans="1:10" x14ac:dyDescent="0.25">
      <c r="A15" s="121"/>
      <c r="B15" s="122">
        <f>J1-B14</f>
        <v>-1629</v>
      </c>
      <c r="C15" s="121"/>
      <c r="D15" s="123"/>
      <c r="E15" s="121"/>
      <c r="F15" s="121"/>
      <c r="G15" s="122"/>
      <c r="H15" s="121"/>
    </row>
    <row r="16" spans="1:10" ht="28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8"/>
  <sheetViews>
    <sheetView workbookViewId="0">
      <selection activeCell="J16" sqref="J1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5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15000</v>
      </c>
    </row>
    <row r="2" spans="1:15" ht="15" customHeight="1" x14ac:dyDescent="0.25">
      <c r="A2" s="7"/>
      <c r="B2" s="543" t="s">
        <v>7</v>
      </c>
      <c r="C2" s="543"/>
      <c r="D2" s="12" t="s">
        <v>13</v>
      </c>
      <c r="E2" s="383"/>
      <c r="F2" s="420" t="s">
        <v>9</v>
      </c>
      <c r="G2" s="12" t="s">
        <v>1859</v>
      </c>
      <c r="H2" s="383"/>
    </row>
    <row r="3" spans="1:15" x14ac:dyDescent="0.25">
      <c r="A3" s="8"/>
      <c r="B3" s="541" t="s">
        <v>8</v>
      </c>
      <c r="C3" s="541"/>
      <c r="D3" s="12" t="s">
        <v>1497</v>
      </c>
      <c r="E3" s="4"/>
      <c r="F3" s="5" t="s">
        <v>10</v>
      </c>
      <c r="G3" s="13" t="s">
        <v>12</v>
      </c>
      <c r="H3" s="4"/>
    </row>
    <row r="5" spans="1:15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5" x14ac:dyDescent="0.25">
      <c r="A6" s="202" t="s">
        <v>2022</v>
      </c>
      <c r="B6" s="204">
        <v>1000</v>
      </c>
      <c r="C6" s="203">
        <v>0</v>
      </c>
      <c r="D6" s="200">
        <v>1.6E-2</v>
      </c>
      <c r="E6" s="198"/>
      <c r="F6" s="197"/>
      <c r="G6" s="109">
        <f t="shared" ref="G6:G21" si="0">B6-H6</f>
        <v>1000</v>
      </c>
      <c r="H6" s="201"/>
      <c r="I6" s="196"/>
    </row>
    <row r="7" spans="1:15" x14ac:dyDescent="0.25">
      <c r="A7" s="149" t="s">
        <v>2021</v>
      </c>
      <c r="B7" s="204">
        <v>1000</v>
      </c>
      <c r="C7" s="203">
        <v>0</v>
      </c>
      <c r="D7" s="200">
        <v>1.2E-2</v>
      </c>
      <c r="E7" s="198"/>
      <c r="F7" s="197"/>
      <c r="G7" s="109">
        <f t="shared" si="0"/>
        <v>1000</v>
      </c>
      <c r="H7" s="201"/>
      <c r="I7" s="196"/>
    </row>
    <row r="8" spans="1:15" x14ac:dyDescent="0.25">
      <c r="A8" s="149" t="s">
        <v>2020</v>
      </c>
      <c r="B8" s="426">
        <v>900</v>
      </c>
      <c r="C8" s="427">
        <v>3</v>
      </c>
      <c r="D8" s="425">
        <v>2.4E-2</v>
      </c>
      <c r="E8" s="428">
        <v>0</v>
      </c>
      <c r="F8" s="197"/>
      <c r="G8" s="109">
        <f t="shared" si="0"/>
        <v>900</v>
      </c>
      <c r="H8" s="201"/>
      <c r="I8" s="196"/>
    </row>
    <row r="9" spans="1:15" x14ac:dyDescent="0.25">
      <c r="A9" s="149" t="s">
        <v>2019</v>
      </c>
      <c r="B9" s="426">
        <v>1100</v>
      </c>
      <c r="C9" s="427">
        <v>0</v>
      </c>
      <c r="D9" s="427">
        <v>0.122</v>
      </c>
      <c r="E9" s="428">
        <v>0</v>
      </c>
      <c r="F9" s="197"/>
      <c r="G9" s="109">
        <f t="shared" si="0"/>
        <v>1100</v>
      </c>
      <c r="H9" s="201"/>
      <c r="I9" s="196"/>
    </row>
    <row r="10" spans="1:15" x14ac:dyDescent="0.25">
      <c r="A10" s="314" t="s">
        <v>2046</v>
      </c>
      <c r="B10" s="426">
        <v>1000</v>
      </c>
      <c r="C10" s="427">
        <v>0</v>
      </c>
      <c r="D10" s="425">
        <v>0.03</v>
      </c>
      <c r="E10" s="428">
        <v>0</v>
      </c>
      <c r="F10" s="2"/>
      <c r="G10" s="109">
        <f t="shared" si="0"/>
        <v>1000</v>
      </c>
      <c r="H10" s="201"/>
      <c r="I10" s="196"/>
    </row>
    <row r="11" spans="1:15" x14ac:dyDescent="0.25">
      <c r="A11" s="314" t="s">
        <v>2061</v>
      </c>
      <c r="B11" s="426">
        <v>1121</v>
      </c>
      <c r="C11" s="427">
        <v>0</v>
      </c>
      <c r="D11" s="425">
        <v>1.4E-2</v>
      </c>
      <c r="E11" s="428">
        <v>0</v>
      </c>
      <c r="F11" s="2"/>
      <c r="G11" s="109">
        <f t="shared" si="0"/>
        <v>1121</v>
      </c>
      <c r="H11" s="201"/>
      <c r="I11" s="196"/>
    </row>
    <row r="12" spans="1:15" x14ac:dyDescent="0.25">
      <c r="A12" s="314" t="s">
        <v>2082</v>
      </c>
      <c r="B12" s="426">
        <v>1270</v>
      </c>
      <c r="C12" s="427">
        <v>0</v>
      </c>
      <c r="D12" s="425">
        <v>0.02</v>
      </c>
      <c r="E12" s="428">
        <v>0</v>
      </c>
      <c r="F12" s="2"/>
      <c r="G12" s="109">
        <f t="shared" si="0"/>
        <v>1270</v>
      </c>
      <c r="H12" s="201"/>
      <c r="I12" s="196"/>
    </row>
    <row r="13" spans="1:15" x14ac:dyDescent="0.25">
      <c r="A13" s="314" t="s">
        <v>2083</v>
      </c>
      <c r="B13" s="162">
        <v>650</v>
      </c>
      <c r="C13" s="163">
        <v>0</v>
      </c>
      <c r="D13" s="163">
        <v>1.7999999999999999E-2</v>
      </c>
      <c r="E13" s="428">
        <v>0</v>
      </c>
      <c r="F13" s="2"/>
      <c r="G13" s="109">
        <f t="shared" si="0"/>
        <v>650</v>
      </c>
      <c r="H13" s="201"/>
      <c r="I13" s="196"/>
    </row>
    <row r="14" spans="1:15" ht="15.75" thickBot="1" x14ac:dyDescent="0.3">
      <c r="A14" s="432" t="s">
        <v>2099</v>
      </c>
      <c r="B14" s="476">
        <v>920</v>
      </c>
      <c r="C14" s="477">
        <v>0</v>
      </c>
      <c r="D14" s="477">
        <v>0.11</v>
      </c>
      <c r="E14" s="470">
        <v>0</v>
      </c>
      <c r="F14" s="437"/>
      <c r="G14" s="310">
        <f t="shared" si="0"/>
        <v>920</v>
      </c>
      <c r="H14" s="439"/>
      <c r="I14" s="196"/>
    </row>
    <row r="15" spans="1:15" x14ac:dyDescent="0.25">
      <c r="A15" s="149" t="s">
        <v>2282</v>
      </c>
      <c r="B15" s="203">
        <v>1077</v>
      </c>
      <c r="C15" s="203">
        <v>0</v>
      </c>
      <c r="D15" s="203">
        <v>2.4E-2</v>
      </c>
      <c r="E15" s="475">
        <v>3.4722222222222224E-2</v>
      </c>
      <c r="F15" s="108"/>
      <c r="G15" s="45">
        <f t="shared" si="0"/>
        <v>1077</v>
      </c>
      <c r="H15" s="110"/>
      <c r="I15" s="196"/>
    </row>
    <row r="16" spans="1:15" x14ac:dyDescent="0.25">
      <c r="A16" s="337" t="s">
        <v>2295</v>
      </c>
      <c r="B16" s="416">
        <v>1161</v>
      </c>
      <c r="C16" s="417">
        <v>13</v>
      </c>
      <c r="D16" s="57">
        <v>2.4E-2</v>
      </c>
      <c r="E16" s="27">
        <v>0</v>
      </c>
      <c r="F16" s="19"/>
      <c r="G16" s="34">
        <f t="shared" si="0"/>
        <v>1160</v>
      </c>
      <c r="H16" s="201">
        <v>1</v>
      </c>
      <c r="I16" s="196"/>
      <c r="O16" s="431"/>
    </row>
    <row r="17" spans="1:15" x14ac:dyDescent="0.25">
      <c r="A17" s="149" t="s">
        <v>2296</v>
      </c>
      <c r="B17" s="426">
        <v>950</v>
      </c>
      <c r="C17" s="427">
        <v>0</v>
      </c>
      <c r="D17" s="425">
        <v>2.8000000000000001E-2</v>
      </c>
      <c r="E17" s="428">
        <v>1.3888888888888888E-2</v>
      </c>
      <c r="F17" s="197"/>
      <c r="G17" s="45">
        <f t="shared" si="0"/>
        <v>950</v>
      </c>
      <c r="H17" s="201"/>
      <c r="I17" s="196"/>
      <c r="O17" s="431"/>
    </row>
    <row r="18" spans="1:15" x14ac:dyDescent="0.25">
      <c r="A18" s="149" t="s">
        <v>2309</v>
      </c>
      <c r="B18" s="162">
        <v>1049</v>
      </c>
      <c r="C18" s="163">
        <v>12</v>
      </c>
      <c r="D18" s="163">
        <v>0.02</v>
      </c>
      <c r="E18" s="428">
        <v>0</v>
      </c>
      <c r="F18" s="197"/>
      <c r="G18" s="45">
        <f t="shared" si="0"/>
        <v>1049</v>
      </c>
      <c r="H18" s="201"/>
      <c r="I18" s="196"/>
    </row>
    <row r="19" spans="1:15" x14ac:dyDescent="0.25">
      <c r="A19" s="149" t="s">
        <v>2322</v>
      </c>
      <c r="B19" s="162">
        <v>575</v>
      </c>
      <c r="C19" s="163">
        <v>0</v>
      </c>
      <c r="D19" s="163">
        <v>1.6E-2</v>
      </c>
      <c r="E19" s="428">
        <v>0.14583333333333334</v>
      </c>
      <c r="F19" s="197"/>
      <c r="G19" s="45">
        <f t="shared" si="0"/>
        <v>575</v>
      </c>
      <c r="H19" s="201"/>
      <c r="I19" s="196"/>
    </row>
    <row r="20" spans="1:15" x14ac:dyDescent="0.25">
      <c r="A20" s="149" t="s">
        <v>2323</v>
      </c>
      <c r="B20" s="162">
        <v>650</v>
      </c>
      <c r="C20" s="163">
        <v>0</v>
      </c>
      <c r="D20" s="163">
        <v>0.02</v>
      </c>
      <c r="E20" s="428">
        <v>0</v>
      </c>
      <c r="F20" s="197"/>
      <c r="G20" s="45">
        <f t="shared" si="0"/>
        <v>650</v>
      </c>
      <c r="H20" s="201"/>
      <c r="I20" s="196"/>
    </row>
    <row r="21" spans="1:15" x14ac:dyDescent="0.25">
      <c r="A21" s="149" t="s">
        <v>2332</v>
      </c>
      <c r="B21" s="162">
        <v>1096</v>
      </c>
      <c r="C21" s="163">
        <v>0</v>
      </c>
      <c r="D21" s="163">
        <v>2.4E-2</v>
      </c>
      <c r="E21" s="428">
        <v>0</v>
      </c>
      <c r="F21" s="197"/>
      <c r="G21" s="45">
        <f t="shared" si="0"/>
        <v>1096</v>
      </c>
      <c r="H21" s="201"/>
      <c r="I21" s="196"/>
    </row>
    <row r="22" spans="1:15" x14ac:dyDescent="0.25">
      <c r="A22" s="149"/>
      <c r="B22" s="426"/>
      <c r="C22" s="427"/>
      <c r="D22" s="425"/>
      <c r="E22" s="428"/>
      <c r="F22" s="197"/>
      <c r="G22" s="116">
        <f>B22-H22</f>
        <v>0</v>
      </c>
      <c r="H22" s="201"/>
      <c r="I22" s="196"/>
    </row>
    <row r="23" spans="1:15" x14ac:dyDescent="0.25">
      <c r="A23" s="149"/>
      <c r="B23" s="426"/>
      <c r="C23" s="427"/>
      <c r="D23" s="427"/>
      <c r="E23" s="428"/>
      <c r="F23" s="197"/>
      <c r="G23" s="116">
        <f>B23-H23</f>
        <v>0</v>
      </c>
      <c r="H23" s="201"/>
      <c r="I23" s="196"/>
    </row>
    <row r="24" spans="1:15" ht="4.5" customHeight="1" x14ac:dyDescent="0.25">
      <c r="A24" s="17"/>
      <c r="B24" s="17"/>
      <c r="C24" s="17"/>
      <c r="D24" s="17"/>
      <c r="E24" s="17"/>
      <c r="F24" s="17"/>
      <c r="G24" s="17"/>
      <c r="H24" s="201"/>
    </row>
    <row r="25" spans="1:15" x14ac:dyDescent="0.25">
      <c r="A25" s="5" t="s">
        <v>16</v>
      </c>
      <c r="B25" s="18">
        <f>SUM(B6:B23)</f>
        <v>15519</v>
      </c>
      <c r="C25" s="5">
        <f>SUM(C6:C23)</f>
        <v>28</v>
      </c>
      <c r="D25" s="26">
        <f>SUM(D6:D23)</f>
        <v>0.52200000000000013</v>
      </c>
      <c r="E25" s="5"/>
      <c r="F25" s="5"/>
      <c r="G25" s="83">
        <f>SUM(G6:G23)</f>
        <v>15518</v>
      </c>
      <c r="H25" s="23">
        <f>SUM(H6+H7+H8+H9+H10+H11+H12+H13+H14+H15+H16+H17+H18+H19+H20+H21+H22+H23)</f>
        <v>1</v>
      </c>
    </row>
    <row r="26" spans="1:15" x14ac:dyDescent="0.25">
      <c r="A26" s="121"/>
      <c r="B26" s="122">
        <f>J1-B25</f>
        <v>-519</v>
      </c>
      <c r="C26" s="121"/>
      <c r="D26" s="123"/>
      <c r="E26" s="121"/>
      <c r="F26" s="121"/>
      <c r="G26" s="122"/>
      <c r="H26" s="121"/>
    </row>
    <row r="27" spans="1:15" ht="28.5" customHeight="1" x14ac:dyDescent="0.25"/>
    <row r="28" spans="1:15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6"/>
  <sheetViews>
    <sheetView workbookViewId="0">
      <selection activeCell="D16" sqref="D1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5000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39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175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1637</v>
      </c>
      <c r="B6" s="204">
        <v>1509</v>
      </c>
      <c r="C6" s="203">
        <v>6</v>
      </c>
      <c r="D6" s="200">
        <v>0.24199999999999999</v>
      </c>
      <c r="E6" s="198"/>
      <c r="F6" s="197"/>
      <c r="G6" s="109">
        <f>B6-H6</f>
        <v>1509</v>
      </c>
      <c r="H6" s="201"/>
      <c r="I6" s="196"/>
    </row>
    <row r="7" spans="1:10" x14ac:dyDescent="0.25">
      <c r="A7" s="149" t="s">
        <v>1638</v>
      </c>
      <c r="B7" s="148">
        <v>1460</v>
      </c>
      <c r="C7" s="174">
        <v>0</v>
      </c>
      <c r="D7" s="106">
        <v>0.22600000000000001</v>
      </c>
      <c r="E7" s="187"/>
      <c r="F7" s="108"/>
      <c r="G7" s="109">
        <f>B7+H7</f>
        <v>1460</v>
      </c>
      <c r="H7" s="110"/>
      <c r="I7" s="196"/>
    </row>
    <row r="8" spans="1:10" x14ac:dyDescent="0.25">
      <c r="A8" s="202" t="s">
        <v>1639</v>
      </c>
      <c r="B8" s="204">
        <v>1520</v>
      </c>
      <c r="C8" s="174">
        <v>3</v>
      </c>
      <c r="D8" s="106">
        <v>0.19400000000000001</v>
      </c>
      <c r="E8" s="187"/>
      <c r="F8" s="108"/>
      <c r="G8" s="109">
        <f>B8+H8</f>
        <v>1520</v>
      </c>
      <c r="H8" s="110"/>
      <c r="I8" s="196"/>
    </row>
    <row r="9" spans="1:10" x14ac:dyDescent="0.25">
      <c r="A9" s="149" t="s">
        <v>1641</v>
      </c>
      <c r="B9" s="204">
        <v>1543</v>
      </c>
      <c r="C9" s="203">
        <v>0</v>
      </c>
      <c r="D9" s="200">
        <v>0.22800000000000001</v>
      </c>
      <c r="E9" s="198"/>
      <c r="F9" s="197"/>
      <c r="G9" s="109">
        <f>B9-H9</f>
        <v>1543</v>
      </c>
      <c r="H9" s="201"/>
      <c r="I9" s="196"/>
    </row>
    <row r="10" spans="1:10" x14ac:dyDescent="0.25">
      <c r="A10" s="202" t="s">
        <v>1640</v>
      </c>
      <c r="B10" s="204">
        <v>1690</v>
      </c>
      <c r="C10" s="203">
        <v>2</v>
      </c>
      <c r="D10" s="200">
        <v>0.19400000000000001</v>
      </c>
      <c r="E10" s="198"/>
      <c r="F10" s="197"/>
      <c r="G10" s="109">
        <f>B10-H10</f>
        <v>1690</v>
      </c>
      <c r="H10" s="201"/>
      <c r="I10" s="196"/>
    </row>
    <row r="11" spans="1:10" x14ac:dyDescent="0.25">
      <c r="A11" s="149" t="s">
        <v>1650</v>
      </c>
      <c r="B11" s="204">
        <v>1180</v>
      </c>
      <c r="C11" s="203">
        <v>0</v>
      </c>
      <c r="D11" s="200">
        <v>0.114</v>
      </c>
      <c r="E11" s="198"/>
      <c r="F11" s="197"/>
      <c r="G11" s="109">
        <f>B11-H11</f>
        <v>1180</v>
      </c>
      <c r="H11" s="201"/>
      <c r="I11" s="196"/>
    </row>
    <row r="12" spans="1:10" ht="4.5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10" x14ac:dyDescent="0.25">
      <c r="A13" s="5" t="s">
        <v>16</v>
      </c>
      <c r="B13" s="18">
        <f>SUM(B6:B11)</f>
        <v>8902</v>
      </c>
      <c r="C13" s="5">
        <f>SUM(C6:C7)</f>
        <v>6</v>
      </c>
      <c r="D13" s="26">
        <f>SUM(D6:D7)</f>
        <v>0.46799999999999997</v>
      </c>
      <c r="E13" s="5"/>
      <c r="F13" s="5"/>
      <c r="G13" s="83">
        <f>SUM(G6:G9)</f>
        <v>6032</v>
      </c>
      <c r="H13" s="23">
        <f>SUM(H6:H7)</f>
        <v>0</v>
      </c>
    </row>
    <row r="14" spans="1:10" x14ac:dyDescent="0.25">
      <c r="A14" s="121"/>
      <c r="B14" s="122">
        <f>J1-B13</f>
        <v>-3902</v>
      </c>
      <c r="C14" s="121"/>
      <c r="D14" s="123"/>
      <c r="E14" s="121"/>
      <c r="F14" s="121"/>
      <c r="G14" s="122"/>
      <c r="H14" s="121"/>
    </row>
    <row r="15" spans="1:10" ht="28.5" customHeight="1" x14ac:dyDescent="0.25"/>
    <row r="16" spans="1:10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46"/>
  <sheetViews>
    <sheetView topLeftCell="A40" workbookViewId="0">
      <selection activeCell="G31" sqref="G31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25000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339" t="s">
        <v>9</v>
      </c>
      <c r="G2" s="12" t="s">
        <v>19</v>
      </c>
      <c r="H2" s="192"/>
    </row>
    <row r="3" spans="1:10" x14ac:dyDescent="0.25">
      <c r="A3" s="8"/>
      <c r="B3" s="541" t="s">
        <v>8</v>
      </c>
      <c r="C3" s="541"/>
      <c r="D3" s="12" t="s">
        <v>903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1649</v>
      </c>
      <c r="B6" s="148">
        <v>612</v>
      </c>
      <c r="C6" s="174">
        <v>0</v>
      </c>
      <c r="D6" s="106">
        <v>1.6E-2</v>
      </c>
      <c r="E6" s="187"/>
      <c r="F6" s="108"/>
      <c r="G6" s="45">
        <f>B6-H6</f>
        <v>594</v>
      </c>
      <c r="H6" s="110">
        <v>18</v>
      </c>
      <c r="I6" s="196"/>
    </row>
    <row r="7" spans="1:10" x14ac:dyDescent="0.25">
      <c r="A7" s="202" t="s">
        <v>1664</v>
      </c>
      <c r="B7" s="148">
        <v>850</v>
      </c>
      <c r="C7" s="174">
        <v>20</v>
      </c>
      <c r="D7" s="106">
        <v>4.8000000000000001E-2</v>
      </c>
      <c r="E7" s="187"/>
      <c r="F7" s="108"/>
      <c r="G7" s="45">
        <f>B7-H7</f>
        <v>850</v>
      </c>
      <c r="H7" s="110"/>
      <c r="I7" s="196"/>
    </row>
    <row r="8" spans="1:10" x14ac:dyDescent="0.25">
      <c r="A8" s="202" t="s">
        <v>1665</v>
      </c>
      <c r="B8" s="204">
        <v>1020</v>
      </c>
      <c r="C8" s="203">
        <v>0</v>
      </c>
      <c r="D8" s="200">
        <v>5.6000000000000001E-2</v>
      </c>
      <c r="E8" s="198"/>
      <c r="F8" s="197"/>
      <c r="G8" s="45">
        <f t="shared" ref="G8:G42" si="0">B8+H8</f>
        <v>1020</v>
      </c>
      <c r="H8" s="201"/>
      <c r="I8" s="196"/>
    </row>
    <row r="9" spans="1:10" x14ac:dyDescent="0.25">
      <c r="A9" s="202" t="s">
        <v>1666</v>
      </c>
      <c r="B9" s="204">
        <v>1014</v>
      </c>
      <c r="C9" s="203">
        <v>5</v>
      </c>
      <c r="D9" s="200">
        <v>0.05</v>
      </c>
      <c r="E9" s="198"/>
      <c r="F9" s="197"/>
      <c r="G9" s="45">
        <f t="shared" si="0"/>
        <v>1014</v>
      </c>
      <c r="H9" s="201"/>
      <c r="I9" s="196"/>
    </row>
    <row r="10" spans="1:10" x14ac:dyDescent="0.25">
      <c r="A10" s="202" t="s">
        <v>1667</v>
      </c>
      <c r="B10" s="148">
        <v>1120</v>
      </c>
      <c r="C10" s="174">
        <v>0</v>
      </c>
      <c r="D10" s="106">
        <v>3.7999999999999999E-2</v>
      </c>
      <c r="E10" s="187"/>
      <c r="F10" s="108"/>
      <c r="G10" s="109">
        <f>B10+H10</f>
        <v>1120</v>
      </c>
      <c r="H10" s="110"/>
      <c r="I10" s="196"/>
    </row>
    <row r="11" spans="1:10" x14ac:dyDescent="0.25">
      <c r="A11" s="202" t="s">
        <v>1668</v>
      </c>
      <c r="B11" s="148">
        <v>1114</v>
      </c>
      <c r="C11" s="174">
        <v>6</v>
      </c>
      <c r="D11" s="106">
        <v>4.8000000000000001E-2</v>
      </c>
      <c r="E11" s="187"/>
      <c r="F11" s="108"/>
      <c r="G11" s="109">
        <f t="shared" si="0"/>
        <v>1114</v>
      </c>
      <c r="H11" s="110"/>
      <c r="I11" s="196"/>
    </row>
    <row r="12" spans="1:10" x14ac:dyDescent="0.25">
      <c r="A12" s="202" t="s">
        <v>1669</v>
      </c>
      <c r="B12" s="148">
        <v>960</v>
      </c>
      <c r="C12" s="174">
        <v>5</v>
      </c>
      <c r="D12" s="106">
        <v>4.3999999999999997E-2</v>
      </c>
      <c r="E12" s="187"/>
      <c r="F12" s="108"/>
      <c r="G12" s="109">
        <f t="shared" si="0"/>
        <v>960</v>
      </c>
      <c r="H12" s="110"/>
      <c r="I12" s="196"/>
    </row>
    <row r="13" spans="1:10" x14ac:dyDescent="0.25">
      <c r="A13" s="202" t="s">
        <v>1670</v>
      </c>
      <c r="B13" s="148">
        <v>1025</v>
      </c>
      <c r="C13" s="203">
        <v>0</v>
      </c>
      <c r="D13" s="200">
        <v>5.8000000000000003E-2</v>
      </c>
      <c r="E13" s="198"/>
      <c r="F13" s="197"/>
      <c r="G13" s="45">
        <f t="shared" si="0"/>
        <v>1025</v>
      </c>
      <c r="H13" s="201"/>
      <c r="I13" s="196"/>
    </row>
    <row r="14" spans="1:10" x14ac:dyDescent="0.25">
      <c r="A14" s="202" t="s">
        <v>1671</v>
      </c>
      <c r="B14" s="148">
        <v>1120</v>
      </c>
      <c r="C14" s="203">
        <v>0</v>
      </c>
      <c r="D14" s="200">
        <v>4.2000000000000003E-2</v>
      </c>
      <c r="E14" s="198"/>
      <c r="F14" s="197"/>
      <c r="G14" s="109">
        <f t="shared" si="0"/>
        <v>1120</v>
      </c>
      <c r="H14" s="201"/>
      <c r="I14" s="196"/>
    </row>
    <row r="15" spans="1:10" ht="15.75" thickBot="1" x14ac:dyDescent="0.3">
      <c r="A15" s="153" t="s">
        <v>1672</v>
      </c>
      <c r="B15" s="171">
        <v>1060</v>
      </c>
      <c r="C15" s="170">
        <v>0</v>
      </c>
      <c r="D15" s="120">
        <v>3.7999999999999999E-2</v>
      </c>
      <c r="E15" s="188"/>
      <c r="F15" s="113"/>
      <c r="G15" s="114">
        <f t="shared" si="0"/>
        <v>1060</v>
      </c>
      <c r="H15" s="118"/>
      <c r="I15" s="196"/>
    </row>
    <row r="16" spans="1:10" ht="15.75" thickTop="1" x14ac:dyDescent="0.25">
      <c r="A16" s="149" t="s">
        <v>1673</v>
      </c>
      <c r="B16" s="148">
        <v>1050</v>
      </c>
      <c r="C16" s="174">
        <v>0</v>
      </c>
      <c r="D16" s="106">
        <v>9.1999999999999998E-2</v>
      </c>
      <c r="E16" s="187"/>
      <c r="F16" s="108"/>
      <c r="G16" s="109">
        <f t="shared" si="0"/>
        <v>1050</v>
      </c>
      <c r="H16" s="110"/>
      <c r="I16" s="196"/>
    </row>
    <row r="17" spans="1:9" x14ac:dyDescent="0.25">
      <c r="A17" s="202" t="s">
        <v>1674</v>
      </c>
      <c r="B17" s="148">
        <v>760</v>
      </c>
      <c r="C17" s="203">
        <v>10</v>
      </c>
      <c r="D17" s="200">
        <v>3.2000000000000001E-2</v>
      </c>
      <c r="E17" s="198"/>
      <c r="F17" s="197"/>
      <c r="G17" s="109">
        <f t="shared" si="0"/>
        <v>760</v>
      </c>
      <c r="H17" s="201"/>
      <c r="I17" s="196"/>
    </row>
    <row r="18" spans="1:9" x14ac:dyDescent="0.25">
      <c r="A18" s="202" t="s">
        <v>1715</v>
      </c>
      <c r="B18" s="148">
        <v>106</v>
      </c>
      <c r="C18" s="203">
        <v>0</v>
      </c>
      <c r="D18" s="200">
        <v>0</v>
      </c>
      <c r="E18" s="198"/>
      <c r="F18" s="197"/>
      <c r="G18" s="109">
        <f t="shared" si="0"/>
        <v>106</v>
      </c>
      <c r="H18" s="201"/>
      <c r="I18" s="196"/>
    </row>
    <row r="19" spans="1:9" x14ac:dyDescent="0.25">
      <c r="A19" s="202" t="s">
        <v>1675</v>
      </c>
      <c r="B19" s="148">
        <v>1100</v>
      </c>
      <c r="C19" s="203">
        <v>0</v>
      </c>
      <c r="D19" s="200">
        <v>4.3999999999999997E-2</v>
      </c>
      <c r="E19" s="198"/>
      <c r="F19" s="197"/>
      <c r="G19" s="109">
        <f t="shared" si="0"/>
        <v>1100</v>
      </c>
      <c r="H19" s="201"/>
      <c r="I19" s="196"/>
    </row>
    <row r="20" spans="1:9" x14ac:dyDescent="0.25">
      <c r="A20" s="202" t="s">
        <v>1676</v>
      </c>
      <c r="B20" s="148">
        <v>1086</v>
      </c>
      <c r="C20" s="174">
        <v>0</v>
      </c>
      <c r="D20" s="106">
        <v>3.4000000000000002E-2</v>
      </c>
      <c r="E20" s="187"/>
      <c r="F20" s="108"/>
      <c r="G20" s="109">
        <f t="shared" si="0"/>
        <v>1086</v>
      </c>
      <c r="H20" s="110"/>
      <c r="I20" s="196"/>
    </row>
    <row r="21" spans="1:9" x14ac:dyDescent="0.25">
      <c r="A21" s="202" t="s">
        <v>1716</v>
      </c>
      <c r="B21" s="148">
        <v>370</v>
      </c>
      <c r="C21" s="203">
        <v>10</v>
      </c>
      <c r="D21" s="200">
        <v>2.8000000000000001E-2</v>
      </c>
      <c r="E21" s="198"/>
      <c r="F21" s="197"/>
      <c r="G21" s="109">
        <f t="shared" si="0"/>
        <v>370</v>
      </c>
      <c r="H21" s="201"/>
      <c r="I21" s="196"/>
    </row>
    <row r="22" spans="1:9" x14ac:dyDescent="0.25">
      <c r="A22" s="202" t="s">
        <v>1717</v>
      </c>
      <c r="B22" s="148">
        <v>713</v>
      </c>
      <c r="C22" s="174">
        <v>0</v>
      </c>
      <c r="D22" s="106">
        <v>1.7999999999999999E-2</v>
      </c>
      <c r="E22" s="187"/>
      <c r="F22" s="108"/>
      <c r="G22" s="109">
        <f t="shared" si="0"/>
        <v>713</v>
      </c>
      <c r="H22" s="110"/>
      <c r="I22" s="196"/>
    </row>
    <row r="23" spans="1:9" x14ac:dyDescent="0.25">
      <c r="A23" s="202" t="s">
        <v>1718</v>
      </c>
      <c r="B23" s="148">
        <v>900</v>
      </c>
      <c r="C23" s="203">
        <v>0</v>
      </c>
      <c r="D23" s="200">
        <v>0.04</v>
      </c>
      <c r="E23" s="198"/>
      <c r="F23" s="197"/>
      <c r="G23" s="109">
        <f t="shared" si="0"/>
        <v>900</v>
      </c>
      <c r="H23" s="201"/>
      <c r="I23" s="196"/>
    </row>
    <row r="24" spans="1:9" x14ac:dyDescent="0.25">
      <c r="A24" s="202" t="s">
        <v>1738</v>
      </c>
      <c r="B24" s="148">
        <v>1029</v>
      </c>
      <c r="C24" s="203">
        <v>18</v>
      </c>
      <c r="D24" s="200">
        <v>5.6000000000000001E-2</v>
      </c>
      <c r="E24" s="198"/>
      <c r="F24" s="197"/>
      <c r="G24" s="109">
        <f t="shared" si="0"/>
        <v>1029</v>
      </c>
      <c r="H24" s="201"/>
      <c r="I24" s="196"/>
    </row>
    <row r="25" spans="1:9" x14ac:dyDescent="0.25">
      <c r="A25" s="202" t="s">
        <v>1752</v>
      </c>
      <c r="B25" s="148">
        <v>750</v>
      </c>
      <c r="C25" s="203">
        <v>25</v>
      </c>
      <c r="D25" s="200">
        <v>0.05</v>
      </c>
      <c r="E25" s="198"/>
      <c r="F25" s="197"/>
      <c r="G25" s="109">
        <f t="shared" si="0"/>
        <v>750</v>
      </c>
      <c r="H25" s="201"/>
      <c r="I25" s="196"/>
    </row>
    <row r="26" spans="1:9" ht="15.75" thickBot="1" x14ac:dyDescent="0.3">
      <c r="A26" s="432" t="s">
        <v>1753</v>
      </c>
      <c r="B26" s="433">
        <v>74</v>
      </c>
      <c r="C26" s="434">
        <v>1</v>
      </c>
      <c r="D26" s="435">
        <v>0</v>
      </c>
      <c r="E26" s="436"/>
      <c r="F26" s="437"/>
      <c r="G26" s="471">
        <f t="shared" si="0"/>
        <v>74</v>
      </c>
      <c r="H26" s="439"/>
      <c r="I26" s="196"/>
    </row>
    <row r="27" spans="1:9" x14ac:dyDescent="0.25">
      <c r="A27" s="149" t="s">
        <v>2117</v>
      </c>
      <c r="B27" s="440">
        <v>340</v>
      </c>
      <c r="C27" s="441">
        <v>0</v>
      </c>
      <c r="D27" s="442">
        <v>2.8000000000000001E-2</v>
      </c>
      <c r="E27" s="443">
        <v>3.125E-2</v>
      </c>
      <c r="F27" s="108"/>
      <c r="G27" s="109">
        <f t="shared" si="0"/>
        <v>340</v>
      </c>
      <c r="H27" s="110"/>
      <c r="I27" s="196"/>
    </row>
    <row r="28" spans="1:9" s="451" customFormat="1" x14ac:dyDescent="0.25">
      <c r="A28" s="337" t="s">
        <v>2268</v>
      </c>
      <c r="B28" s="286">
        <v>708</v>
      </c>
      <c r="C28" s="449">
        <v>0</v>
      </c>
      <c r="D28" s="449">
        <v>4.8000000000000001E-2</v>
      </c>
      <c r="E28" s="145">
        <v>8.3333333333333329E-2</v>
      </c>
      <c r="F28" s="127"/>
      <c r="G28" s="502">
        <f>B28-H28</f>
        <v>601</v>
      </c>
      <c r="H28" s="110">
        <v>107</v>
      </c>
      <c r="I28" s="450"/>
    </row>
    <row r="29" spans="1:9" s="513" customFormat="1" x14ac:dyDescent="0.25">
      <c r="A29" s="202" t="s">
        <v>2349</v>
      </c>
      <c r="B29" s="189">
        <v>267</v>
      </c>
      <c r="C29" s="511">
        <v>7</v>
      </c>
      <c r="D29" s="85">
        <v>0.04</v>
      </c>
      <c r="E29" s="198">
        <v>0</v>
      </c>
      <c r="F29" s="25"/>
      <c r="G29" s="45">
        <f t="shared" si="0"/>
        <v>267</v>
      </c>
      <c r="H29" s="58"/>
      <c r="I29" s="512"/>
    </row>
    <row r="30" spans="1:9" x14ac:dyDescent="0.25">
      <c r="A30" s="202" t="s">
        <v>2280</v>
      </c>
      <c r="B30" s="426">
        <v>500</v>
      </c>
      <c r="C30" s="427">
        <v>0</v>
      </c>
      <c r="D30" s="425">
        <v>2.8000000000000001E-2</v>
      </c>
      <c r="E30" s="428">
        <v>0</v>
      </c>
      <c r="F30" s="197"/>
      <c r="G30" s="45">
        <f t="shared" si="0"/>
        <v>500</v>
      </c>
      <c r="H30" s="201"/>
      <c r="I30" s="196"/>
    </row>
    <row r="31" spans="1:9" x14ac:dyDescent="0.25">
      <c r="A31" s="338" t="s">
        <v>2281</v>
      </c>
      <c r="B31" s="416">
        <v>590</v>
      </c>
      <c r="C31" s="417">
        <v>0</v>
      </c>
      <c r="D31" s="57">
        <v>5.3999999999999999E-2</v>
      </c>
      <c r="E31" s="27">
        <v>0</v>
      </c>
      <c r="F31" s="127"/>
      <c r="G31" s="507">
        <f t="shared" si="0"/>
        <v>590</v>
      </c>
      <c r="H31" s="110"/>
      <c r="I31" s="196"/>
    </row>
    <row r="32" spans="1:9" x14ac:dyDescent="0.25">
      <c r="A32" s="202" t="s">
        <v>2293</v>
      </c>
      <c r="B32" s="426">
        <v>1031</v>
      </c>
      <c r="C32" s="427">
        <v>24</v>
      </c>
      <c r="D32" s="425">
        <v>3.4000000000000002E-2</v>
      </c>
      <c r="E32" s="428">
        <v>0</v>
      </c>
      <c r="F32" s="197"/>
      <c r="G32" s="45">
        <f t="shared" si="0"/>
        <v>1031</v>
      </c>
      <c r="H32" s="201"/>
      <c r="I32" s="196"/>
    </row>
    <row r="33" spans="1:9" x14ac:dyDescent="0.25">
      <c r="A33" s="202" t="s">
        <v>2294</v>
      </c>
      <c r="B33" s="426">
        <v>778</v>
      </c>
      <c r="C33" s="427">
        <v>0</v>
      </c>
      <c r="D33" s="425">
        <v>0.05</v>
      </c>
      <c r="E33" s="428">
        <v>0</v>
      </c>
      <c r="F33" s="197"/>
      <c r="G33" s="45">
        <f t="shared" si="0"/>
        <v>778</v>
      </c>
      <c r="H33" s="201"/>
      <c r="I33" s="196"/>
    </row>
    <row r="34" spans="1:9" x14ac:dyDescent="0.25">
      <c r="A34" s="202" t="s">
        <v>2307</v>
      </c>
      <c r="B34" s="162">
        <v>1005</v>
      </c>
      <c r="C34" s="163">
        <v>15</v>
      </c>
      <c r="D34" s="163">
        <v>0.06</v>
      </c>
      <c r="E34" s="428">
        <v>0</v>
      </c>
      <c r="F34" s="197"/>
      <c r="G34" s="45">
        <f t="shared" si="0"/>
        <v>1005</v>
      </c>
      <c r="H34" s="201"/>
      <c r="I34" s="196"/>
    </row>
    <row r="35" spans="1:9" x14ac:dyDescent="0.25">
      <c r="A35" s="202" t="s">
        <v>2308</v>
      </c>
      <c r="B35" s="162">
        <v>861</v>
      </c>
      <c r="C35" s="163">
        <v>12</v>
      </c>
      <c r="D35" s="163">
        <v>0.06</v>
      </c>
      <c r="E35" s="428">
        <v>6.25E-2</v>
      </c>
      <c r="F35" s="197"/>
      <c r="G35" s="45">
        <f t="shared" si="0"/>
        <v>861</v>
      </c>
      <c r="H35" s="201"/>
      <c r="I35" s="196"/>
    </row>
    <row r="36" spans="1:9" x14ac:dyDescent="0.25">
      <c r="A36" s="202" t="s">
        <v>2319</v>
      </c>
      <c r="B36" s="162">
        <v>455</v>
      </c>
      <c r="C36" s="163">
        <v>20</v>
      </c>
      <c r="D36" s="163">
        <v>0.02</v>
      </c>
      <c r="E36" s="428">
        <v>8.3333333333333329E-2</v>
      </c>
      <c r="F36" s="108"/>
      <c r="G36" s="45">
        <f t="shared" si="0"/>
        <v>455</v>
      </c>
      <c r="H36" s="110"/>
      <c r="I36" s="196"/>
    </row>
    <row r="37" spans="1:9" x14ac:dyDescent="0.25">
      <c r="A37" s="202" t="s">
        <v>2320</v>
      </c>
      <c r="B37" s="162">
        <v>444</v>
      </c>
      <c r="C37" s="163">
        <v>10</v>
      </c>
      <c r="D37" s="163">
        <v>1.6E-2</v>
      </c>
      <c r="E37" s="428">
        <v>3.125E-2</v>
      </c>
      <c r="F37" s="108"/>
      <c r="G37" s="45">
        <f t="shared" si="0"/>
        <v>444</v>
      </c>
      <c r="H37" s="110"/>
      <c r="I37" s="196"/>
    </row>
    <row r="38" spans="1:9" x14ac:dyDescent="0.25">
      <c r="A38" s="202" t="s">
        <v>2329</v>
      </c>
      <c r="B38" s="162">
        <v>211</v>
      </c>
      <c r="C38" s="163">
        <v>0</v>
      </c>
      <c r="D38" s="163">
        <v>2.4E-2</v>
      </c>
      <c r="E38" s="428">
        <v>8.3333333333333329E-2</v>
      </c>
      <c r="F38" s="108"/>
      <c r="G38" s="45">
        <f t="shared" si="0"/>
        <v>211</v>
      </c>
      <c r="H38" s="110"/>
      <c r="I38" s="196"/>
    </row>
    <row r="39" spans="1:9" x14ac:dyDescent="0.25">
      <c r="A39" s="149" t="s">
        <v>2330</v>
      </c>
      <c r="B39" s="162">
        <v>1133</v>
      </c>
      <c r="C39" s="163">
        <v>6</v>
      </c>
      <c r="D39" s="163">
        <v>6.2E-2</v>
      </c>
      <c r="E39" s="428">
        <v>0</v>
      </c>
      <c r="F39" s="197"/>
      <c r="G39" s="109">
        <f>B39-'062'!H6</f>
        <v>1133</v>
      </c>
      <c r="H39" s="110"/>
      <c r="I39" s="196"/>
    </row>
    <row r="40" spans="1:9" x14ac:dyDescent="0.25">
      <c r="A40" s="202"/>
      <c r="B40" s="148"/>
      <c r="C40" s="174"/>
      <c r="D40" s="106"/>
      <c r="E40" s="187"/>
      <c r="F40" s="108"/>
      <c r="G40" s="116">
        <f t="shared" si="0"/>
        <v>0</v>
      </c>
      <c r="H40" s="110"/>
      <c r="I40" s="196"/>
    </row>
    <row r="41" spans="1:9" x14ac:dyDescent="0.25">
      <c r="A41" s="149"/>
      <c r="B41" s="148"/>
      <c r="C41" s="203"/>
      <c r="D41" s="200"/>
      <c r="E41" s="198"/>
      <c r="F41" s="197"/>
      <c r="G41" s="116">
        <f t="shared" si="0"/>
        <v>0</v>
      </c>
      <c r="H41" s="201"/>
      <c r="I41" s="196"/>
    </row>
    <row r="42" spans="1:9" ht="4.5" customHeight="1" x14ac:dyDescent="0.25">
      <c r="A42" s="291"/>
      <c r="B42" s="292"/>
      <c r="C42" s="291"/>
      <c r="D42" s="291"/>
      <c r="E42" s="291"/>
      <c r="F42" s="291"/>
      <c r="G42" s="291">
        <f t="shared" si="0"/>
        <v>0</v>
      </c>
      <c r="H42" s="291"/>
    </row>
    <row r="43" spans="1:9" x14ac:dyDescent="0.25">
      <c r="A43" s="5" t="s">
        <v>16</v>
      </c>
      <c r="B43" s="18">
        <f>SUM(B6:B41)</f>
        <v>26156</v>
      </c>
      <c r="C43" s="18">
        <f>SUM(C6:C42)</f>
        <v>194</v>
      </c>
      <c r="D43" s="26">
        <f>SUM(D6:D26)</f>
        <v>0.83200000000000018</v>
      </c>
      <c r="E43" s="5"/>
      <c r="F43" s="5"/>
      <c r="G43" s="83">
        <f>SUM(G6:G42)</f>
        <v>26031</v>
      </c>
      <c r="H43" s="23">
        <f>SUM(H6:H41)</f>
        <v>125</v>
      </c>
    </row>
    <row r="44" spans="1:9" x14ac:dyDescent="0.25">
      <c r="A44" s="121"/>
      <c r="B44" s="122">
        <f>J1-B43</f>
        <v>-1156</v>
      </c>
      <c r="C44" s="121"/>
      <c r="D44" s="123"/>
      <c r="E44" s="121"/>
      <c r="F44" s="121"/>
      <c r="G44" s="122"/>
      <c r="H44" s="121"/>
    </row>
    <row r="45" spans="1:9" ht="28.5" customHeight="1" x14ac:dyDescent="0.25"/>
    <row r="46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0"/>
  <sheetViews>
    <sheetView workbookViewId="0">
      <selection activeCell="I27" sqref="I27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54" t="s">
        <v>9</v>
      </c>
      <c r="G2" s="12" t="s">
        <v>1842</v>
      </c>
      <c r="H2" s="192"/>
    </row>
    <row r="3" spans="1:10" x14ac:dyDescent="0.25">
      <c r="A3" s="8"/>
      <c r="B3" s="541" t="s">
        <v>8</v>
      </c>
      <c r="C3" s="541"/>
      <c r="D3" s="12" t="s">
        <v>167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I6" s="196"/>
    </row>
    <row r="7" spans="1:10" x14ac:dyDescent="0.25">
      <c r="A7" s="202" t="s">
        <v>1900</v>
      </c>
      <c r="B7" s="204">
        <v>600</v>
      </c>
      <c r="C7" s="203">
        <v>0</v>
      </c>
      <c r="D7" s="200">
        <v>0</v>
      </c>
      <c r="E7" s="198"/>
      <c r="F7" s="197"/>
      <c r="G7" s="356">
        <f t="shared" ref="G7:G13" si="0">B7+H7</f>
        <v>600</v>
      </c>
      <c r="H7" s="201"/>
      <c r="I7" s="196"/>
    </row>
    <row r="8" spans="1:10" x14ac:dyDescent="0.25">
      <c r="A8" s="202" t="s">
        <v>1883</v>
      </c>
      <c r="B8" s="204">
        <v>800</v>
      </c>
      <c r="C8" s="203">
        <v>8</v>
      </c>
      <c r="D8" s="200">
        <v>9.6000000000000002E-2</v>
      </c>
      <c r="E8" s="198"/>
      <c r="F8" s="197"/>
      <c r="G8" s="55">
        <f t="shared" si="0"/>
        <v>800</v>
      </c>
      <c r="H8" s="201"/>
      <c r="I8" s="196"/>
    </row>
    <row r="9" spans="1:10" x14ac:dyDescent="0.25">
      <c r="A9" s="149" t="s">
        <v>1896</v>
      </c>
      <c r="B9" s="148">
        <v>1541</v>
      </c>
      <c r="C9" s="174">
        <v>0</v>
      </c>
      <c r="D9" s="106">
        <v>0.114</v>
      </c>
      <c r="E9" s="187"/>
      <c r="F9" s="108"/>
      <c r="G9" s="55">
        <f t="shared" si="0"/>
        <v>1665</v>
      </c>
      <c r="H9" s="110">
        <v>124</v>
      </c>
      <c r="I9" s="196"/>
    </row>
    <row r="10" spans="1:10" x14ac:dyDescent="0.25">
      <c r="A10" s="202" t="s">
        <v>1902</v>
      </c>
      <c r="B10" s="204">
        <v>1721</v>
      </c>
      <c r="C10" s="203">
        <v>10</v>
      </c>
      <c r="D10" s="200">
        <v>0.122</v>
      </c>
      <c r="E10" s="198"/>
      <c r="F10" s="197"/>
      <c r="G10" s="55">
        <f t="shared" si="0"/>
        <v>1721</v>
      </c>
      <c r="H10" s="201"/>
      <c r="I10" s="196"/>
    </row>
    <row r="11" spans="1:10" x14ac:dyDescent="0.25">
      <c r="A11" s="202" t="s">
        <v>1907</v>
      </c>
      <c r="B11" s="204">
        <v>1590</v>
      </c>
      <c r="C11" s="203">
        <v>4</v>
      </c>
      <c r="D11" s="200">
        <v>0.10199999999999999</v>
      </c>
      <c r="E11" s="198"/>
      <c r="F11" s="197"/>
      <c r="G11" s="55">
        <f t="shared" si="0"/>
        <v>1590</v>
      </c>
      <c r="H11" s="201"/>
      <c r="I11" s="196"/>
    </row>
    <row r="12" spans="1:10" x14ac:dyDescent="0.25">
      <c r="A12" s="149" t="s">
        <v>1896</v>
      </c>
      <c r="B12" s="148">
        <v>120</v>
      </c>
      <c r="C12" s="174">
        <v>0</v>
      </c>
      <c r="D12" s="106">
        <v>0</v>
      </c>
      <c r="E12" s="187"/>
      <c r="F12" s="108"/>
      <c r="G12" s="356">
        <f t="shared" si="0"/>
        <v>120</v>
      </c>
      <c r="H12" s="110"/>
      <c r="I12" s="196"/>
    </row>
    <row r="13" spans="1:10" ht="4.5" customHeight="1" x14ac:dyDescent="0.25">
      <c r="A13" s="17"/>
      <c r="B13" s="221"/>
      <c r="C13" s="17"/>
      <c r="D13" s="17"/>
      <c r="E13" s="17"/>
      <c r="F13" s="17"/>
      <c r="G13" s="17">
        <f t="shared" si="0"/>
        <v>0</v>
      </c>
      <c r="H13" s="17"/>
    </row>
    <row r="14" spans="1:10" x14ac:dyDescent="0.25">
      <c r="A14" s="5"/>
      <c r="B14" s="18">
        <f>SUM(B7:B12)</f>
        <v>6372</v>
      </c>
      <c r="C14" s="18">
        <f>SUM(B7:B8)</f>
        <v>1400</v>
      </c>
      <c r="D14" s="26">
        <f>SUM(D7:D12)</f>
        <v>0.434</v>
      </c>
      <c r="E14" s="5"/>
      <c r="F14" s="5"/>
      <c r="G14" s="83">
        <f>SUM(G7:G13)</f>
        <v>6496</v>
      </c>
      <c r="H14" s="23">
        <f>SUM(H7:H8)</f>
        <v>0</v>
      </c>
    </row>
    <row r="15" spans="1:10" x14ac:dyDescent="0.25">
      <c r="A15" s="121"/>
      <c r="B15" s="122">
        <f>J1-B14</f>
        <v>-372</v>
      </c>
      <c r="C15" s="121"/>
      <c r="D15" s="123"/>
      <c r="E15" s="121"/>
      <c r="F15" s="121"/>
      <c r="G15" s="122"/>
      <c r="H15" s="121"/>
    </row>
    <row r="16" spans="1:10" ht="28.5" customHeight="1" x14ac:dyDescent="0.25"/>
    <row r="17" spans="9:9" ht="15" customHeight="1" x14ac:dyDescent="0.25"/>
    <row r="18" spans="9:9" x14ac:dyDescent="0.25">
      <c r="I18" s="196"/>
    </row>
    <row r="19" spans="9:9" x14ac:dyDescent="0.25">
      <c r="I19" s="196"/>
    </row>
    <row r="20" spans="9:9" ht="4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74"/>
  <sheetViews>
    <sheetView topLeftCell="A37" workbookViewId="0">
      <selection activeCell="J72" sqref="J7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61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1858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I6" s="196"/>
    </row>
    <row r="7" spans="1:10" x14ac:dyDescent="0.25">
      <c r="A7" s="202"/>
      <c r="B7" s="204"/>
      <c r="C7" s="203"/>
      <c r="D7" s="200"/>
      <c r="E7" s="198"/>
      <c r="F7" s="197"/>
      <c r="G7" s="116"/>
      <c r="H7" s="201"/>
      <c r="I7" s="196"/>
    </row>
    <row r="8" spans="1:10" x14ac:dyDescent="0.25">
      <c r="A8" s="202" t="s">
        <v>1868</v>
      </c>
      <c r="B8" s="204">
        <v>210</v>
      </c>
      <c r="C8" s="203">
        <v>8</v>
      </c>
      <c r="D8" s="200">
        <v>5.3999999999999999E-2</v>
      </c>
      <c r="E8" s="198"/>
      <c r="F8" s="197"/>
      <c r="G8" s="356">
        <f>B8+H8</f>
        <v>210</v>
      </c>
      <c r="H8" s="201"/>
      <c r="I8" s="196"/>
    </row>
    <row r="9" spans="1:10" x14ac:dyDescent="0.25">
      <c r="A9" s="202" t="s">
        <v>1890</v>
      </c>
      <c r="B9" s="204">
        <v>820</v>
      </c>
      <c r="C9" s="203">
        <v>0</v>
      </c>
      <c r="D9" s="200">
        <v>1.6E-2</v>
      </c>
      <c r="E9" s="198"/>
      <c r="F9" s="197"/>
      <c r="G9" s="55">
        <f>B9+H9</f>
        <v>820</v>
      </c>
      <c r="H9" s="201"/>
      <c r="I9" s="196"/>
    </row>
    <row r="10" spans="1:10" ht="15.75" thickBot="1" x14ac:dyDescent="0.3">
      <c r="A10" s="374" t="s">
        <v>1897</v>
      </c>
      <c r="B10" s="375">
        <v>660</v>
      </c>
      <c r="C10" s="376">
        <v>0</v>
      </c>
      <c r="D10" s="377">
        <v>0.08</v>
      </c>
      <c r="E10" s="378"/>
      <c r="F10" s="379"/>
      <c r="G10" s="382">
        <f t="shared" ref="G10:G15" si="0">B10+H10</f>
        <v>660</v>
      </c>
      <c r="H10" s="380"/>
      <c r="I10" s="196"/>
    </row>
    <row r="11" spans="1:10" ht="15.75" thickTop="1" x14ac:dyDescent="0.25">
      <c r="A11" s="149"/>
      <c r="B11" s="148"/>
      <c r="C11" s="174"/>
      <c r="D11" s="106"/>
      <c r="E11" s="187"/>
      <c r="F11" s="108"/>
      <c r="G11" s="116">
        <f t="shared" si="0"/>
        <v>0</v>
      </c>
      <c r="H11" s="110"/>
      <c r="I11" s="196"/>
    </row>
    <row r="12" spans="1:10" x14ac:dyDescent="0.25">
      <c r="A12" s="202"/>
      <c r="B12" s="204"/>
      <c r="C12" s="203"/>
      <c r="D12" s="200"/>
      <c r="E12" s="198"/>
      <c r="F12" s="197"/>
      <c r="G12" s="199">
        <f t="shared" si="0"/>
        <v>0</v>
      </c>
      <c r="H12" s="201"/>
      <c r="I12" s="196"/>
    </row>
    <row r="13" spans="1:10" x14ac:dyDescent="0.25">
      <c r="A13" s="202"/>
      <c r="B13" s="204"/>
      <c r="C13" s="203"/>
      <c r="D13" s="106"/>
      <c r="E13" s="187"/>
      <c r="F13" s="108"/>
      <c r="G13" s="116">
        <f t="shared" si="0"/>
        <v>0</v>
      </c>
      <c r="H13" s="110"/>
      <c r="I13" s="196"/>
    </row>
    <row r="14" spans="1:10" x14ac:dyDescent="0.25">
      <c r="A14" s="149"/>
      <c r="B14" s="204"/>
      <c r="C14" s="203"/>
      <c r="D14" s="200"/>
      <c r="E14" s="198"/>
      <c r="F14" s="197"/>
      <c r="G14" s="116">
        <f t="shared" si="0"/>
        <v>0</v>
      </c>
      <c r="H14" s="201"/>
      <c r="I14" s="196"/>
    </row>
    <row r="15" spans="1:10" ht="4.5" customHeight="1" x14ac:dyDescent="0.25">
      <c r="A15" s="17"/>
      <c r="B15" s="221"/>
      <c r="C15" s="17"/>
      <c r="D15" s="17"/>
      <c r="E15" s="17"/>
      <c r="F15" s="17"/>
      <c r="G15" s="17">
        <f t="shared" si="0"/>
        <v>0</v>
      </c>
      <c r="H15" s="17"/>
    </row>
    <row r="16" spans="1:10" x14ac:dyDescent="0.25">
      <c r="A16" s="5"/>
      <c r="B16" s="18">
        <f>SUM(B7:B14)</f>
        <v>1690</v>
      </c>
      <c r="C16" s="18">
        <f>SUM(B7:B9)</f>
        <v>1030</v>
      </c>
      <c r="D16" s="26">
        <f>SUM(D7:D13)</f>
        <v>0.15000000000000002</v>
      </c>
      <c r="E16" s="5"/>
      <c r="F16" s="5"/>
      <c r="G16" s="83">
        <f>SUM(G7:G15)</f>
        <v>1690</v>
      </c>
      <c r="H16" s="23">
        <f>SUM(H7:H9)</f>
        <v>0</v>
      </c>
    </row>
    <row r="17" spans="1:10" x14ac:dyDescent="0.25">
      <c r="A17" s="121"/>
      <c r="B17" s="122">
        <f>J1-B16</f>
        <v>-190</v>
      </c>
      <c r="C17" s="121"/>
      <c r="D17" s="123"/>
      <c r="E17" s="121"/>
      <c r="F17" s="121"/>
      <c r="G17" s="122"/>
      <c r="H17" s="121"/>
    </row>
    <row r="18" spans="1:10" ht="28.5" customHeight="1" x14ac:dyDescent="0.25"/>
    <row r="19" spans="1:10" ht="28.5" customHeight="1" x14ac:dyDescent="0.25">
      <c r="A19" s="6"/>
      <c r="B19" s="542" t="s">
        <v>6</v>
      </c>
      <c r="C19" s="542"/>
      <c r="D19" s="542"/>
      <c r="E19" s="542"/>
      <c r="F19" s="542"/>
      <c r="G19" s="542"/>
      <c r="H19" s="542"/>
      <c r="J19" s="186">
        <v>1500</v>
      </c>
    </row>
    <row r="20" spans="1:10" ht="15" customHeight="1" x14ac:dyDescent="0.25">
      <c r="A20" s="7"/>
      <c r="B20" s="543" t="s">
        <v>7</v>
      </c>
      <c r="C20" s="543"/>
      <c r="D20" s="12" t="s">
        <v>13</v>
      </c>
      <c r="E20" s="192"/>
      <c r="F20" s="361" t="s">
        <v>9</v>
      </c>
      <c r="G20" s="12" t="s">
        <v>159</v>
      </c>
      <c r="H20" s="192"/>
    </row>
    <row r="21" spans="1:10" x14ac:dyDescent="0.25">
      <c r="A21" s="8"/>
      <c r="B21" s="541" t="s">
        <v>8</v>
      </c>
      <c r="C21" s="541"/>
      <c r="D21" s="12" t="s">
        <v>1858</v>
      </c>
      <c r="E21" s="4"/>
      <c r="F21" s="5" t="s">
        <v>10</v>
      </c>
      <c r="G21" s="13" t="s">
        <v>2086</v>
      </c>
      <c r="H21" s="4"/>
    </row>
    <row r="23" spans="1:10" ht="30" x14ac:dyDescent="0.25">
      <c r="A23" s="197" t="s">
        <v>0</v>
      </c>
      <c r="B23" s="197" t="s">
        <v>1</v>
      </c>
      <c r="C23" s="197" t="s">
        <v>2</v>
      </c>
      <c r="D23" s="197" t="s">
        <v>3</v>
      </c>
      <c r="E23" s="197" t="s">
        <v>4</v>
      </c>
      <c r="F23" s="197" t="s">
        <v>5</v>
      </c>
      <c r="G23" s="197" t="s">
        <v>1</v>
      </c>
      <c r="H23" s="197" t="s">
        <v>2</v>
      </c>
    </row>
    <row r="24" spans="1:10" x14ac:dyDescent="0.25">
      <c r="A24" s="202" t="s">
        <v>1956</v>
      </c>
      <c r="B24" s="204">
        <v>138</v>
      </c>
      <c r="C24" s="203">
        <v>0</v>
      </c>
      <c r="D24" s="200">
        <v>0</v>
      </c>
      <c r="E24" s="198"/>
      <c r="F24" s="2"/>
      <c r="G24" s="465">
        <f>B24-H24</f>
        <v>138</v>
      </c>
      <c r="H24" s="2"/>
      <c r="I24" s="196"/>
    </row>
    <row r="25" spans="1:10" x14ac:dyDescent="0.25">
      <c r="A25" s="202" t="s">
        <v>1954</v>
      </c>
      <c r="B25" s="204">
        <v>480</v>
      </c>
      <c r="C25" s="203">
        <v>0</v>
      </c>
      <c r="D25" s="200">
        <v>0</v>
      </c>
      <c r="E25" s="198"/>
      <c r="F25" s="197"/>
      <c r="G25" s="465">
        <f>B25-H25</f>
        <v>480</v>
      </c>
      <c r="H25" s="201"/>
      <c r="I25" s="196"/>
    </row>
    <row r="26" spans="1:10" x14ac:dyDescent="0.25">
      <c r="A26" s="149" t="s">
        <v>1962</v>
      </c>
      <c r="B26" s="148">
        <v>265</v>
      </c>
      <c r="C26" s="174">
        <v>2</v>
      </c>
      <c r="D26" s="106">
        <v>0</v>
      </c>
      <c r="E26" s="187"/>
      <c r="F26" s="197"/>
      <c r="G26" s="465">
        <f>B26-H26</f>
        <v>265</v>
      </c>
      <c r="H26" s="201"/>
      <c r="I26" s="196"/>
    </row>
    <row r="27" spans="1:10" x14ac:dyDescent="0.25">
      <c r="A27" s="202" t="s">
        <v>1968</v>
      </c>
      <c r="B27" s="204">
        <v>457</v>
      </c>
      <c r="C27" s="203">
        <v>4</v>
      </c>
      <c r="D27" s="200">
        <v>0</v>
      </c>
      <c r="E27" s="198"/>
      <c r="F27" s="197"/>
      <c r="G27" s="465">
        <f>B27-H27</f>
        <v>457</v>
      </c>
      <c r="H27" s="201"/>
      <c r="I27" s="196"/>
    </row>
    <row r="28" spans="1:10" x14ac:dyDescent="0.25">
      <c r="A28" s="202" t="s">
        <v>1969</v>
      </c>
      <c r="B28" s="204">
        <v>342</v>
      </c>
      <c r="C28" s="203">
        <v>12</v>
      </c>
      <c r="D28" s="200">
        <v>0</v>
      </c>
      <c r="E28" s="198"/>
      <c r="F28" s="108"/>
      <c r="G28" s="465">
        <f>B28-H28</f>
        <v>342</v>
      </c>
      <c r="H28" s="110"/>
      <c r="I28" s="196"/>
    </row>
    <row r="29" spans="1:10" x14ac:dyDescent="0.25">
      <c r="A29" s="202"/>
      <c r="B29" s="204"/>
      <c r="C29" s="203"/>
      <c r="D29" s="200"/>
      <c r="E29" s="198"/>
      <c r="F29" s="197"/>
      <c r="G29" s="199">
        <f>B29+H29</f>
        <v>0</v>
      </c>
      <c r="H29" s="201"/>
      <c r="I29" s="196"/>
    </row>
    <row r="30" spans="1:10" x14ac:dyDescent="0.25">
      <c r="A30" s="202"/>
      <c r="B30" s="204"/>
      <c r="C30" s="203"/>
      <c r="D30" s="200"/>
      <c r="E30" s="198"/>
      <c r="F30" s="197"/>
      <c r="G30" s="199">
        <f>B30+H30</f>
        <v>0</v>
      </c>
      <c r="H30" s="201"/>
      <c r="I30" s="196"/>
    </row>
    <row r="31" spans="1:10" x14ac:dyDescent="0.25">
      <c r="A31" s="149"/>
      <c r="B31" s="148"/>
      <c r="C31" s="174"/>
      <c r="D31" s="106"/>
      <c r="E31" s="187"/>
      <c r="F31" s="108"/>
      <c r="G31" s="116">
        <f>B31+H31</f>
        <v>0</v>
      </c>
      <c r="H31" s="110"/>
      <c r="I31" s="196"/>
    </row>
    <row r="32" spans="1:10" x14ac:dyDescent="0.25">
      <c r="A32" s="149"/>
      <c r="B32" s="204"/>
      <c r="C32" s="203"/>
      <c r="D32" s="200"/>
      <c r="E32" s="198"/>
      <c r="F32" s="197"/>
      <c r="G32" s="116">
        <f>B32+H32</f>
        <v>0</v>
      </c>
      <c r="H32" s="201"/>
      <c r="I32" s="196"/>
    </row>
    <row r="33" spans="1:10" ht="4.5" customHeight="1" x14ac:dyDescent="0.25">
      <c r="A33" s="17"/>
      <c r="B33" s="221"/>
      <c r="C33" s="17"/>
      <c r="D33" s="17"/>
      <c r="E33" s="17"/>
      <c r="F33" s="17"/>
      <c r="G33" s="17">
        <f>B33+H33</f>
        <v>0</v>
      </c>
      <c r="H33" s="17"/>
    </row>
    <row r="34" spans="1:10" x14ac:dyDescent="0.25">
      <c r="A34" s="5"/>
      <c r="B34" s="18">
        <f>SUM(B25:B32)</f>
        <v>1544</v>
      </c>
      <c r="C34" s="18">
        <f>SUM(B25:B27)</f>
        <v>1202</v>
      </c>
      <c r="D34" s="26">
        <f>SUM(D25:D30)</f>
        <v>0</v>
      </c>
      <c r="E34" s="5"/>
      <c r="F34" s="5"/>
      <c r="G34" s="83">
        <f>SUM(G25:G33)</f>
        <v>1544</v>
      </c>
      <c r="H34" s="23">
        <f>SUM(H25:H27)</f>
        <v>0</v>
      </c>
    </row>
    <row r="35" spans="1:10" x14ac:dyDescent="0.25">
      <c r="A35" s="121"/>
      <c r="B35" s="122">
        <f>J19-B34</f>
        <v>-44</v>
      </c>
      <c r="C35" s="121"/>
      <c r="D35" s="123"/>
      <c r="E35" s="121"/>
      <c r="F35" s="121"/>
      <c r="G35" s="122"/>
      <c r="H35" s="121"/>
    </row>
    <row r="36" spans="1:10" ht="28.5" customHeight="1" x14ac:dyDescent="0.25">
      <c r="A36" s="6"/>
      <c r="B36" s="542" t="s">
        <v>6</v>
      </c>
      <c r="C36" s="542"/>
      <c r="D36" s="542"/>
      <c r="E36" s="542"/>
      <c r="F36" s="542"/>
      <c r="G36" s="542"/>
      <c r="H36" s="542"/>
      <c r="J36" s="186">
        <v>1500</v>
      </c>
    </row>
    <row r="37" spans="1:10" ht="15" customHeight="1" x14ac:dyDescent="0.25">
      <c r="A37" s="7"/>
      <c r="B37" s="543" t="s">
        <v>7</v>
      </c>
      <c r="C37" s="543"/>
      <c r="D37" s="12" t="s">
        <v>13</v>
      </c>
      <c r="E37" s="192"/>
      <c r="F37" s="361" t="s">
        <v>9</v>
      </c>
      <c r="G37" s="12" t="s">
        <v>163</v>
      </c>
      <c r="H37" s="192"/>
    </row>
    <row r="38" spans="1:10" x14ac:dyDescent="0.25">
      <c r="A38" s="8"/>
      <c r="B38" s="541" t="s">
        <v>8</v>
      </c>
      <c r="C38" s="541"/>
      <c r="D38" s="12" t="s">
        <v>1858</v>
      </c>
      <c r="E38" s="4"/>
      <c r="F38" s="5" t="s">
        <v>10</v>
      </c>
      <c r="G38" s="13" t="s">
        <v>2087</v>
      </c>
      <c r="H38" s="4"/>
    </row>
    <row r="40" spans="1:10" ht="30" x14ac:dyDescent="0.25">
      <c r="A40" s="197" t="s">
        <v>0</v>
      </c>
      <c r="B40" s="197" t="s">
        <v>1</v>
      </c>
      <c r="C40" s="197" t="s">
        <v>2</v>
      </c>
      <c r="D40" s="197" t="s">
        <v>3</v>
      </c>
      <c r="E40" s="197" t="s">
        <v>4</v>
      </c>
      <c r="F40" s="197" t="s">
        <v>5</v>
      </c>
      <c r="G40" s="197" t="s">
        <v>1</v>
      </c>
      <c r="H40" s="197" t="s">
        <v>2</v>
      </c>
    </row>
    <row r="41" spans="1:10" x14ac:dyDescent="0.25">
      <c r="A41" s="466" t="s">
        <v>2088</v>
      </c>
      <c r="B41" s="162">
        <v>410</v>
      </c>
      <c r="C41" s="163">
        <v>0</v>
      </c>
      <c r="D41" s="163" t="s">
        <v>24</v>
      </c>
      <c r="E41" s="428">
        <v>0</v>
      </c>
      <c r="F41" s="2"/>
      <c r="G41" s="465">
        <f>B41-H41</f>
        <v>410</v>
      </c>
      <c r="H41" s="2"/>
      <c r="I41" s="196"/>
    </row>
    <row r="42" spans="1:10" x14ac:dyDescent="0.25">
      <c r="A42" s="202" t="s">
        <v>2100</v>
      </c>
      <c r="B42" s="162">
        <v>630</v>
      </c>
      <c r="C42" s="163">
        <v>0</v>
      </c>
      <c r="D42" s="163" t="s">
        <v>24</v>
      </c>
      <c r="E42" s="428">
        <v>0</v>
      </c>
      <c r="F42" s="197"/>
      <c r="G42" s="465">
        <f>B42-H42</f>
        <v>630</v>
      </c>
      <c r="H42" s="201"/>
      <c r="I42" s="196"/>
    </row>
    <row r="43" spans="1:10" x14ac:dyDescent="0.25">
      <c r="A43" s="202" t="s">
        <v>2147</v>
      </c>
      <c r="B43" s="162">
        <v>260</v>
      </c>
      <c r="C43" s="163">
        <v>0</v>
      </c>
      <c r="D43" s="163" t="s">
        <v>24</v>
      </c>
      <c r="E43" s="428">
        <v>0</v>
      </c>
      <c r="F43" s="197"/>
      <c r="G43" s="465">
        <f>B43-H43</f>
        <v>260</v>
      </c>
      <c r="H43" s="201"/>
      <c r="I43" s="196"/>
    </row>
    <row r="44" spans="1:10" x14ac:dyDescent="0.25">
      <c r="A44" s="202" t="s">
        <v>2174</v>
      </c>
      <c r="B44" s="162">
        <v>297</v>
      </c>
      <c r="C44" s="163">
        <v>0</v>
      </c>
      <c r="D44" s="163" t="s">
        <v>24</v>
      </c>
      <c r="E44" s="428">
        <v>0</v>
      </c>
      <c r="F44" s="197"/>
      <c r="G44" s="465">
        <f>B44-H44</f>
        <v>297</v>
      </c>
      <c r="H44" s="201"/>
      <c r="I44" s="196"/>
    </row>
    <row r="45" spans="1:10" x14ac:dyDescent="0.25">
      <c r="A45" s="149"/>
      <c r="B45" s="148"/>
      <c r="C45" s="174"/>
      <c r="D45" s="106"/>
      <c r="E45" s="187"/>
      <c r="F45" s="108"/>
      <c r="G45" s="199">
        <f t="shared" ref="G45:G53" si="1">B45+H45</f>
        <v>0</v>
      </c>
      <c r="H45" s="110"/>
      <c r="I45" s="196"/>
    </row>
    <row r="46" spans="1:10" x14ac:dyDescent="0.25">
      <c r="A46" s="202"/>
      <c r="B46" s="204"/>
      <c r="C46" s="203"/>
      <c r="D46" s="200"/>
      <c r="E46" s="198"/>
      <c r="F46" s="197"/>
      <c r="G46" s="199">
        <f t="shared" si="1"/>
        <v>0</v>
      </c>
      <c r="H46" s="201"/>
      <c r="I46" s="196"/>
    </row>
    <row r="47" spans="1:10" x14ac:dyDescent="0.25">
      <c r="A47" s="202"/>
      <c r="B47" s="204"/>
      <c r="C47" s="203"/>
      <c r="D47" s="200"/>
      <c r="E47" s="198"/>
      <c r="F47" s="197"/>
      <c r="G47" s="116">
        <f t="shared" si="1"/>
        <v>0</v>
      </c>
      <c r="H47" s="201"/>
      <c r="I47" s="196"/>
    </row>
    <row r="48" spans="1:10" x14ac:dyDescent="0.25">
      <c r="A48" s="202"/>
      <c r="B48" s="204"/>
      <c r="C48" s="203"/>
      <c r="D48" s="200"/>
      <c r="E48" s="198"/>
      <c r="F48" s="197"/>
      <c r="G48" s="116">
        <f t="shared" si="1"/>
        <v>0</v>
      </c>
      <c r="H48" s="201"/>
      <c r="I48" s="196"/>
    </row>
    <row r="49" spans="1:10" x14ac:dyDescent="0.25">
      <c r="A49" s="149"/>
      <c r="B49" s="148"/>
      <c r="C49" s="174"/>
      <c r="D49" s="106"/>
      <c r="E49" s="187"/>
      <c r="F49" s="108"/>
      <c r="G49" s="116">
        <f t="shared" si="1"/>
        <v>0</v>
      </c>
      <c r="H49" s="110"/>
      <c r="I49" s="196"/>
    </row>
    <row r="50" spans="1:10" x14ac:dyDescent="0.25">
      <c r="A50" s="149"/>
      <c r="B50" s="148"/>
      <c r="C50" s="174"/>
      <c r="D50" s="106"/>
      <c r="E50" s="187"/>
      <c r="F50" s="108"/>
      <c r="G50" s="116">
        <f t="shared" si="1"/>
        <v>0</v>
      </c>
      <c r="H50" s="110"/>
      <c r="I50" s="196"/>
    </row>
    <row r="51" spans="1:10" x14ac:dyDescent="0.25">
      <c r="A51" s="149"/>
      <c r="B51" s="148"/>
      <c r="C51" s="174"/>
      <c r="D51" s="106"/>
      <c r="E51" s="187"/>
      <c r="F51" s="108"/>
      <c r="G51" s="116">
        <f t="shared" si="1"/>
        <v>0</v>
      </c>
      <c r="H51" s="110"/>
      <c r="I51" s="196"/>
    </row>
    <row r="52" spans="1:10" x14ac:dyDescent="0.25">
      <c r="A52" s="149"/>
      <c r="B52" s="204"/>
      <c r="C52" s="203"/>
      <c r="D52" s="200"/>
      <c r="E52" s="198"/>
      <c r="F52" s="197"/>
      <c r="G52" s="116">
        <f t="shared" si="1"/>
        <v>0</v>
      </c>
      <c r="H52" s="201"/>
      <c r="I52" s="196"/>
    </row>
    <row r="53" spans="1:10" ht="4.5" customHeight="1" x14ac:dyDescent="0.25">
      <c r="A53" s="17"/>
      <c r="B53" s="221"/>
      <c r="C53" s="17"/>
      <c r="D53" s="17"/>
      <c r="E53" s="17"/>
      <c r="F53" s="17"/>
      <c r="G53" s="17">
        <f t="shared" si="1"/>
        <v>0</v>
      </c>
      <c r="H53" s="17"/>
    </row>
    <row r="54" spans="1:10" x14ac:dyDescent="0.25">
      <c r="A54" s="5"/>
      <c r="B54" s="18">
        <f>SUM(B41:B52)</f>
        <v>1597</v>
      </c>
      <c r="C54" s="18">
        <f>SUM(C41:C52)</f>
        <v>0</v>
      </c>
      <c r="D54" s="26">
        <f>SUM(D41:D52)</f>
        <v>0</v>
      </c>
      <c r="E54" s="5"/>
      <c r="F54" s="5"/>
      <c r="G54" s="83">
        <f>SUM(G41:G52)</f>
        <v>1597</v>
      </c>
      <c r="H54" s="23">
        <f>SUM(H42:H44)</f>
        <v>0</v>
      </c>
    </row>
    <row r="56" spans="1:10" ht="28.5" customHeight="1" x14ac:dyDescent="0.25">
      <c r="A56" s="6"/>
      <c r="B56" s="542" t="s">
        <v>6</v>
      </c>
      <c r="C56" s="542"/>
      <c r="D56" s="542"/>
      <c r="E56" s="542"/>
      <c r="F56" s="542"/>
      <c r="G56" s="542"/>
      <c r="H56" s="542"/>
      <c r="J56" s="186">
        <v>1500</v>
      </c>
    </row>
    <row r="57" spans="1:10" ht="15" customHeight="1" x14ac:dyDescent="0.25">
      <c r="A57" s="7"/>
      <c r="B57" s="543" t="s">
        <v>7</v>
      </c>
      <c r="C57" s="543"/>
      <c r="D57" s="12" t="s">
        <v>13</v>
      </c>
      <c r="E57" s="192"/>
      <c r="F57" s="361" t="s">
        <v>9</v>
      </c>
      <c r="G57" s="12" t="s">
        <v>1859</v>
      </c>
      <c r="H57" s="192"/>
    </row>
    <row r="58" spans="1:10" x14ac:dyDescent="0.25">
      <c r="A58" s="8"/>
      <c r="B58" s="541" t="s">
        <v>8</v>
      </c>
      <c r="C58" s="541"/>
      <c r="D58" s="12" t="s">
        <v>1858</v>
      </c>
      <c r="E58" s="4"/>
      <c r="F58" s="5" t="s">
        <v>10</v>
      </c>
      <c r="G58" s="13" t="s">
        <v>2148</v>
      </c>
      <c r="H58" s="4"/>
    </row>
    <row r="60" spans="1:10" ht="30" x14ac:dyDescent="0.25">
      <c r="A60" s="197" t="s">
        <v>0</v>
      </c>
      <c r="B60" s="197" t="s">
        <v>1</v>
      </c>
      <c r="C60" s="197" t="s">
        <v>2</v>
      </c>
      <c r="D60" s="197" t="s">
        <v>3</v>
      </c>
      <c r="E60" s="197" t="s">
        <v>4</v>
      </c>
      <c r="F60" s="197" t="s">
        <v>5</v>
      </c>
      <c r="G60" s="197" t="s">
        <v>1</v>
      </c>
      <c r="H60" s="197" t="s">
        <v>2</v>
      </c>
    </row>
    <row r="61" spans="1:10" ht="15.75" thickBot="1" x14ac:dyDescent="0.3">
      <c r="A61" s="482" t="s">
        <v>2149</v>
      </c>
      <c r="B61" s="467">
        <v>400</v>
      </c>
      <c r="C61" s="468">
        <v>0</v>
      </c>
      <c r="D61" s="469" t="s">
        <v>24</v>
      </c>
      <c r="E61" s="470">
        <v>0</v>
      </c>
      <c r="F61" s="483"/>
      <c r="G61" s="484">
        <f>B61-H61</f>
        <v>400</v>
      </c>
      <c r="H61" s="483"/>
      <c r="I61" s="196"/>
    </row>
    <row r="62" spans="1:10" x14ac:dyDescent="0.25">
      <c r="A62" s="149"/>
      <c r="B62" s="148"/>
      <c r="C62" s="174"/>
      <c r="D62" s="106"/>
      <c r="E62" s="187"/>
      <c r="F62" s="108"/>
      <c r="G62" s="116">
        <f t="shared" ref="G62:G72" si="2">B62+H63</f>
        <v>0</v>
      </c>
      <c r="H62" s="110"/>
      <c r="I62" s="196"/>
    </row>
    <row r="63" spans="1:10" x14ac:dyDescent="0.25">
      <c r="A63" s="202"/>
      <c r="B63" s="204"/>
      <c r="C63" s="203"/>
      <c r="D63" s="200"/>
      <c r="E63" s="198"/>
      <c r="F63" s="197"/>
      <c r="G63" s="199">
        <f t="shared" si="2"/>
        <v>0</v>
      </c>
      <c r="H63" s="110"/>
      <c r="I63" s="196"/>
    </row>
    <row r="64" spans="1:10" x14ac:dyDescent="0.25">
      <c r="A64" s="202"/>
      <c r="B64" s="204"/>
      <c r="C64" s="203"/>
      <c r="D64" s="200"/>
      <c r="E64" s="198"/>
      <c r="F64" s="197"/>
      <c r="G64" s="199">
        <f t="shared" si="2"/>
        <v>0</v>
      </c>
      <c r="H64" s="201"/>
      <c r="I64" s="196"/>
    </row>
    <row r="65" spans="1:9" x14ac:dyDescent="0.25">
      <c r="A65" s="149"/>
      <c r="B65" s="148"/>
      <c r="C65" s="174"/>
      <c r="D65" s="106"/>
      <c r="E65" s="187"/>
      <c r="F65" s="108"/>
      <c r="G65" s="116">
        <f t="shared" si="2"/>
        <v>0</v>
      </c>
      <c r="H65" s="201"/>
      <c r="I65" s="196"/>
    </row>
    <row r="66" spans="1:9" x14ac:dyDescent="0.25">
      <c r="A66" s="202"/>
      <c r="B66" s="204"/>
      <c r="C66" s="203"/>
      <c r="D66" s="200"/>
      <c r="E66" s="198"/>
      <c r="F66" s="197"/>
      <c r="G66" s="116">
        <f t="shared" si="2"/>
        <v>0</v>
      </c>
      <c r="H66" s="110"/>
      <c r="I66" s="196"/>
    </row>
    <row r="67" spans="1:9" x14ac:dyDescent="0.25">
      <c r="A67" s="202"/>
      <c r="B67" s="204"/>
      <c r="C67" s="203"/>
      <c r="D67" s="106"/>
      <c r="E67" s="187"/>
      <c r="F67" s="108"/>
      <c r="G67" s="116">
        <f t="shared" si="2"/>
        <v>0</v>
      </c>
      <c r="H67" s="201"/>
      <c r="I67" s="196"/>
    </row>
    <row r="68" spans="1:9" x14ac:dyDescent="0.25">
      <c r="A68" s="202"/>
      <c r="B68" s="148"/>
      <c r="C68" s="203"/>
      <c r="D68" s="106"/>
      <c r="E68" s="187"/>
      <c r="F68" s="108"/>
      <c r="G68" s="116">
        <f t="shared" si="2"/>
        <v>0</v>
      </c>
      <c r="H68" s="110"/>
      <c r="I68" s="196"/>
    </row>
    <row r="69" spans="1:9" x14ac:dyDescent="0.25">
      <c r="A69" s="149"/>
      <c r="B69" s="148"/>
      <c r="C69" s="174"/>
      <c r="D69" s="106"/>
      <c r="E69" s="187"/>
      <c r="F69" s="108"/>
      <c r="G69" s="116">
        <f t="shared" si="2"/>
        <v>0</v>
      </c>
      <c r="H69" s="110"/>
      <c r="I69" s="196"/>
    </row>
    <row r="70" spans="1:9" x14ac:dyDescent="0.25">
      <c r="A70" s="149"/>
      <c r="B70" s="148"/>
      <c r="C70" s="174"/>
      <c r="D70" s="106"/>
      <c r="E70" s="187"/>
      <c r="F70" s="108"/>
      <c r="G70" s="116">
        <f t="shared" si="2"/>
        <v>0</v>
      </c>
      <c r="H70" s="110"/>
      <c r="I70" s="196"/>
    </row>
    <row r="71" spans="1:9" x14ac:dyDescent="0.25">
      <c r="A71" s="149"/>
      <c r="B71" s="204"/>
      <c r="C71" s="203"/>
      <c r="D71" s="200"/>
      <c r="E71" s="198"/>
      <c r="F71" s="197"/>
      <c r="G71" s="116">
        <f t="shared" si="2"/>
        <v>0</v>
      </c>
      <c r="H71" s="110"/>
      <c r="I71" s="196"/>
    </row>
    <row r="72" spans="1:9" x14ac:dyDescent="0.25">
      <c r="A72" s="17"/>
      <c r="B72" s="221"/>
      <c r="C72" s="17"/>
      <c r="D72" s="17"/>
      <c r="E72" s="17"/>
      <c r="F72" s="17"/>
      <c r="G72" s="481">
        <f t="shared" si="2"/>
        <v>0</v>
      </c>
      <c r="H72" s="201"/>
      <c r="I72" s="196"/>
    </row>
    <row r="73" spans="1:9" ht="12" customHeight="1" x14ac:dyDescent="0.25">
      <c r="A73" s="5"/>
      <c r="B73" s="18">
        <f>SUM(B61:B71)</f>
        <v>400</v>
      </c>
      <c r="C73" s="18">
        <f>SUM(C61:C71)</f>
        <v>0</v>
      </c>
      <c r="D73" s="26">
        <f>SUM(D62:D68)</f>
        <v>0</v>
      </c>
      <c r="E73" s="5"/>
      <c r="F73" s="5"/>
      <c r="G73" s="83">
        <f>SUM(G61:G72)</f>
        <v>400</v>
      </c>
      <c r="H73" s="17"/>
    </row>
    <row r="74" spans="1:9" ht="12" customHeight="1" x14ac:dyDescent="0.25">
      <c r="H74" s="23">
        <f>SUM(H61:H71)</f>
        <v>0</v>
      </c>
    </row>
  </sheetData>
  <mergeCells count="12">
    <mergeCell ref="B58:C58"/>
    <mergeCell ref="B1:H1"/>
    <mergeCell ref="B2:C2"/>
    <mergeCell ref="B3:C3"/>
    <mergeCell ref="B19:H19"/>
    <mergeCell ref="B20:C20"/>
    <mergeCell ref="B21:C21"/>
    <mergeCell ref="B36:H36"/>
    <mergeCell ref="B37:C37"/>
    <mergeCell ref="B38:C38"/>
    <mergeCell ref="B56:H56"/>
    <mergeCell ref="B57:C57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69"/>
  <sheetViews>
    <sheetView workbookViewId="0">
      <selection activeCell="N36" sqref="N3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4000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52" t="s">
        <v>9</v>
      </c>
      <c r="G2" s="12" t="s">
        <v>17</v>
      </c>
      <c r="H2" s="192"/>
    </row>
    <row r="3" spans="1:10" x14ac:dyDescent="0.25">
      <c r="A3" s="8"/>
      <c r="B3" s="541" t="s">
        <v>8</v>
      </c>
      <c r="C3" s="541"/>
      <c r="D3" s="12" t="s">
        <v>96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I6" s="196"/>
    </row>
    <row r="7" spans="1:10" x14ac:dyDescent="0.25">
      <c r="A7" s="202" t="s">
        <v>1869</v>
      </c>
      <c r="B7" s="204">
        <v>320</v>
      </c>
      <c r="C7" s="203">
        <v>4</v>
      </c>
      <c r="D7" s="200">
        <v>1.0409999999999999</v>
      </c>
      <c r="E7" s="198"/>
      <c r="F7" s="197"/>
      <c r="G7" s="356">
        <f>B7+H7</f>
        <v>320</v>
      </c>
      <c r="H7" s="201"/>
      <c r="I7" s="196"/>
    </row>
    <row r="8" spans="1:10" ht="15.75" thickBot="1" x14ac:dyDescent="0.3">
      <c r="A8" s="374" t="s">
        <v>1924</v>
      </c>
      <c r="B8" s="375">
        <v>340</v>
      </c>
      <c r="C8" s="376">
        <v>2</v>
      </c>
      <c r="D8" s="377">
        <v>0.98799999999999999</v>
      </c>
      <c r="E8" s="378"/>
      <c r="F8" s="379"/>
      <c r="G8" s="382">
        <f>B8+H8</f>
        <v>340</v>
      </c>
      <c r="H8" s="380"/>
      <c r="I8" s="196"/>
    </row>
    <row r="9" spans="1:10" s="451" customFormat="1" ht="15.75" thickTop="1" x14ac:dyDescent="0.25">
      <c r="A9" s="337" t="s">
        <v>1732</v>
      </c>
      <c r="B9" s="286">
        <v>125</v>
      </c>
      <c r="C9" s="449">
        <v>1</v>
      </c>
      <c r="D9" s="419">
        <v>0.54200000000000004</v>
      </c>
      <c r="E9" s="145"/>
      <c r="F9" s="127"/>
      <c r="G9" s="418">
        <f>B9+'010'!H24</f>
        <v>125</v>
      </c>
      <c r="H9" s="110"/>
      <c r="I9" s="450"/>
    </row>
    <row r="10" spans="1:10" x14ac:dyDescent="0.25">
      <c r="A10" s="338" t="s">
        <v>1869</v>
      </c>
      <c r="B10" s="416">
        <v>90</v>
      </c>
      <c r="C10" s="417">
        <v>0</v>
      </c>
      <c r="D10" s="57">
        <v>0</v>
      </c>
      <c r="E10" s="27"/>
      <c r="F10" s="19"/>
      <c r="G10" s="418">
        <f>B10+'010'!H25</f>
        <v>90</v>
      </c>
      <c r="H10" s="110"/>
      <c r="I10" s="196"/>
    </row>
    <row r="11" spans="1:10" s="454" customFormat="1" x14ac:dyDescent="0.25">
      <c r="A11" s="54" t="s">
        <v>2043</v>
      </c>
      <c r="B11" s="426">
        <v>180</v>
      </c>
      <c r="C11" s="427">
        <v>0</v>
      </c>
      <c r="D11" s="425">
        <v>0</v>
      </c>
      <c r="E11" s="428"/>
      <c r="F11" s="197"/>
      <c r="G11" s="215">
        <f>B11+'010'!H26</f>
        <v>180</v>
      </c>
      <c r="H11" s="452"/>
      <c r="I11" s="453"/>
    </row>
    <row r="12" spans="1:10" x14ac:dyDescent="0.25">
      <c r="A12" s="338" t="s">
        <v>2043</v>
      </c>
      <c r="B12" s="416">
        <v>116</v>
      </c>
      <c r="C12" s="417">
        <v>0</v>
      </c>
      <c r="D12" s="57">
        <v>0</v>
      </c>
      <c r="E12" s="27"/>
      <c r="F12" s="19"/>
      <c r="G12" s="418">
        <f>B12+'010'!H27</f>
        <v>116</v>
      </c>
      <c r="H12" s="110"/>
      <c r="I12" s="196"/>
    </row>
    <row r="13" spans="1:10" x14ac:dyDescent="0.25">
      <c r="A13" s="149" t="s">
        <v>1942</v>
      </c>
      <c r="B13" s="148">
        <v>383</v>
      </c>
      <c r="C13" s="174">
        <v>1</v>
      </c>
      <c r="D13" s="106">
        <v>10.01</v>
      </c>
      <c r="E13" s="187"/>
      <c r="F13" s="108"/>
      <c r="G13" s="116">
        <f>B13+H9</f>
        <v>383</v>
      </c>
      <c r="H13" s="201"/>
      <c r="I13" s="196"/>
    </row>
    <row r="14" spans="1:10" x14ac:dyDescent="0.25">
      <c r="A14" s="202" t="s">
        <v>1955</v>
      </c>
      <c r="B14" s="204">
        <v>113</v>
      </c>
      <c r="C14" s="203">
        <v>6</v>
      </c>
      <c r="D14" s="200">
        <v>0.53</v>
      </c>
      <c r="E14" s="198"/>
      <c r="F14" s="197"/>
      <c r="G14" s="199">
        <f>B14+H13</f>
        <v>113</v>
      </c>
      <c r="H14" s="110"/>
      <c r="I14" s="196"/>
    </row>
    <row r="15" spans="1:10" x14ac:dyDescent="0.25">
      <c r="A15" s="202" t="s">
        <v>1967</v>
      </c>
      <c r="B15" s="204">
        <v>85</v>
      </c>
      <c r="C15" s="203">
        <v>17</v>
      </c>
      <c r="D15" s="106">
        <v>0</v>
      </c>
      <c r="E15" s="187"/>
      <c r="F15" s="108"/>
      <c r="G15" s="116">
        <f>B15+H12</f>
        <v>85</v>
      </c>
      <c r="H15" s="110"/>
      <c r="I15" s="196"/>
    </row>
    <row r="16" spans="1:10" x14ac:dyDescent="0.25">
      <c r="A16" s="149" t="s">
        <v>1975</v>
      </c>
      <c r="B16" s="148">
        <v>380</v>
      </c>
      <c r="C16" s="174">
        <v>5</v>
      </c>
      <c r="D16" s="106">
        <v>1.3859999999999999</v>
      </c>
      <c r="E16" s="187"/>
      <c r="F16" s="108"/>
      <c r="G16" s="116">
        <f>B16+H10</f>
        <v>380</v>
      </c>
      <c r="H16" s="201"/>
      <c r="I16" s="196"/>
    </row>
    <row r="17" spans="1:13" x14ac:dyDescent="0.25">
      <c r="A17" s="202" t="s">
        <v>1982</v>
      </c>
      <c r="B17" s="204">
        <v>39</v>
      </c>
      <c r="C17" s="203">
        <v>0</v>
      </c>
      <c r="D17" s="200">
        <v>0</v>
      </c>
      <c r="E17" s="198"/>
      <c r="F17" s="197"/>
      <c r="G17" s="116">
        <f t="shared" ref="G17:G32" si="0">B17+H16</f>
        <v>39</v>
      </c>
      <c r="H17" s="201"/>
      <c r="I17" s="196"/>
    </row>
    <row r="18" spans="1:13" x14ac:dyDescent="0.25">
      <c r="A18" s="202" t="s">
        <v>1988</v>
      </c>
      <c r="B18" s="204">
        <v>370</v>
      </c>
      <c r="C18" s="203">
        <v>0</v>
      </c>
      <c r="D18" s="200">
        <v>1.4319999999999999</v>
      </c>
      <c r="E18" s="198"/>
      <c r="F18" s="197"/>
      <c r="G18" s="116">
        <f t="shared" si="0"/>
        <v>370</v>
      </c>
      <c r="H18" s="110"/>
      <c r="I18" s="196"/>
      <c r="K18" s="445">
        <v>400</v>
      </c>
      <c r="L18" s="429"/>
      <c r="M18" s="431"/>
    </row>
    <row r="19" spans="1:13" x14ac:dyDescent="0.25">
      <c r="A19" s="149" t="s">
        <v>2045</v>
      </c>
      <c r="B19" s="148">
        <v>424</v>
      </c>
      <c r="C19" s="174">
        <v>1</v>
      </c>
      <c r="D19" s="106">
        <v>1.4419999999999999</v>
      </c>
      <c r="E19" s="187"/>
      <c r="F19" s="108"/>
      <c r="G19" s="116">
        <f t="shared" si="0"/>
        <v>424</v>
      </c>
      <c r="H19" s="110"/>
      <c r="I19" s="196"/>
    </row>
    <row r="20" spans="1:13" ht="15.75" thickBot="1" x14ac:dyDescent="0.3">
      <c r="A20" s="432" t="s">
        <v>1973</v>
      </c>
      <c r="B20" s="433">
        <v>427</v>
      </c>
      <c r="C20" s="434">
        <v>1</v>
      </c>
      <c r="D20" s="435">
        <v>1.728</v>
      </c>
      <c r="E20" s="436"/>
      <c r="F20" s="437"/>
      <c r="G20" s="438">
        <f t="shared" si="0"/>
        <v>427</v>
      </c>
      <c r="H20" s="110"/>
      <c r="I20" s="196"/>
      <c r="J20" s="429"/>
      <c r="K20" s="430">
        <v>322</v>
      </c>
      <c r="L20" s="429"/>
      <c r="M20" s="431"/>
    </row>
    <row r="21" spans="1:13" x14ac:dyDescent="0.25">
      <c r="A21" s="149" t="s">
        <v>2007</v>
      </c>
      <c r="B21" s="148">
        <v>360</v>
      </c>
      <c r="C21" s="174">
        <v>4</v>
      </c>
      <c r="D21" s="106">
        <v>1.1519999999999999</v>
      </c>
      <c r="E21" s="187"/>
      <c r="F21" s="108"/>
      <c r="G21" s="116">
        <f t="shared" si="0"/>
        <v>360</v>
      </c>
      <c r="H21" s="110"/>
      <c r="I21" s="196"/>
    </row>
    <row r="22" spans="1:13" x14ac:dyDescent="0.25">
      <c r="A22" s="149" t="s">
        <v>2027</v>
      </c>
      <c r="B22" s="426">
        <v>322</v>
      </c>
      <c r="C22" s="427">
        <v>0</v>
      </c>
      <c r="D22" s="427">
        <v>1.9259999999999999</v>
      </c>
      <c r="E22" s="428">
        <v>2.0833333333333332E-2</v>
      </c>
      <c r="F22" s="108"/>
      <c r="G22" s="116">
        <f t="shared" si="0"/>
        <v>322</v>
      </c>
      <c r="H22" s="110"/>
      <c r="I22" s="196"/>
      <c r="J22" s="429"/>
      <c r="K22" s="430"/>
      <c r="L22" s="429"/>
      <c r="M22" s="431"/>
    </row>
    <row r="23" spans="1:13" x14ac:dyDescent="0.25">
      <c r="A23" s="149" t="s">
        <v>2042</v>
      </c>
      <c r="B23" s="148">
        <v>400</v>
      </c>
      <c r="C23" s="174">
        <v>0</v>
      </c>
      <c r="D23" s="427">
        <v>1.9059999999999999</v>
      </c>
      <c r="E23" s="187">
        <v>0</v>
      </c>
      <c r="F23" s="108"/>
      <c r="G23" s="116">
        <f t="shared" si="0"/>
        <v>400</v>
      </c>
      <c r="H23" s="110"/>
      <c r="I23" s="196"/>
    </row>
    <row r="24" spans="1:13" x14ac:dyDescent="0.25">
      <c r="A24" s="149"/>
      <c r="B24" s="148"/>
      <c r="C24" s="174"/>
      <c r="D24" s="106"/>
      <c r="E24" s="187"/>
      <c r="F24" s="108"/>
      <c r="G24" s="116">
        <f t="shared" si="0"/>
        <v>0</v>
      </c>
      <c r="H24" s="110"/>
      <c r="I24" s="196"/>
    </row>
    <row r="25" spans="1:13" x14ac:dyDescent="0.25">
      <c r="A25" s="149"/>
      <c r="B25" s="148"/>
      <c r="C25" s="174"/>
      <c r="D25" s="106"/>
      <c r="E25" s="187"/>
      <c r="F25" s="108"/>
      <c r="G25" s="116">
        <f t="shared" si="0"/>
        <v>0</v>
      </c>
      <c r="H25" s="110"/>
      <c r="I25" s="196"/>
    </row>
    <row r="26" spans="1:13" x14ac:dyDescent="0.25">
      <c r="A26" s="149"/>
      <c r="B26" s="148"/>
      <c r="C26" s="174"/>
      <c r="D26" s="106"/>
      <c r="E26" s="187"/>
      <c r="F26" s="108"/>
      <c r="G26" s="116">
        <f t="shared" si="0"/>
        <v>0</v>
      </c>
      <c r="H26" s="110"/>
      <c r="I26" s="196"/>
    </row>
    <row r="27" spans="1:13" x14ac:dyDescent="0.25">
      <c r="A27" s="149"/>
      <c r="B27" s="148"/>
      <c r="C27" s="174"/>
      <c r="D27" s="106"/>
      <c r="E27" s="187"/>
      <c r="F27" s="108"/>
      <c r="G27" s="116">
        <f t="shared" si="0"/>
        <v>0</v>
      </c>
      <c r="H27" s="110"/>
      <c r="I27" s="196"/>
    </row>
    <row r="28" spans="1:13" x14ac:dyDescent="0.25">
      <c r="A28" s="149"/>
      <c r="B28" s="148"/>
      <c r="C28" s="174"/>
      <c r="D28" s="106"/>
      <c r="E28" s="187"/>
      <c r="F28" s="108"/>
      <c r="G28" s="116">
        <f t="shared" si="0"/>
        <v>0</v>
      </c>
      <c r="H28" s="110"/>
      <c r="I28" s="196"/>
    </row>
    <row r="29" spans="1:13" x14ac:dyDescent="0.25">
      <c r="A29" s="149"/>
      <c r="B29" s="148"/>
      <c r="C29" s="174"/>
      <c r="D29" s="106"/>
      <c r="E29" s="187"/>
      <c r="F29" s="108"/>
      <c r="G29" s="116">
        <f t="shared" si="0"/>
        <v>0</v>
      </c>
      <c r="H29" s="110"/>
      <c r="I29" s="196"/>
    </row>
    <row r="30" spans="1:13" x14ac:dyDescent="0.25">
      <c r="A30" s="149"/>
      <c r="B30" s="148"/>
      <c r="C30" s="174"/>
      <c r="D30" s="106"/>
      <c r="E30" s="187"/>
      <c r="F30" s="108"/>
      <c r="G30" s="116">
        <f t="shared" si="0"/>
        <v>0</v>
      </c>
      <c r="H30" s="110"/>
      <c r="I30" s="196"/>
    </row>
    <row r="31" spans="1:13" x14ac:dyDescent="0.25">
      <c r="A31" s="149"/>
      <c r="B31" s="148"/>
      <c r="C31" s="174"/>
      <c r="D31" s="106"/>
      <c r="E31" s="187"/>
      <c r="F31" s="108"/>
      <c r="G31" s="116">
        <f t="shared" si="0"/>
        <v>0</v>
      </c>
      <c r="H31" s="201"/>
      <c r="I31" s="196"/>
    </row>
    <row r="32" spans="1:13" x14ac:dyDescent="0.25">
      <c r="A32" s="149"/>
      <c r="B32" s="204"/>
      <c r="C32" s="203"/>
      <c r="D32" s="200"/>
      <c r="E32" s="198"/>
      <c r="F32" s="197"/>
      <c r="G32" s="116">
        <f t="shared" si="0"/>
        <v>0</v>
      </c>
      <c r="H32" s="2"/>
      <c r="I32" s="196"/>
    </row>
    <row r="33" spans="1:10" ht="15.75" customHeight="1" x14ac:dyDescent="0.25">
      <c r="A33" s="17"/>
      <c r="B33" s="221"/>
      <c r="C33" s="17"/>
      <c r="D33" s="17"/>
      <c r="E33" s="17"/>
      <c r="F33" s="17"/>
      <c r="G33" s="17">
        <f>B33+H33</f>
        <v>0</v>
      </c>
      <c r="H33" s="17"/>
    </row>
    <row r="34" spans="1:10" x14ac:dyDescent="0.25">
      <c r="A34" s="5"/>
      <c r="B34" s="18">
        <f>SUM(B7:B32)</f>
        <v>4474</v>
      </c>
      <c r="C34" s="18">
        <f>SUM(C7:C32)</f>
        <v>42</v>
      </c>
      <c r="D34" s="26">
        <f>SUM(D7:D21)</f>
        <v>20.251000000000001</v>
      </c>
      <c r="E34" s="5"/>
      <c r="F34" s="5"/>
      <c r="G34" s="83">
        <f>SUM(G7:G33)</f>
        <v>4474</v>
      </c>
      <c r="H34" s="23">
        <f>SUM(H6:H32)</f>
        <v>0</v>
      </c>
    </row>
    <row r="35" spans="1:10" x14ac:dyDescent="0.25">
      <c r="A35" s="121"/>
      <c r="B35" s="122">
        <f>J1-B34</f>
        <v>-474</v>
      </c>
      <c r="C35" s="121"/>
      <c r="D35" s="123"/>
      <c r="E35" s="121"/>
      <c r="F35" s="121"/>
      <c r="G35" s="122"/>
    </row>
    <row r="36" spans="1:10" ht="28.5" customHeight="1" x14ac:dyDescent="0.25"/>
    <row r="37" spans="1:10" ht="15" customHeight="1" x14ac:dyDescent="0.25"/>
    <row r="42" spans="1:10" ht="28.5" customHeight="1" x14ac:dyDescent="0.25">
      <c r="H42" s="448"/>
      <c r="J42" s="186">
        <v>4000</v>
      </c>
    </row>
    <row r="43" spans="1:10" ht="15" customHeight="1" x14ac:dyDescent="0.25">
      <c r="A43" s="6"/>
      <c r="B43" s="448" t="s">
        <v>6</v>
      </c>
      <c r="C43" s="448"/>
      <c r="D43" s="448"/>
      <c r="E43" s="448"/>
      <c r="F43" s="448"/>
      <c r="G43" s="448"/>
      <c r="H43" s="383"/>
    </row>
    <row r="44" spans="1:10" x14ac:dyDescent="0.25">
      <c r="A44" s="7"/>
      <c r="B44" s="543" t="s">
        <v>7</v>
      </c>
      <c r="C44" s="543"/>
      <c r="D44" s="12" t="s">
        <v>13</v>
      </c>
      <c r="E44" s="383"/>
      <c r="F44" s="414" t="s">
        <v>9</v>
      </c>
      <c r="G44" s="12" t="s">
        <v>17</v>
      </c>
      <c r="H44" s="4"/>
    </row>
    <row r="45" spans="1:10" x14ac:dyDescent="0.25">
      <c r="A45" s="8"/>
      <c r="B45" s="541" t="s">
        <v>8</v>
      </c>
      <c r="C45" s="541"/>
      <c r="D45" s="12" t="s">
        <v>96</v>
      </c>
      <c r="E45" s="4"/>
      <c r="F45" s="5" t="s">
        <v>10</v>
      </c>
      <c r="G45" s="13" t="s">
        <v>26</v>
      </c>
    </row>
    <row r="46" spans="1:10" x14ac:dyDescent="0.25">
      <c r="H46" s="197" t="s">
        <v>2</v>
      </c>
    </row>
    <row r="47" spans="1:10" ht="30" x14ac:dyDescent="0.25">
      <c r="A47" s="197" t="s">
        <v>0</v>
      </c>
      <c r="B47" s="197" t="s">
        <v>1</v>
      </c>
      <c r="C47" s="197" t="s">
        <v>2</v>
      </c>
      <c r="D47" s="197" t="s">
        <v>3</v>
      </c>
      <c r="E47" s="197" t="s">
        <v>4</v>
      </c>
      <c r="F47" s="197" t="s">
        <v>5</v>
      </c>
      <c r="G47" s="197" t="s">
        <v>1</v>
      </c>
      <c r="I47" s="196"/>
    </row>
    <row r="48" spans="1:10" x14ac:dyDescent="0.25">
      <c r="G48" s="289"/>
      <c r="H48" s="110"/>
      <c r="I48" s="196"/>
    </row>
    <row r="49" spans="1:9" x14ac:dyDescent="0.25">
      <c r="A49" s="149" t="s">
        <v>1963</v>
      </c>
      <c r="B49" s="148">
        <v>180</v>
      </c>
      <c r="C49" s="174">
        <v>0</v>
      </c>
      <c r="D49" s="106">
        <v>0</v>
      </c>
      <c r="E49" s="187"/>
      <c r="F49" s="108"/>
      <c r="G49" s="116">
        <f t="shared" ref="G49:G61" si="1">B49+H48</f>
        <v>180</v>
      </c>
      <c r="H49" s="201"/>
      <c r="I49" s="196"/>
    </row>
    <row r="50" spans="1:9" x14ac:dyDescent="0.25">
      <c r="A50" s="202" t="s">
        <v>2044</v>
      </c>
      <c r="B50" s="204">
        <v>216</v>
      </c>
      <c r="C50" s="203">
        <v>0</v>
      </c>
      <c r="D50" s="200">
        <v>0</v>
      </c>
      <c r="E50" s="198"/>
      <c r="F50" s="197"/>
      <c r="G50" s="116">
        <f t="shared" si="1"/>
        <v>216</v>
      </c>
      <c r="H50" s="110"/>
      <c r="I50" s="196"/>
    </row>
    <row r="51" spans="1:9" x14ac:dyDescent="0.25">
      <c r="A51" s="202"/>
      <c r="B51" s="204"/>
      <c r="C51" s="203"/>
      <c r="D51" s="106"/>
      <c r="E51" s="187"/>
      <c r="F51" s="108"/>
      <c r="G51" s="116">
        <f t="shared" si="1"/>
        <v>0</v>
      </c>
      <c r="H51" s="110"/>
      <c r="I51" s="196"/>
    </row>
    <row r="52" spans="1:9" x14ac:dyDescent="0.25">
      <c r="A52" s="202"/>
      <c r="B52" s="148"/>
      <c r="C52" s="203"/>
      <c r="D52" s="106"/>
      <c r="E52" s="187"/>
      <c r="F52" s="108"/>
      <c r="G52" s="116">
        <f t="shared" si="1"/>
        <v>0</v>
      </c>
      <c r="H52" s="201"/>
      <c r="I52" s="196"/>
    </row>
    <row r="53" spans="1:9" x14ac:dyDescent="0.25">
      <c r="A53" s="202"/>
      <c r="B53" s="204"/>
      <c r="C53" s="203"/>
      <c r="D53" s="200"/>
      <c r="E53" s="198"/>
      <c r="F53" s="197"/>
      <c r="G53" s="116">
        <f t="shared" si="1"/>
        <v>0</v>
      </c>
      <c r="H53" s="110"/>
      <c r="I53" s="196"/>
    </row>
    <row r="54" spans="1:9" x14ac:dyDescent="0.25">
      <c r="A54" s="149"/>
      <c r="B54" s="148"/>
      <c r="C54" s="174"/>
      <c r="D54" s="106"/>
      <c r="E54" s="187"/>
      <c r="F54" s="108"/>
      <c r="G54" s="116">
        <f t="shared" si="1"/>
        <v>0</v>
      </c>
      <c r="H54" s="201"/>
      <c r="I54" s="196"/>
    </row>
    <row r="55" spans="1:9" x14ac:dyDescent="0.25">
      <c r="A55" s="202"/>
      <c r="B55" s="204"/>
      <c r="C55" s="203"/>
      <c r="D55" s="200"/>
      <c r="E55" s="198"/>
      <c r="F55" s="197"/>
      <c r="G55" s="116">
        <f t="shared" si="1"/>
        <v>0</v>
      </c>
      <c r="H55" s="201"/>
      <c r="I55" s="196"/>
    </row>
    <row r="56" spans="1:9" x14ac:dyDescent="0.25">
      <c r="A56" s="202"/>
      <c r="B56" s="204"/>
      <c r="C56" s="203"/>
      <c r="D56" s="200"/>
      <c r="E56" s="198"/>
      <c r="F56" s="197"/>
      <c r="G56" s="116">
        <f t="shared" si="1"/>
        <v>0</v>
      </c>
      <c r="H56" s="110"/>
      <c r="I56" s="196"/>
    </row>
    <row r="57" spans="1:9" x14ac:dyDescent="0.25">
      <c r="A57" s="149"/>
      <c r="B57" s="148"/>
      <c r="C57" s="174"/>
      <c r="D57" s="106"/>
      <c r="E57" s="187"/>
      <c r="F57" s="108"/>
      <c r="G57" s="116">
        <f t="shared" si="1"/>
        <v>0</v>
      </c>
      <c r="H57" s="110"/>
      <c r="I57" s="196"/>
    </row>
    <row r="58" spans="1:9" x14ac:dyDescent="0.25">
      <c r="A58" s="149"/>
      <c r="B58" s="148"/>
      <c r="C58" s="174"/>
      <c r="D58" s="106"/>
      <c r="E58" s="187"/>
      <c r="F58" s="108"/>
      <c r="G58" s="116">
        <f t="shared" si="1"/>
        <v>0</v>
      </c>
      <c r="H58" s="110"/>
      <c r="I58" s="196"/>
    </row>
    <row r="59" spans="1:9" x14ac:dyDescent="0.25">
      <c r="A59" s="149"/>
      <c r="B59" s="148"/>
      <c r="C59" s="174"/>
      <c r="D59" s="106"/>
      <c r="E59" s="187"/>
      <c r="F59" s="108"/>
      <c r="G59" s="116">
        <f t="shared" si="1"/>
        <v>0</v>
      </c>
      <c r="H59" s="201"/>
      <c r="I59" s="196"/>
    </row>
    <row r="60" spans="1:9" x14ac:dyDescent="0.25">
      <c r="A60" s="149"/>
      <c r="B60" s="204"/>
      <c r="C60" s="203"/>
      <c r="D60" s="200"/>
      <c r="E60" s="198"/>
      <c r="F60" s="197"/>
      <c r="G60" s="116">
        <f t="shared" si="1"/>
        <v>0</v>
      </c>
      <c r="H60" s="17"/>
      <c r="I60" s="196"/>
    </row>
    <row r="61" spans="1:9" x14ac:dyDescent="0.25">
      <c r="A61" s="17"/>
      <c r="B61" s="221"/>
      <c r="C61" s="17"/>
      <c r="D61" s="17"/>
      <c r="E61" s="17"/>
      <c r="F61" s="17"/>
      <c r="G61" s="17">
        <f t="shared" si="1"/>
        <v>0</v>
      </c>
      <c r="H61" s="23" t="e">
        <f>SUM(#REF!)</f>
        <v>#REF!</v>
      </c>
      <c r="I61" s="196"/>
    </row>
    <row r="62" spans="1:9" x14ac:dyDescent="0.25">
      <c r="A62" s="5"/>
      <c r="B62" s="18">
        <f>SUM(B49:B60)</f>
        <v>396</v>
      </c>
      <c r="C62" s="18" t="e">
        <f>SUM(#REF!)</f>
        <v>#REF!</v>
      </c>
      <c r="D62" s="26">
        <f>SUM(D49:D55)</f>
        <v>0</v>
      </c>
      <c r="E62" s="5"/>
      <c r="F62" s="5"/>
      <c r="G62" s="83">
        <f>SUM(G49:G61)</f>
        <v>396</v>
      </c>
      <c r="H62" s="121"/>
      <c r="I62" s="196"/>
    </row>
    <row r="63" spans="1:9" x14ac:dyDescent="0.25">
      <c r="A63" s="121"/>
      <c r="B63" s="122">
        <f>J42-B62</f>
        <v>3604</v>
      </c>
      <c r="C63" s="121"/>
      <c r="D63" s="123"/>
      <c r="E63" s="121"/>
      <c r="F63" s="121"/>
      <c r="G63" s="122"/>
      <c r="I63" s="196"/>
    </row>
    <row r="64" spans="1:9" x14ac:dyDescent="0.25">
      <c r="I64" s="196"/>
    </row>
    <row r="65" spans="9:9" x14ac:dyDescent="0.25">
      <c r="I65" s="196"/>
    </row>
    <row r="66" spans="9:9" x14ac:dyDescent="0.25">
      <c r="I66" s="196"/>
    </row>
    <row r="67" spans="9:9" x14ac:dyDescent="0.25">
      <c r="I67" s="196"/>
    </row>
    <row r="68" spans="9:9" x14ac:dyDescent="0.25">
      <c r="I68" s="196"/>
    </row>
    <row r="69" spans="9:9" ht="15.75" customHeight="1" x14ac:dyDescent="0.25"/>
  </sheetData>
  <mergeCells count="5">
    <mergeCell ref="B45:C45"/>
    <mergeCell ref="B1:H1"/>
    <mergeCell ref="B2:C2"/>
    <mergeCell ref="B3:C3"/>
    <mergeCell ref="B44:C44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7"/>
  <sheetViews>
    <sheetView workbookViewId="0">
      <selection activeCell="G15" sqref="G15:G2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48" t="s">
        <v>9</v>
      </c>
      <c r="G2" s="12" t="s">
        <v>159</v>
      </c>
      <c r="H2" s="192"/>
    </row>
    <row r="3" spans="1:10" x14ac:dyDescent="0.25">
      <c r="A3" s="8"/>
      <c r="B3" s="541" t="s">
        <v>8</v>
      </c>
      <c r="C3" s="541"/>
      <c r="D3" s="12" t="s">
        <v>1736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1737</v>
      </c>
      <c r="B6" s="204">
        <v>1000</v>
      </c>
      <c r="C6" s="203">
        <v>8</v>
      </c>
      <c r="D6" s="200">
        <v>2.1999999999999999E-2</v>
      </c>
      <c r="E6" s="198"/>
      <c r="F6" s="197"/>
      <c r="G6" s="356">
        <f>B6+H6</f>
        <v>1126</v>
      </c>
      <c r="H6" s="110">
        <v>126</v>
      </c>
      <c r="I6" s="349"/>
    </row>
    <row r="7" spans="1:10" x14ac:dyDescent="0.25">
      <c r="A7" s="202" t="s">
        <v>1742</v>
      </c>
      <c r="B7" s="204">
        <v>1700</v>
      </c>
      <c r="C7" s="203">
        <v>5</v>
      </c>
      <c r="D7" s="200">
        <v>4.3999999999999997E-2</v>
      </c>
      <c r="E7" s="198"/>
      <c r="F7" s="197"/>
      <c r="G7" s="356">
        <f>B7-H7</f>
        <v>1700</v>
      </c>
      <c r="H7" s="110"/>
      <c r="I7" s="196"/>
    </row>
    <row r="8" spans="1:10" x14ac:dyDescent="0.25">
      <c r="A8" s="202" t="s">
        <v>1759</v>
      </c>
      <c r="B8" s="204">
        <v>1250</v>
      </c>
      <c r="C8" s="203">
        <v>0</v>
      </c>
      <c r="D8" s="200">
        <v>0.04</v>
      </c>
      <c r="E8" s="198"/>
      <c r="F8" s="197"/>
      <c r="G8" s="356">
        <f t="shared" ref="G8:G23" si="0">B8+H8</f>
        <v>1250</v>
      </c>
      <c r="H8" s="201"/>
      <c r="I8" s="196"/>
    </row>
    <row r="9" spans="1:10" x14ac:dyDescent="0.25">
      <c r="A9" s="202" t="s">
        <v>1767</v>
      </c>
      <c r="B9" s="204">
        <v>1310</v>
      </c>
      <c r="C9" s="203">
        <v>0</v>
      </c>
      <c r="D9" s="200">
        <v>3.2000000000000001E-2</v>
      </c>
      <c r="E9" s="198"/>
      <c r="F9" s="197"/>
      <c r="G9" s="356">
        <f t="shared" si="0"/>
        <v>1310</v>
      </c>
      <c r="H9" s="201"/>
      <c r="I9" s="196"/>
    </row>
    <row r="10" spans="1:10" x14ac:dyDescent="0.25">
      <c r="A10" s="202" t="s">
        <v>1768</v>
      </c>
      <c r="B10" s="204">
        <v>167</v>
      </c>
      <c r="C10" s="203">
        <v>2</v>
      </c>
      <c r="D10" s="200">
        <v>3.2000000000000001E-2</v>
      </c>
      <c r="E10" s="198"/>
      <c r="F10" s="197"/>
      <c r="G10" s="356">
        <f t="shared" si="0"/>
        <v>167</v>
      </c>
      <c r="H10" s="201"/>
      <c r="I10" s="196"/>
    </row>
    <row r="11" spans="1:10" x14ac:dyDescent="0.25">
      <c r="A11" s="202" t="s">
        <v>1781</v>
      </c>
      <c r="B11" s="204">
        <v>1420</v>
      </c>
      <c r="C11" s="203">
        <v>0</v>
      </c>
      <c r="D11" s="200">
        <v>4.3999999999999997E-2</v>
      </c>
      <c r="E11" s="198"/>
      <c r="F11" s="197"/>
      <c r="G11" s="356">
        <f t="shared" si="0"/>
        <v>1420</v>
      </c>
      <c r="H11" s="201"/>
      <c r="I11" s="196"/>
    </row>
    <row r="12" spans="1:10" x14ac:dyDescent="0.25">
      <c r="A12" s="202" t="s">
        <v>1782</v>
      </c>
      <c r="B12" s="204">
        <v>252</v>
      </c>
      <c r="C12" s="203">
        <v>0</v>
      </c>
      <c r="D12" s="200">
        <v>1.2E-2</v>
      </c>
      <c r="E12" s="198"/>
      <c r="F12" s="197"/>
      <c r="G12" s="356">
        <f t="shared" si="0"/>
        <v>252</v>
      </c>
      <c r="H12" s="201"/>
      <c r="I12" s="196"/>
    </row>
    <row r="13" spans="1:10" x14ac:dyDescent="0.25">
      <c r="A13" s="202" t="s">
        <v>1783</v>
      </c>
      <c r="B13" s="204">
        <v>1840</v>
      </c>
      <c r="C13" s="203">
        <v>0</v>
      </c>
      <c r="D13" s="200">
        <v>3.7999999999999999E-2</v>
      </c>
      <c r="E13" s="198"/>
      <c r="F13" s="197"/>
      <c r="G13" s="356">
        <f t="shared" si="0"/>
        <v>1840</v>
      </c>
      <c r="H13" s="201"/>
      <c r="I13" s="196"/>
    </row>
    <row r="14" spans="1:10" ht="18" customHeight="1" thickBot="1" x14ac:dyDescent="0.3">
      <c r="A14" s="153" t="s">
        <v>1784</v>
      </c>
      <c r="B14" s="171">
        <v>1674</v>
      </c>
      <c r="C14" s="170">
        <v>0</v>
      </c>
      <c r="D14" s="120">
        <v>8.4000000000000005E-2</v>
      </c>
      <c r="E14" s="188"/>
      <c r="F14" s="113"/>
      <c r="G14" s="359">
        <f t="shared" si="0"/>
        <v>1674</v>
      </c>
      <c r="H14" s="118"/>
      <c r="I14" s="196"/>
    </row>
    <row r="15" spans="1:10" ht="15.75" thickTop="1" x14ac:dyDescent="0.25">
      <c r="A15" s="202" t="s">
        <v>1758</v>
      </c>
      <c r="B15" s="204">
        <v>1152</v>
      </c>
      <c r="C15" s="203">
        <v>11</v>
      </c>
      <c r="D15" s="200">
        <v>3.5999999999999997E-2</v>
      </c>
      <c r="E15" s="198"/>
      <c r="F15" s="197"/>
      <c r="G15" s="356">
        <v>1152</v>
      </c>
      <c r="H15" s="201"/>
      <c r="I15" s="196"/>
    </row>
    <row r="16" spans="1:10" x14ac:dyDescent="0.25">
      <c r="A16" s="149" t="s">
        <v>1826</v>
      </c>
      <c r="B16" s="148">
        <v>950</v>
      </c>
      <c r="C16" s="174">
        <v>0</v>
      </c>
      <c r="D16" s="106">
        <v>4.4999999999999998E-2</v>
      </c>
      <c r="E16" s="187"/>
      <c r="F16" s="108"/>
      <c r="G16" s="356">
        <f t="shared" si="0"/>
        <v>950</v>
      </c>
      <c r="H16" s="110"/>
      <c r="I16" s="196"/>
    </row>
    <row r="17" spans="1:9" x14ac:dyDescent="0.25">
      <c r="A17" s="202" t="s">
        <v>1827</v>
      </c>
      <c r="B17" s="204">
        <v>1548</v>
      </c>
      <c r="C17" s="203">
        <v>40</v>
      </c>
      <c r="D17" s="200">
        <v>0.04</v>
      </c>
      <c r="E17" s="198"/>
      <c r="F17" s="197"/>
      <c r="G17" s="356">
        <f t="shared" si="0"/>
        <v>1548</v>
      </c>
      <c r="H17" s="201"/>
      <c r="I17" s="415"/>
    </row>
    <row r="18" spans="1:9" x14ac:dyDescent="0.25">
      <c r="A18" s="202" t="s">
        <v>1828</v>
      </c>
      <c r="B18" s="204">
        <v>1682</v>
      </c>
      <c r="C18" s="203">
        <v>9</v>
      </c>
      <c r="D18" s="200">
        <v>5.7000000000000002E-2</v>
      </c>
      <c r="E18" s="198"/>
      <c r="F18" s="197"/>
      <c r="G18" s="356">
        <f t="shared" si="0"/>
        <v>1682</v>
      </c>
      <c r="H18" s="201"/>
      <c r="I18" s="196"/>
    </row>
    <row r="19" spans="1:9" x14ac:dyDescent="0.25">
      <c r="A19" s="202" t="s">
        <v>1833</v>
      </c>
      <c r="B19" s="204">
        <v>1644</v>
      </c>
      <c r="C19" s="203">
        <v>0</v>
      </c>
      <c r="D19" s="200">
        <v>4.7E-2</v>
      </c>
      <c r="E19" s="198"/>
      <c r="F19" s="197"/>
      <c r="G19" s="356">
        <f t="shared" si="0"/>
        <v>1644</v>
      </c>
      <c r="H19" s="201"/>
      <c r="I19" s="196"/>
    </row>
    <row r="20" spans="1:9" x14ac:dyDescent="0.25">
      <c r="A20" s="202" t="s">
        <v>1834</v>
      </c>
      <c r="B20" s="204">
        <v>1900</v>
      </c>
      <c r="C20" s="203">
        <v>0</v>
      </c>
      <c r="D20" s="200">
        <v>5.5E-2</v>
      </c>
      <c r="E20" s="198"/>
      <c r="F20" s="197"/>
      <c r="G20" s="356">
        <f t="shared" si="0"/>
        <v>1900</v>
      </c>
      <c r="H20" s="201"/>
      <c r="I20" s="196"/>
    </row>
    <row r="21" spans="1:9" x14ac:dyDescent="0.25">
      <c r="A21" s="362" t="s">
        <v>1854</v>
      </c>
      <c r="B21" s="204">
        <v>1952</v>
      </c>
      <c r="C21" s="203">
        <v>6</v>
      </c>
      <c r="D21" s="200">
        <v>4.8000000000000001E-2</v>
      </c>
      <c r="E21" s="198"/>
      <c r="F21" s="197"/>
      <c r="G21" s="356">
        <f t="shared" si="0"/>
        <v>1952</v>
      </c>
      <c r="H21" s="201"/>
      <c r="I21" s="196"/>
    </row>
    <row r="22" spans="1:9" ht="15.75" thickBot="1" x14ac:dyDescent="0.3">
      <c r="A22" s="374" t="s">
        <v>1855</v>
      </c>
      <c r="B22" s="375">
        <v>1900</v>
      </c>
      <c r="C22" s="376">
        <v>2</v>
      </c>
      <c r="D22" s="377">
        <v>6.2E-2</v>
      </c>
      <c r="E22" s="378"/>
      <c r="F22" s="379"/>
      <c r="G22" s="382">
        <f t="shared" si="0"/>
        <v>1900</v>
      </c>
      <c r="H22" s="380"/>
      <c r="I22" s="196"/>
    </row>
    <row r="23" spans="1:9" ht="15.75" thickTop="1" x14ac:dyDescent="0.25">
      <c r="A23" s="149"/>
      <c r="B23" s="148"/>
      <c r="C23" s="174"/>
      <c r="D23" s="106"/>
      <c r="E23" s="187"/>
      <c r="F23" s="108"/>
      <c r="G23" s="116">
        <f t="shared" si="0"/>
        <v>0</v>
      </c>
      <c r="H23" s="110"/>
      <c r="I23" s="196"/>
    </row>
    <row r="24" spans="1:9" ht="4.5" customHeight="1" x14ac:dyDescent="0.25">
      <c r="A24" s="17"/>
      <c r="B24" s="221"/>
      <c r="C24" s="17"/>
      <c r="D24" s="17"/>
      <c r="E24" s="17"/>
      <c r="F24" s="17"/>
      <c r="G24" s="17"/>
      <c r="H24" s="17"/>
    </row>
    <row r="25" spans="1:9" x14ac:dyDescent="0.25">
      <c r="A25" s="5"/>
      <c r="B25" s="18">
        <f>SUM(B7:B24)</f>
        <v>22341</v>
      </c>
      <c r="C25" s="18">
        <f>SUM(B7:B8)</f>
        <v>2950</v>
      </c>
      <c r="D25" s="26">
        <f>SUM(D7:D23)</f>
        <v>0.71600000000000019</v>
      </c>
      <c r="E25" s="5"/>
      <c r="F25" s="5"/>
      <c r="G25" s="83">
        <f>SUM(G7:G24)</f>
        <v>22341</v>
      </c>
      <c r="H25" s="23">
        <f>SUM(H7:H8)</f>
        <v>0</v>
      </c>
    </row>
    <row r="26" spans="1:9" x14ac:dyDescent="0.25">
      <c r="A26" s="121"/>
      <c r="B26" s="122">
        <f>J1-B25</f>
        <v>-1841</v>
      </c>
      <c r="C26" s="121"/>
      <c r="D26" s="123"/>
      <c r="E26" s="121"/>
      <c r="F26" s="121"/>
      <c r="G26" s="122"/>
      <c r="H26" s="121"/>
    </row>
    <row r="27" spans="1:9" ht="28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2"/>
  <sheetViews>
    <sheetView workbookViewId="0">
      <selection activeCell="G22" sqref="G22:G3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444" t="s">
        <v>9</v>
      </c>
      <c r="G2" s="12" t="s">
        <v>19</v>
      </c>
      <c r="H2" s="424"/>
    </row>
    <row r="3" spans="1:10" x14ac:dyDescent="0.25">
      <c r="A3" s="8"/>
      <c r="B3" s="541" t="s">
        <v>8</v>
      </c>
      <c r="C3" s="541"/>
      <c r="D3" s="12" t="s">
        <v>160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2028</v>
      </c>
      <c r="B6" s="426">
        <v>220</v>
      </c>
      <c r="C6" s="427">
        <v>0</v>
      </c>
      <c r="D6" s="425">
        <v>0</v>
      </c>
      <c r="E6" s="428">
        <v>0</v>
      </c>
      <c r="F6" s="197"/>
      <c r="G6" s="45">
        <f>B6-H6</f>
        <v>220</v>
      </c>
      <c r="H6" s="201"/>
      <c r="I6" s="196"/>
    </row>
    <row r="7" spans="1:10" x14ac:dyDescent="0.25">
      <c r="A7" s="202" t="s">
        <v>2029</v>
      </c>
      <c r="B7" s="162">
        <v>810</v>
      </c>
      <c r="C7" s="163">
        <v>0</v>
      </c>
      <c r="D7" s="163">
        <v>3.4000000000000002E-2</v>
      </c>
      <c r="E7" s="428">
        <v>1.0416666666666666E-2</v>
      </c>
      <c r="F7" s="108"/>
      <c r="G7" s="45">
        <f t="shared" ref="G7:G20" si="0">B7-H7</f>
        <v>810</v>
      </c>
      <c r="H7" s="110"/>
      <c r="I7" s="196"/>
    </row>
    <row r="8" spans="1:10" x14ac:dyDescent="0.25">
      <c r="A8" s="202" t="s">
        <v>2030</v>
      </c>
      <c r="B8" s="426">
        <v>400</v>
      </c>
      <c r="C8" s="427">
        <v>9</v>
      </c>
      <c r="D8" s="427">
        <v>2.5999999999999999E-2</v>
      </c>
      <c r="E8" s="428">
        <v>3.4722222222222224E-2</v>
      </c>
      <c r="F8" s="108"/>
      <c r="G8" s="45">
        <f t="shared" si="0"/>
        <v>400</v>
      </c>
      <c r="H8" s="110"/>
      <c r="I8" s="196"/>
    </row>
    <row r="9" spans="1:10" x14ac:dyDescent="0.25">
      <c r="A9" s="202" t="s">
        <v>2053</v>
      </c>
      <c r="B9" s="426">
        <v>420</v>
      </c>
      <c r="C9" s="427">
        <v>7</v>
      </c>
      <c r="D9" s="425">
        <v>0</v>
      </c>
      <c r="E9" s="428">
        <v>0.125</v>
      </c>
      <c r="F9" s="197"/>
      <c r="G9" s="45">
        <f t="shared" si="0"/>
        <v>420</v>
      </c>
      <c r="H9" s="201"/>
      <c r="I9" s="196"/>
    </row>
    <row r="10" spans="1:10" x14ac:dyDescent="0.25">
      <c r="A10" s="202" t="s">
        <v>2054</v>
      </c>
      <c r="B10" s="426">
        <v>115</v>
      </c>
      <c r="C10" s="427">
        <v>14</v>
      </c>
      <c r="D10" s="425">
        <v>0</v>
      </c>
      <c r="E10" s="428">
        <v>0</v>
      </c>
      <c r="F10" s="108"/>
      <c r="G10" s="45">
        <f t="shared" si="0"/>
        <v>115</v>
      </c>
      <c r="H10" s="110"/>
      <c r="I10" s="196"/>
    </row>
    <row r="11" spans="1:10" x14ac:dyDescent="0.25">
      <c r="A11" s="202" t="s">
        <v>2059</v>
      </c>
      <c r="B11" s="426">
        <v>650</v>
      </c>
      <c r="C11" s="427">
        <v>0</v>
      </c>
      <c r="D11" s="425">
        <v>3.2000000000000001E-2</v>
      </c>
      <c r="E11" s="428">
        <v>7.2916666666666671E-2</v>
      </c>
      <c r="F11" s="108"/>
      <c r="G11" s="45">
        <f t="shared" si="0"/>
        <v>650</v>
      </c>
      <c r="H11" s="110"/>
      <c r="I11" s="196"/>
    </row>
    <row r="12" spans="1:10" x14ac:dyDescent="0.25">
      <c r="A12" s="202" t="s">
        <v>2060</v>
      </c>
      <c r="B12" s="427">
        <v>810</v>
      </c>
      <c r="C12" s="427">
        <v>0</v>
      </c>
      <c r="D12" s="425">
        <v>4.2000000000000003E-2</v>
      </c>
      <c r="E12" s="428">
        <v>0</v>
      </c>
      <c r="F12" s="197"/>
      <c r="G12" s="45">
        <f t="shared" si="0"/>
        <v>810</v>
      </c>
      <c r="H12" s="201"/>
      <c r="I12" s="196"/>
    </row>
    <row r="13" spans="1:10" x14ac:dyDescent="0.25">
      <c r="A13" s="202" t="s">
        <v>2075</v>
      </c>
      <c r="B13" s="426">
        <v>480</v>
      </c>
      <c r="C13" s="427">
        <v>0</v>
      </c>
      <c r="D13" s="425">
        <v>0.02</v>
      </c>
      <c r="E13" s="428">
        <v>4.8611111111111112E-2</v>
      </c>
      <c r="F13" s="108"/>
      <c r="G13" s="45">
        <f t="shared" si="0"/>
        <v>480</v>
      </c>
      <c r="H13" s="110"/>
      <c r="I13" s="196"/>
    </row>
    <row r="14" spans="1:10" x14ac:dyDescent="0.25">
      <c r="A14" s="202" t="s">
        <v>2093</v>
      </c>
      <c r="B14" s="162">
        <v>620</v>
      </c>
      <c r="C14" s="163">
        <v>35</v>
      </c>
      <c r="D14" s="163">
        <v>4.5999999999999999E-2</v>
      </c>
      <c r="E14" s="428">
        <v>6.25E-2</v>
      </c>
      <c r="F14" s="197"/>
      <c r="G14" s="45">
        <f t="shared" si="0"/>
        <v>620</v>
      </c>
      <c r="H14" s="201"/>
      <c r="I14" s="196"/>
    </row>
    <row r="15" spans="1:10" x14ac:dyDescent="0.25">
      <c r="A15" s="149" t="s">
        <v>2091</v>
      </c>
      <c r="B15" s="162">
        <v>618</v>
      </c>
      <c r="C15" s="163">
        <v>0</v>
      </c>
      <c r="D15" s="163">
        <v>6.2E-2</v>
      </c>
      <c r="E15" s="428">
        <v>0</v>
      </c>
      <c r="F15" s="197"/>
      <c r="G15" s="45">
        <f t="shared" si="0"/>
        <v>618</v>
      </c>
      <c r="H15" s="201"/>
      <c r="I15" s="196"/>
    </row>
    <row r="16" spans="1:10" x14ac:dyDescent="0.25">
      <c r="A16" s="149" t="s">
        <v>2092</v>
      </c>
      <c r="B16" s="162">
        <v>408</v>
      </c>
      <c r="C16" s="163">
        <v>23</v>
      </c>
      <c r="D16" s="163">
        <v>3.1E-2</v>
      </c>
      <c r="E16" s="428">
        <v>2.4305555555555556E-2</v>
      </c>
      <c r="F16" s="197"/>
      <c r="G16" s="45">
        <f t="shared" si="0"/>
        <v>408</v>
      </c>
      <c r="H16" s="201"/>
      <c r="I16" s="196"/>
    </row>
    <row r="17" spans="1:9" x14ac:dyDescent="0.25">
      <c r="A17" s="298" t="s">
        <v>2103</v>
      </c>
      <c r="B17" s="162">
        <v>238</v>
      </c>
      <c r="C17" s="163">
        <v>29</v>
      </c>
      <c r="D17" s="163">
        <v>0</v>
      </c>
      <c r="E17" s="428">
        <v>0</v>
      </c>
      <c r="F17" s="391"/>
      <c r="G17" s="45">
        <f t="shared" si="0"/>
        <v>238</v>
      </c>
      <c r="H17" s="302"/>
      <c r="I17" s="196"/>
    </row>
    <row r="18" spans="1:9" x14ac:dyDescent="0.25">
      <c r="A18" s="202" t="s">
        <v>2114</v>
      </c>
      <c r="B18" s="426">
        <v>412</v>
      </c>
      <c r="C18" s="427">
        <v>0</v>
      </c>
      <c r="D18" s="427">
        <v>7.0000000000000007E-2</v>
      </c>
      <c r="E18" s="428">
        <v>0</v>
      </c>
      <c r="F18" s="197"/>
      <c r="G18" s="45">
        <f t="shared" si="0"/>
        <v>412</v>
      </c>
      <c r="H18" s="201"/>
      <c r="I18" s="196"/>
    </row>
    <row r="19" spans="1:9" x14ac:dyDescent="0.25">
      <c r="A19" s="149" t="s">
        <v>2115</v>
      </c>
      <c r="B19" s="426">
        <v>310</v>
      </c>
      <c r="C19" s="427">
        <v>0</v>
      </c>
      <c r="D19" s="425">
        <v>0</v>
      </c>
      <c r="E19" s="428">
        <v>0</v>
      </c>
      <c r="F19" s="108"/>
      <c r="G19" s="45">
        <f t="shared" si="0"/>
        <v>310</v>
      </c>
      <c r="H19" s="110"/>
      <c r="I19" s="196"/>
    </row>
    <row r="20" spans="1:9" x14ac:dyDescent="0.25">
      <c r="A20" s="202" t="s">
        <v>2126</v>
      </c>
      <c r="B20" s="426">
        <v>870</v>
      </c>
      <c r="C20" s="427">
        <v>0</v>
      </c>
      <c r="D20" s="425">
        <v>6.8000000000000005E-2</v>
      </c>
      <c r="E20" s="428">
        <v>0</v>
      </c>
      <c r="F20" s="108"/>
      <c r="G20" s="45">
        <f t="shared" si="0"/>
        <v>870</v>
      </c>
      <c r="H20" s="110"/>
      <c r="I20" s="196"/>
    </row>
    <row r="21" spans="1:9" ht="15.75" thickBot="1" x14ac:dyDescent="0.3">
      <c r="A21" s="432" t="s">
        <v>2128</v>
      </c>
      <c r="B21" s="467">
        <v>592</v>
      </c>
      <c r="C21" s="468">
        <v>22</v>
      </c>
      <c r="D21" s="469">
        <v>3.5999999999999997E-2</v>
      </c>
      <c r="E21" s="470">
        <v>7.2916666666666671E-2</v>
      </c>
      <c r="F21" s="437"/>
      <c r="G21" s="471">
        <f t="shared" ref="G21:G33" si="1">B21-H21</f>
        <v>592</v>
      </c>
      <c r="H21" s="439"/>
      <c r="I21" s="196"/>
    </row>
    <row r="22" spans="1:9" x14ac:dyDescent="0.25">
      <c r="A22" s="489" t="s">
        <v>2129</v>
      </c>
      <c r="B22" s="490">
        <v>880</v>
      </c>
      <c r="C22" s="491">
        <v>0</v>
      </c>
      <c r="D22" s="492">
        <v>8.5999999999999993E-2</v>
      </c>
      <c r="E22" s="493">
        <v>0</v>
      </c>
      <c r="F22" s="494"/>
      <c r="G22" s="505">
        <f t="shared" si="1"/>
        <v>880</v>
      </c>
      <c r="H22" s="495"/>
      <c r="I22" s="196"/>
    </row>
    <row r="23" spans="1:9" x14ac:dyDescent="0.25">
      <c r="A23" s="478" t="s">
        <v>2140</v>
      </c>
      <c r="B23" s="440">
        <v>750</v>
      </c>
      <c r="C23" s="441">
        <v>4</v>
      </c>
      <c r="D23" s="442">
        <v>6.4000000000000001E-2</v>
      </c>
      <c r="E23" s="443">
        <v>0</v>
      </c>
      <c r="F23" s="108"/>
      <c r="G23" s="109">
        <f t="shared" si="1"/>
        <v>750</v>
      </c>
      <c r="H23" s="110"/>
      <c r="I23" s="196"/>
    </row>
    <row r="24" spans="1:9" x14ac:dyDescent="0.25">
      <c r="A24" s="466" t="s">
        <v>2158</v>
      </c>
      <c r="B24" s="162">
        <v>320</v>
      </c>
      <c r="C24" s="163">
        <v>0</v>
      </c>
      <c r="D24" s="163">
        <v>0.41799999999999998</v>
      </c>
      <c r="E24" s="428">
        <v>0</v>
      </c>
      <c r="F24" s="108"/>
      <c r="G24" s="109">
        <f t="shared" si="1"/>
        <v>320</v>
      </c>
      <c r="H24" s="110"/>
      <c r="I24" s="196"/>
    </row>
    <row r="25" spans="1:9" x14ac:dyDescent="0.25">
      <c r="A25" s="466" t="s">
        <v>2159</v>
      </c>
      <c r="B25" s="162">
        <v>355</v>
      </c>
      <c r="C25" s="163">
        <v>0</v>
      </c>
      <c r="D25" s="163">
        <v>2.8000000000000001E-2</v>
      </c>
      <c r="E25" s="428">
        <v>0</v>
      </c>
      <c r="F25" s="108"/>
      <c r="G25" s="109">
        <f t="shared" si="1"/>
        <v>355</v>
      </c>
      <c r="H25" s="110"/>
      <c r="I25" s="196"/>
    </row>
    <row r="26" spans="1:9" x14ac:dyDescent="0.25">
      <c r="A26" s="202" t="s">
        <v>2160</v>
      </c>
      <c r="B26" s="162">
        <v>115</v>
      </c>
      <c r="C26" s="163">
        <v>0</v>
      </c>
      <c r="D26" s="163">
        <v>0</v>
      </c>
      <c r="E26" s="428">
        <v>0</v>
      </c>
      <c r="F26" s="108"/>
      <c r="G26" s="109">
        <f t="shared" si="1"/>
        <v>115</v>
      </c>
      <c r="H26" s="110"/>
      <c r="I26" s="196"/>
    </row>
    <row r="27" spans="1:9" x14ac:dyDescent="0.25">
      <c r="A27" s="202" t="s">
        <v>2167</v>
      </c>
      <c r="B27" s="162">
        <v>612</v>
      </c>
      <c r="C27" s="163">
        <v>0</v>
      </c>
      <c r="D27" s="163">
        <v>9.1999999999999998E-2</v>
      </c>
      <c r="E27" s="428">
        <v>0</v>
      </c>
      <c r="F27" s="108"/>
      <c r="G27" s="109">
        <f t="shared" si="1"/>
        <v>612</v>
      </c>
      <c r="H27" s="110"/>
      <c r="I27" s="196"/>
    </row>
    <row r="28" spans="1:9" x14ac:dyDescent="0.25">
      <c r="A28" s="338" t="s">
        <v>2168</v>
      </c>
      <c r="B28" s="47">
        <v>498</v>
      </c>
      <c r="C28" s="22">
        <v>3</v>
      </c>
      <c r="D28" s="22">
        <v>4.3999999999999997E-2</v>
      </c>
      <c r="E28" s="27">
        <v>0</v>
      </c>
      <c r="F28" s="19"/>
      <c r="G28" s="418">
        <f t="shared" si="1"/>
        <v>498</v>
      </c>
      <c r="H28" s="110"/>
      <c r="I28" s="196"/>
    </row>
    <row r="29" spans="1:9" x14ac:dyDescent="0.25">
      <c r="A29" s="337" t="s">
        <v>2185</v>
      </c>
      <c r="B29" s="416">
        <v>728</v>
      </c>
      <c r="C29" s="417">
        <v>0</v>
      </c>
      <c r="D29" s="417">
        <v>0.16</v>
      </c>
      <c r="E29" s="27">
        <v>2.0833333333333332E-2</v>
      </c>
      <c r="F29" s="127"/>
      <c r="G29" s="418">
        <f t="shared" si="1"/>
        <v>728</v>
      </c>
      <c r="H29" s="110"/>
      <c r="I29" s="196"/>
    </row>
    <row r="30" spans="1:9" x14ac:dyDescent="0.25">
      <c r="A30" s="149" t="s">
        <v>2186</v>
      </c>
      <c r="B30" s="426">
        <v>870</v>
      </c>
      <c r="C30" s="427">
        <v>0</v>
      </c>
      <c r="D30" s="427">
        <v>8.7999999999999995E-2</v>
      </c>
      <c r="E30" s="428">
        <v>0</v>
      </c>
      <c r="F30" s="108"/>
      <c r="G30" s="109">
        <f t="shared" si="1"/>
        <v>870</v>
      </c>
      <c r="H30" s="201"/>
      <c r="I30" s="196"/>
    </row>
    <row r="31" spans="1:9" x14ac:dyDescent="0.25">
      <c r="A31" s="149" t="s">
        <v>2194</v>
      </c>
      <c r="B31" s="426">
        <v>822</v>
      </c>
      <c r="C31" s="427">
        <v>0</v>
      </c>
      <c r="D31" s="425">
        <v>0.1</v>
      </c>
      <c r="E31" s="428">
        <v>0</v>
      </c>
      <c r="F31" s="108"/>
      <c r="G31" s="109">
        <f t="shared" si="1"/>
        <v>822</v>
      </c>
      <c r="H31" s="110"/>
      <c r="I31" s="196"/>
    </row>
    <row r="32" spans="1:9" x14ac:dyDescent="0.25">
      <c r="A32" s="149" t="s">
        <v>2202</v>
      </c>
      <c r="B32" s="203">
        <v>861</v>
      </c>
      <c r="C32" s="203">
        <v>6</v>
      </c>
      <c r="D32" s="203">
        <v>6.6000000000000003E-2</v>
      </c>
      <c r="E32" s="475">
        <v>0</v>
      </c>
      <c r="F32" s="108"/>
      <c r="G32" s="109">
        <f t="shared" si="1"/>
        <v>861</v>
      </c>
      <c r="H32" s="110"/>
      <c r="I32" s="196"/>
    </row>
    <row r="33" spans="1:9" x14ac:dyDescent="0.25">
      <c r="A33" s="149" t="s">
        <v>2211</v>
      </c>
      <c r="B33" s="426">
        <v>849</v>
      </c>
      <c r="C33" s="427">
        <v>3</v>
      </c>
      <c r="D33" s="425">
        <v>0.06</v>
      </c>
      <c r="E33" s="428">
        <v>1.0416666666666666E-2</v>
      </c>
      <c r="F33" s="108"/>
      <c r="G33" s="109">
        <f t="shared" si="1"/>
        <v>849</v>
      </c>
      <c r="H33" s="110"/>
      <c r="I33" s="196"/>
    </row>
    <row r="34" spans="1:9" x14ac:dyDescent="0.25">
      <c r="A34" s="2"/>
      <c r="B34" s="2"/>
      <c r="C34" s="2"/>
      <c r="D34" s="2"/>
      <c r="E34" s="2"/>
      <c r="F34" s="108"/>
      <c r="G34" s="116">
        <f>B34-H34</f>
        <v>0</v>
      </c>
      <c r="H34" s="110"/>
      <c r="I34" s="196"/>
    </row>
    <row r="35" spans="1:9" x14ac:dyDescent="0.25">
      <c r="A35" s="2"/>
      <c r="B35" s="2"/>
      <c r="C35" s="2"/>
      <c r="D35" s="2"/>
      <c r="E35" s="2"/>
      <c r="F35" s="108"/>
      <c r="G35" s="116">
        <f>B35-H35</f>
        <v>0</v>
      </c>
      <c r="H35" s="110"/>
      <c r="I35" s="196"/>
    </row>
    <row r="36" spans="1:9" x14ac:dyDescent="0.25">
      <c r="A36" s="2"/>
      <c r="B36" s="2"/>
      <c r="C36" s="2"/>
      <c r="D36" s="2"/>
      <c r="E36" s="2"/>
      <c r="F36" s="108"/>
      <c r="G36" s="116">
        <f>B36-H36</f>
        <v>0</v>
      </c>
      <c r="H36" s="110"/>
      <c r="I36" s="196"/>
    </row>
    <row r="37" spans="1:9" x14ac:dyDescent="0.25">
      <c r="A37" s="202"/>
      <c r="B37" s="204"/>
      <c r="C37" s="203"/>
      <c r="D37" s="200"/>
      <c r="E37" s="198"/>
      <c r="F37" s="108"/>
      <c r="G37" s="116">
        <f>B37-H37</f>
        <v>0</v>
      </c>
      <c r="H37" s="110"/>
      <c r="I37" s="196"/>
    </row>
    <row r="38" spans="1:9" ht="9" customHeight="1" x14ac:dyDescent="0.25">
      <c r="A38" s="17"/>
      <c r="B38" s="17"/>
      <c r="C38" s="17"/>
      <c r="D38" s="17"/>
      <c r="E38" s="17"/>
      <c r="F38" s="17"/>
      <c r="G38" s="17"/>
      <c r="H38" s="110"/>
      <c r="I38" s="196"/>
    </row>
    <row r="39" spans="1:9" ht="13.5" customHeight="1" x14ac:dyDescent="0.25">
      <c r="A39" s="5" t="s">
        <v>16</v>
      </c>
      <c r="B39" s="18">
        <f>SUM(B6:B37)</f>
        <v>15633</v>
      </c>
      <c r="C39" s="5">
        <f>SUM(C6:C37)</f>
        <v>155</v>
      </c>
      <c r="D39" s="26">
        <f>SUM(D6:D37)</f>
        <v>1.6730000000000003</v>
      </c>
      <c r="E39" s="5"/>
      <c r="F39" s="5"/>
      <c r="G39" s="83">
        <f>SUM(G6:G37)</f>
        <v>15633</v>
      </c>
      <c r="H39" s="110"/>
      <c r="I39" s="196"/>
    </row>
    <row r="40" spans="1:9" ht="12.75" customHeight="1" x14ac:dyDescent="0.25">
      <c r="A40" s="121"/>
      <c r="B40" s="122">
        <f>J1-B39</f>
        <v>-633</v>
      </c>
      <c r="C40" s="121"/>
      <c r="D40" s="123"/>
      <c r="E40" s="121"/>
      <c r="F40" s="121"/>
      <c r="G40" s="122"/>
      <c r="H40" s="17"/>
    </row>
    <row r="41" spans="1:9" ht="28.5" customHeight="1" x14ac:dyDescent="0.25"/>
    <row r="42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3">
    <tabColor rgb="FFFFC000"/>
  </sheetPr>
  <dimension ref="A1:J30"/>
  <sheetViews>
    <sheetView workbookViewId="0">
      <selection activeCell="F26" sqref="F2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32" t="s">
        <v>9</v>
      </c>
      <c r="G2" s="12" t="s">
        <v>17</v>
      </c>
      <c r="H2" s="192"/>
    </row>
    <row r="3" spans="1:10" x14ac:dyDescent="0.25">
      <c r="A3" s="8"/>
      <c r="B3" s="541" t="s">
        <v>8</v>
      </c>
      <c r="C3" s="541"/>
      <c r="D3" s="12" t="s">
        <v>210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211</v>
      </c>
      <c r="B6" s="148">
        <v>386</v>
      </c>
      <c r="C6" s="174"/>
      <c r="D6" s="106"/>
      <c r="E6" s="187"/>
      <c r="F6" s="108"/>
      <c r="G6" s="109">
        <f t="shared" ref="G6:G25" si="0">B6+H6</f>
        <v>386</v>
      </c>
      <c r="H6" s="110"/>
      <c r="I6" s="196"/>
    </row>
    <row r="7" spans="1:10" ht="15.75" thickBot="1" x14ac:dyDescent="0.3">
      <c r="A7" s="153" t="s">
        <v>219</v>
      </c>
      <c r="B7" s="171">
        <v>341</v>
      </c>
      <c r="C7" s="170"/>
      <c r="D7" s="120"/>
      <c r="E7" s="188"/>
      <c r="F7" s="113"/>
      <c r="G7" s="114">
        <f t="shared" si="0"/>
        <v>341</v>
      </c>
      <c r="H7" s="118"/>
      <c r="I7" s="196"/>
    </row>
    <row r="8" spans="1:10" ht="15.75" thickTop="1" x14ac:dyDescent="0.25">
      <c r="A8" s="149"/>
      <c r="B8" s="148"/>
      <c r="C8" s="174"/>
      <c r="D8" s="106"/>
      <c r="E8" s="187"/>
      <c r="F8" s="108"/>
      <c r="G8" s="116">
        <f>B8+H8</f>
        <v>0</v>
      </c>
      <c r="H8" s="110"/>
      <c r="I8" s="196"/>
    </row>
    <row r="9" spans="1:10" x14ac:dyDescent="0.25">
      <c r="A9" s="202"/>
      <c r="B9" s="148"/>
      <c r="C9" s="174"/>
      <c r="D9" s="106"/>
      <c r="E9" s="187"/>
      <c r="F9" s="108"/>
      <c r="G9" s="116">
        <f>B9-H9</f>
        <v>0</v>
      </c>
      <c r="H9" s="110"/>
      <c r="I9" s="196"/>
    </row>
    <row r="10" spans="1:10" x14ac:dyDescent="0.25">
      <c r="A10" s="202"/>
      <c r="B10" s="148"/>
      <c r="C10" s="203"/>
      <c r="D10" s="200"/>
      <c r="E10" s="198"/>
      <c r="F10" s="197"/>
      <c r="G10" s="116">
        <f t="shared" si="0"/>
        <v>0</v>
      </c>
      <c r="H10" s="201"/>
      <c r="I10" s="196"/>
    </row>
    <row r="11" spans="1:10" x14ac:dyDescent="0.25">
      <c r="A11" s="202"/>
      <c r="B11" s="148"/>
      <c r="C11" s="203"/>
      <c r="D11" s="200"/>
      <c r="E11" s="198"/>
      <c r="F11" s="108"/>
      <c r="G11" s="116">
        <f>B11-H11</f>
        <v>0</v>
      </c>
      <c r="H11" s="110"/>
      <c r="I11" s="196"/>
    </row>
    <row r="12" spans="1:10" x14ac:dyDescent="0.25">
      <c r="A12" s="202"/>
      <c r="B12" s="148"/>
      <c r="C12" s="203"/>
      <c r="D12" s="200"/>
      <c r="E12" s="198"/>
      <c r="F12" s="108"/>
      <c r="G12" s="116">
        <f t="shared" si="0"/>
        <v>0</v>
      </c>
      <c r="H12" s="110"/>
      <c r="I12" s="196"/>
    </row>
    <row r="13" spans="1:10" x14ac:dyDescent="0.25">
      <c r="A13" s="202"/>
      <c r="B13" s="204"/>
      <c r="C13" s="203"/>
      <c r="D13" s="200"/>
      <c r="E13" s="198"/>
      <c r="F13" s="197"/>
      <c r="G13" s="199">
        <f>B13+H13</f>
        <v>0</v>
      </c>
      <c r="H13" s="201"/>
      <c r="I13" s="196"/>
    </row>
    <row r="14" spans="1:10" x14ac:dyDescent="0.25">
      <c r="A14" s="202"/>
      <c r="B14" s="148"/>
      <c r="C14" s="174"/>
      <c r="D14" s="106"/>
      <c r="E14" s="187"/>
      <c r="F14" s="108"/>
      <c r="G14" s="116">
        <f>B14-H14</f>
        <v>0</v>
      </c>
      <c r="H14" s="110"/>
      <c r="I14" s="196"/>
    </row>
    <row r="15" spans="1:10" x14ac:dyDescent="0.25">
      <c r="A15" s="202"/>
      <c r="B15" s="148"/>
      <c r="C15" s="203"/>
      <c r="D15" s="200"/>
      <c r="E15" s="198"/>
      <c r="F15" s="197"/>
      <c r="G15" s="116">
        <f>B15-H15</f>
        <v>0</v>
      </c>
      <c r="H15" s="201"/>
      <c r="I15" s="196"/>
    </row>
    <row r="16" spans="1:10" x14ac:dyDescent="0.25">
      <c r="A16" s="202"/>
      <c r="B16" s="204"/>
      <c r="C16" s="174"/>
      <c r="D16" s="106"/>
      <c r="E16" s="187"/>
      <c r="F16" s="108"/>
      <c r="G16" s="116">
        <f t="shared" si="0"/>
        <v>0</v>
      </c>
      <c r="H16" s="110"/>
      <c r="I16" s="196"/>
    </row>
    <row r="17" spans="1:9" x14ac:dyDescent="0.25">
      <c r="A17" s="202"/>
      <c r="B17" s="204"/>
      <c r="C17" s="174"/>
      <c r="D17" s="106"/>
      <c r="E17" s="187"/>
      <c r="F17" s="108"/>
      <c r="G17" s="116">
        <f t="shared" si="0"/>
        <v>0</v>
      </c>
      <c r="H17" s="110"/>
      <c r="I17" s="196"/>
    </row>
    <row r="18" spans="1:9" x14ac:dyDescent="0.25">
      <c r="A18" s="202"/>
      <c r="B18" s="204"/>
      <c r="C18" s="174"/>
      <c r="D18" s="106"/>
      <c r="E18" s="187"/>
      <c r="F18" s="108"/>
      <c r="G18" s="116">
        <f t="shared" si="0"/>
        <v>0</v>
      </c>
      <c r="H18" s="110"/>
      <c r="I18" s="196"/>
    </row>
    <row r="19" spans="1:9" x14ac:dyDescent="0.25">
      <c r="A19" s="202"/>
      <c r="B19" s="204"/>
      <c r="C19" s="203"/>
      <c r="D19" s="200"/>
      <c r="E19" s="198"/>
      <c r="F19" s="197"/>
      <c r="G19" s="116">
        <f t="shared" si="0"/>
        <v>0</v>
      </c>
      <c r="H19" s="201"/>
      <c r="I19" s="196"/>
    </row>
    <row r="20" spans="1:9" x14ac:dyDescent="0.25">
      <c r="A20" s="202"/>
      <c r="B20" s="204"/>
      <c r="C20" s="203" t="s">
        <v>166</v>
      </c>
      <c r="D20" s="200"/>
      <c r="E20" s="198"/>
      <c r="F20" s="197"/>
      <c r="G20" s="116">
        <f t="shared" si="0"/>
        <v>0</v>
      </c>
      <c r="H20" s="201"/>
      <c r="I20" s="196"/>
    </row>
    <row r="21" spans="1:9" x14ac:dyDescent="0.25">
      <c r="A21" s="202"/>
      <c r="B21" s="148"/>
      <c r="C21" s="174"/>
      <c r="D21" s="106"/>
      <c r="E21" s="187"/>
      <c r="F21" s="108"/>
      <c r="G21" s="116">
        <f t="shared" si="0"/>
        <v>0</v>
      </c>
      <c r="H21" s="110"/>
      <c r="I21" s="196"/>
    </row>
    <row r="22" spans="1:9" x14ac:dyDescent="0.25">
      <c r="A22" s="202"/>
      <c r="B22" s="204"/>
      <c r="C22" s="203"/>
      <c r="D22" s="200"/>
      <c r="E22" s="198"/>
      <c r="F22" s="197"/>
      <c r="G22" s="116">
        <f t="shared" si="0"/>
        <v>0</v>
      </c>
      <c r="H22" s="201"/>
      <c r="I22" s="196"/>
    </row>
    <row r="23" spans="1:9" x14ac:dyDescent="0.25">
      <c r="A23" s="202"/>
      <c r="B23" s="204"/>
      <c r="C23" s="203"/>
      <c r="D23" s="200"/>
      <c r="E23" s="198"/>
      <c r="F23" s="197"/>
      <c r="G23" s="116">
        <f t="shared" si="0"/>
        <v>0</v>
      </c>
      <c r="H23" s="201"/>
      <c r="I23" s="196"/>
    </row>
    <row r="24" spans="1:9" x14ac:dyDescent="0.25">
      <c r="A24" s="202"/>
      <c r="B24" s="204"/>
      <c r="C24" s="203"/>
      <c r="D24" s="200"/>
      <c r="E24" s="198"/>
      <c r="F24" s="197"/>
      <c r="G24" s="199">
        <f t="shared" si="0"/>
        <v>0</v>
      </c>
      <c r="H24" s="201"/>
      <c r="I24" s="196"/>
    </row>
    <row r="25" spans="1:9" x14ac:dyDescent="0.25">
      <c r="A25" s="149"/>
      <c r="B25" s="148"/>
      <c r="C25" s="174"/>
      <c r="D25" s="106"/>
      <c r="E25" s="187"/>
      <c r="F25" s="108"/>
      <c r="G25" s="116">
        <f t="shared" si="0"/>
        <v>0</v>
      </c>
      <c r="H25" s="110"/>
      <c r="I25" s="196"/>
    </row>
    <row r="26" spans="1:9" ht="4.5" customHeight="1" x14ac:dyDescent="0.25">
      <c r="A26" s="17"/>
      <c r="B26" s="221"/>
      <c r="C26" s="17"/>
      <c r="D26" s="17"/>
      <c r="E26" s="17"/>
      <c r="F26" s="17"/>
      <c r="G26" s="17"/>
      <c r="H26" s="17"/>
    </row>
    <row r="27" spans="1:9" x14ac:dyDescent="0.25">
      <c r="A27" s="5" t="s">
        <v>16</v>
      </c>
      <c r="B27" s="18">
        <f>SUM(B6:B25)</f>
        <v>727</v>
      </c>
      <c r="C27" s="18">
        <f>SUM(B6:B20)</f>
        <v>727</v>
      </c>
      <c r="D27" s="26">
        <f>SUM(D6:D20)</f>
        <v>0</v>
      </c>
      <c r="E27" s="5"/>
      <c r="F27" s="5"/>
      <c r="G27" s="83">
        <f>SUM(G6:G26)</f>
        <v>727</v>
      </c>
      <c r="H27" s="23">
        <f>SUM(H6:H20)</f>
        <v>0</v>
      </c>
    </row>
    <row r="28" spans="1:9" x14ac:dyDescent="0.25">
      <c r="A28" s="121"/>
      <c r="B28" s="122">
        <f>J1-B27</f>
        <v>1773</v>
      </c>
      <c r="C28" s="121"/>
      <c r="D28" s="123"/>
      <c r="E28" s="121"/>
      <c r="F28" s="121"/>
      <c r="G28" s="122"/>
      <c r="H28" s="121"/>
    </row>
    <row r="29" spans="1:9" ht="28.5" customHeight="1" x14ac:dyDescent="0.25"/>
    <row r="30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0"/>
  <sheetViews>
    <sheetView workbookViewId="0">
      <selection activeCell="M24" sqref="M2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8500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350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1762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1763</v>
      </c>
      <c r="B6" s="148">
        <v>1000</v>
      </c>
      <c r="C6" s="174">
        <v>20</v>
      </c>
      <c r="D6" s="106">
        <v>4.3999999999999997E-2</v>
      </c>
      <c r="E6" s="187"/>
      <c r="F6" s="108"/>
      <c r="G6" s="109">
        <f>B6-H6</f>
        <v>890</v>
      </c>
      <c r="H6" s="110">
        <v>110</v>
      </c>
      <c r="I6" s="196"/>
    </row>
    <row r="7" spans="1:10" x14ac:dyDescent="0.25">
      <c r="A7" s="202" t="s">
        <v>1775</v>
      </c>
      <c r="B7" s="148">
        <v>680</v>
      </c>
      <c r="C7" s="174">
        <v>9</v>
      </c>
      <c r="D7" s="106">
        <v>3.2000000000000001E-2</v>
      </c>
      <c r="E7" s="187"/>
      <c r="F7" s="108"/>
      <c r="G7" s="109">
        <f t="shared" ref="G7:G16" si="0">B7+H7</f>
        <v>680</v>
      </c>
      <c r="H7" s="110"/>
      <c r="I7" s="196"/>
    </row>
    <row r="8" spans="1:10" x14ac:dyDescent="0.25">
      <c r="A8" s="202" t="s">
        <v>1797</v>
      </c>
      <c r="B8" s="148">
        <v>958</v>
      </c>
      <c r="C8" s="174">
        <v>12</v>
      </c>
      <c r="D8" s="106">
        <v>5.3999999999999999E-2</v>
      </c>
      <c r="E8" s="187"/>
      <c r="F8" s="108"/>
      <c r="G8" s="109">
        <f t="shared" si="0"/>
        <v>1018</v>
      </c>
      <c r="H8" s="110">
        <v>60</v>
      </c>
      <c r="I8" s="196"/>
    </row>
    <row r="9" spans="1:10" ht="15.75" thickBot="1" x14ac:dyDescent="0.3">
      <c r="A9" s="153" t="s">
        <v>1798</v>
      </c>
      <c r="B9" s="171">
        <v>1050</v>
      </c>
      <c r="C9" s="170">
        <v>0</v>
      </c>
      <c r="D9" s="120">
        <v>4.5999999999999999E-2</v>
      </c>
      <c r="E9" s="188"/>
      <c r="F9" s="113"/>
      <c r="G9" s="114">
        <f t="shared" si="0"/>
        <v>1050</v>
      </c>
      <c r="H9" s="118"/>
      <c r="I9" s="196"/>
    </row>
    <row r="10" spans="1:10" ht="15.75" thickTop="1" x14ac:dyDescent="0.25">
      <c r="A10" s="149" t="s">
        <v>1799</v>
      </c>
      <c r="B10" s="148">
        <v>1130</v>
      </c>
      <c r="C10" s="174">
        <v>0</v>
      </c>
      <c r="D10" s="106">
        <v>7.4999999999999997E-2</v>
      </c>
      <c r="E10" s="187"/>
      <c r="F10" s="108"/>
      <c r="G10" s="356">
        <f t="shared" si="0"/>
        <v>1130</v>
      </c>
      <c r="H10" s="110"/>
      <c r="I10" s="196"/>
    </row>
    <row r="11" spans="1:10" x14ac:dyDescent="0.25">
      <c r="A11" s="202" t="s">
        <v>1803</v>
      </c>
      <c r="B11" s="148">
        <v>1070</v>
      </c>
      <c r="C11" s="174">
        <v>0</v>
      </c>
      <c r="D11" s="106">
        <v>4.4999999999999998E-2</v>
      </c>
      <c r="E11" s="187"/>
      <c r="F11" s="108"/>
      <c r="G11" s="356">
        <f t="shared" si="0"/>
        <v>1070</v>
      </c>
      <c r="H11" s="110"/>
      <c r="I11" s="196"/>
    </row>
    <row r="12" spans="1:10" x14ac:dyDescent="0.25">
      <c r="A12" s="202" t="s">
        <v>1804</v>
      </c>
      <c r="B12" s="148">
        <v>1170</v>
      </c>
      <c r="C12" s="203">
        <v>0</v>
      </c>
      <c r="D12" s="200">
        <v>7.5999999999999998E-2</v>
      </c>
      <c r="E12" s="198"/>
      <c r="F12" s="197"/>
      <c r="G12" s="356">
        <f t="shared" si="0"/>
        <v>1170</v>
      </c>
      <c r="H12" s="201"/>
      <c r="I12" s="196"/>
    </row>
    <row r="13" spans="1:10" x14ac:dyDescent="0.25">
      <c r="A13" s="202" t="s">
        <v>1805</v>
      </c>
      <c r="B13" s="148">
        <v>990</v>
      </c>
      <c r="C13" s="203">
        <v>0</v>
      </c>
      <c r="D13" s="200">
        <v>4.8000000000000001E-2</v>
      </c>
      <c r="E13" s="198"/>
      <c r="F13" s="197"/>
      <c r="G13" s="356">
        <f t="shared" si="0"/>
        <v>990</v>
      </c>
      <c r="H13" s="201"/>
      <c r="I13" s="196"/>
    </row>
    <row r="14" spans="1:10" x14ac:dyDescent="0.25">
      <c r="A14" s="202" t="s">
        <v>1806</v>
      </c>
      <c r="B14" s="148">
        <v>618</v>
      </c>
      <c r="C14" s="203">
        <v>0</v>
      </c>
      <c r="D14" s="200">
        <v>2.5999999999999999E-2</v>
      </c>
      <c r="E14" s="198"/>
      <c r="F14" s="197"/>
      <c r="G14" s="356">
        <f t="shared" si="0"/>
        <v>618</v>
      </c>
      <c r="H14" s="201"/>
      <c r="I14" s="196"/>
    </row>
    <row r="15" spans="1:10" x14ac:dyDescent="0.25">
      <c r="A15" s="202" t="s">
        <v>1818</v>
      </c>
      <c r="B15" s="204">
        <v>950</v>
      </c>
      <c r="C15" s="203">
        <v>0</v>
      </c>
      <c r="D15" s="200">
        <v>7.0000000000000007E-2</v>
      </c>
      <c r="E15" s="198"/>
      <c r="F15" s="197"/>
      <c r="G15" s="55">
        <f>B15-H15</f>
        <v>910</v>
      </c>
      <c r="H15" s="201">
        <v>40</v>
      </c>
      <c r="I15" s="196"/>
    </row>
    <row r="16" spans="1:10" ht="4.5" customHeight="1" x14ac:dyDescent="0.25">
      <c r="A16" s="291"/>
      <c r="B16" s="292"/>
      <c r="C16" s="291"/>
      <c r="D16" s="291"/>
      <c r="E16" s="291"/>
      <c r="F16" s="291"/>
      <c r="G16" s="291">
        <f t="shared" si="0"/>
        <v>0</v>
      </c>
      <c r="H16" s="291"/>
    </row>
    <row r="17" spans="1:8" x14ac:dyDescent="0.25">
      <c r="A17" s="5" t="s">
        <v>16</v>
      </c>
      <c r="B17" s="18">
        <f>SUM(B6:B15)</f>
        <v>9616</v>
      </c>
      <c r="C17" s="18">
        <f>SUM(B6:B13)</f>
        <v>8048</v>
      </c>
      <c r="D17" s="26">
        <f>SUM(D6:D15)</f>
        <v>0.51600000000000001</v>
      </c>
      <c r="E17" s="5"/>
      <c r="F17" s="5"/>
      <c r="G17" s="83">
        <f>SUM(G6:G16)</f>
        <v>9526</v>
      </c>
      <c r="H17" s="23">
        <f>SUM(H6:H13)</f>
        <v>170</v>
      </c>
    </row>
    <row r="18" spans="1:8" x14ac:dyDescent="0.25">
      <c r="A18" s="121"/>
      <c r="B18" s="122">
        <f>J1-B17</f>
        <v>-1116</v>
      </c>
      <c r="C18" s="121"/>
      <c r="D18" s="123"/>
      <c r="E18" s="121"/>
      <c r="F18" s="121"/>
      <c r="G18" s="122"/>
      <c r="H18" s="121"/>
    </row>
    <row r="19" spans="1:8" ht="28.5" customHeight="1" x14ac:dyDescent="0.25"/>
    <row r="20" spans="1:8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4"/>
  <sheetViews>
    <sheetView workbookViewId="0">
      <selection activeCell="M23" sqref="M2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14000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354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1160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1848</v>
      </c>
      <c r="B6" s="148">
        <v>560</v>
      </c>
      <c r="C6" s="174">
        <v>1</v>
      </c>
      <c r="D6" s="106">
        <v>5.1999999999999998E-2</v>
      </c>
      <c r="E6" s="187"/>
      <c r="F6" s="108"/>
      <c r="G6" s="55">
        <f>B6-H6</f>
        <v>560</v>
      </c>
      <c r="H6" s="110"/>
      <c r="I6" s="196"/>
    </row>
    <row r="7" spans="1:10" x14ac:dyDescent="0.25">
      <c r="A7" s="202" t="s">
        <v>1870</v>
      </c>
      <c r="B7" s="394">
        <v>1178</v>
      </c>
      <c r="C7" s="395">
        <v>0</v>
      </c>
      <c r="D7" s="396">
        <v>9.8000000000000004E-2</v>
      </c>
      <c r="E7" s="187"/>
      <c r="F7" s="108"/>
      <c r="G7" s="55">
        <f t="shared" ref="G7:G20" si="0">B7+H7</f>
        <v>1178</v>
      </c>
      <c r="H7" s="110"/>
      <c r="I7" s="196"/>
    </row>
    <row r="8" spans="1:10" x14ac:dyDescent="0.25">
      <c r="A8" s="202" t="s">
        <v>1871</v>
      </c>
      <c r="B8" s="148">
        <v>1160</v>
      </c>
      <c r="C8" s="174">
        <v>2</v>
      </c>
      <c r="D8" s="106">
        <v>0.11</v>
      </c>
      <c r="E8" s="187"/>
      <c r="F8" s="108"/>
      <c r="G8" s="55">
        <f t="shared" si="0"/>
        <v>1160</v>
      </c>
      <c r="H8" s="110"/>
      <c r="I8" s="196"/>
    </row>
    <row r="9" spans="1:10" x14ac:dyDescent="0.25">
      <c r="A9" s="202" t="s">
        <v>1873</v>
      </c>
      <c r="B9" s="204">
        <v>1150</v>
      </c>
      <c r="C9" s="203">
        <v>1</v>
      </c>
      <c r="D9" s="200">
        <v>0.14199999999999999</v>
      </c>
      <c r="E9" s="198"/>
      <c r="F9" s="197"/>
      <c r="G9" s="55">
        <f t="shared" si="0"/>
        <v>1150</v>
      </c>
      <c r="H9" s="201"/>
      <c r="I9" s="196"/>
    </row>
    <row r="10" spans="1:10" x14ac:dyDescent="0.25">
      <c r="A10" s="149" t="s">
        <v>1872</v>
      </c>
      <c r="B10" s="148">
        <v>1164</v>
      </c>
      <c r="C10" s="174">
        <v>0</v>
      </c>
      <c r="D10" s="106">
        <v>0.1</v>
      </c>
      <c r="E10" s="187"/>
      <c r="F10" s="108"/>
      <c r="G10" s="356">
        <f t="shared" si="0"/>
        <v>1164</v>
      </c>
      <c r="H10" s="110"/>
      <c r="I10" s="196"/>
    </row>
    <row r="11" spans="1:10" x14ac:dyDescent="0.25">
      <c r="A11" s="202" t="s">
        <v>1882</v>
      </c>
      <c r="B11" s="148">
        <v>900</v>
      </c>
      <c r="C11" s="174">
        <v>0</v>
      </c>
      <c r="D11" s="106">
        <v>0.13400000000000001</v>
      </c>
      <c r="E11" s="187"/>
      <c r="F11" s="108"/>
      <c r="G11" s="356">
        <f t="shared" si="0"/>
        <v>900</v>
      </c>
      <c r="H11" s="110"/>
      <c r="I11" s="196"/>
    </row>
    <row r="12" spans="1:10" x14ac:dyDescent="0.25">
      <c r="A12" s="202" t="s">
        <v>1884</v>
      </c>
      <c r="B12" s="148">
        <v>630</v>
      </c>
      <c r="C12" s="203">
        <v>0</v>
      </c>
      <c r="D12" s="200">
        <v>0.05</v>
      </c>
      <c r="E12" s="198"/>
      <c r="F12" s="197"/>
      <c r="G12" s="356">
        <f t="shared" si="0"/>
        <v>630</v>
      </c>
      <c r="H12" s="201"/>
      <c r="I12" s="196"/>
    </row>
    <row r="13" spans="1:10" x14ac:dyDescent="0.25">
      <c r="A13" s="202" t="s">
        <v>1898</v>
      </c>
      <c r="B13" s="148">
        <v>1110</v>
      </c>
      <c r="C13" s="203">
        <v>0</v>
      </c>
      <c r="D13" s="200">
        <v>0.14000000000000001</v>
      </c>
      <c r="E13" s="198"/>
      <c r="F13" s="197"/>
      <c r="G13" s="356">
        <f t="shared" si="0"/>
        <v>1110</v>
      </c>
      <c r="H13" s="201"/>
      <c r="I13" s="196"/>
    </row>
    <row r="14" spans="1:10" x14ac:dyDescent="0.25">
      <c r="A14" s="202" t="s">
        <v>1904</v>
      </c>
      <c r="B14" s="148">
        <v>1050</v>
      </c>
      <c r="C14" s="203">
        <v>0</v>
      </c>
      <c r="D14" s="200">
        <v>0.106</v>
      </c>
      <c r="E14" s="198"/>
      <c r="F14" s="197"/>
      <c r="G14" s="356">
        <f t="shared" si="0"/>
        <v>1050</v>
      </c>
      <c r="H14" s="201"/>
      <c r="I14" s="196"/>
    </row>
    <row r="15" spans="1:10" x14ac:dyDescent="0.25">
      <c r="A15" s="202" t="s">
        <v>1908</v>
      </c>
      <c r="B15" s="204">
        <v>1130</v>
      </c>
      <c r="C15" s="203">
        <v>0</v>
      </c>
      <c r="D15" s="200">
        <v>2.8000000000000001E-2</v>
      </c>
      <c r="E15" s="198"/>
      <c r="F15" s="197"/>
      <c r="G15" s="55">
        <f t="shared" si="0"/>
        <v>1130</v>
      </c>
      <c r="H15" s="201"/>
      <c r="I15" s="196"/>
    </row>
    <row r="16" spans="1:10" x14ac:dyDescent="0.25">
      <c r="A16" s="149" t="s">
        <v>1913</v>
      </c>
      <c r="B16" s="148">
        <v>155</v>
      </c>
      <c r="C16" s="174">
        <v>0</v>
      </c>
      <c r="D16" s="106">
        <v>0</v>
      </c>
      <c r="E16" s="187"/>
      <c r="F16" s="108"/>
      <c r="G16" s="356">
        <f t="shared" si="0"/>
        <v>155</v>
      </c>
      <c r="H16" s="110"/>
      <c r="I16" s="196"/>
    </row>
    <row r="17" spans="1:9" x14ac:dyDescent="0.25">
      <c r="A17" s="149" t="s">
        <v>1920</v>
      </c>
      <c r="B17" s="148">
        <v>1000</v>
      </c>
      <c r="C17" s="203">
        <v>5</v>
      </c>
      <c r="D17" s="200">
        <v>9.6000000000000002E-2</v>
      </c>
      <c r="E17" s="198"/>
      <c r="F17" s="197"/>
      <c r="G17" s="356">
        <f t="shared" si="0"/>
        <v>1000</v>
      </c>
      <c r="H17" s="201"/>
      <c r="I17" s="196"/>
    </row>
    <row r="18" spans="1:9" ht="15" customHeight="1" x14ac:dyDescent="0.25">
      <c r="A18" s="202" t="s">
        <v>1923</v>
      </c>
      <c r="B18" s="148">
        <v>1150</v>
      </c>
      <c r="C18" s="174">
        <v>4</v>
      </c>
      <c r="D18" s="106">
        <v>9.4E-2</v>
      </c>
      <c r="E18" s="187"/>
      <c r="F18" s="108"/>
      <c r="G18" s="356">
        <f t="shared" si="0"/>
        <v>1150</v>
      </c>
      <c r="H18" s="110"/>
    </row>
    <row r="19" spans="1:9" ht="15" customHeight="1" x14ac:dyDescent="0.25">
      <c r="A19" s="149" t="s">
        <v>1934</v>
      </c>
      <c r="B19" s="148">
        <v>1120</v>
      </c>
      <c r="C19" s="174">
        <v>0</v>
      </c>
      <c r="D19" s="106">
        <v>9.6000000000000002E-2</v>
      </c>
      <c r="E19" s="187"/>
      <c r="F19" s="108"/>
      <c r="G19" s="356">
        <f t="shared" si="0"/>
        <v>1120</v>
      </c>
      <c r="H19" s="110"/>
    </row>
    <row r="20" spans="1:9" ht="15" customHeight="1" x14ac:dyDescent="0.25">
      <c r="A20" s="149" t="s">
        <v>1935</v>
      </c>
      <c r="B20" s="148">
        <v>1160</v>
      </c>
      <c r="C20" s="174">
        <v>0</v>
      </c>
      <c r="D20" s="106">
        <v>9.6000000000000002E-2</v>
      </c>
      <c r="E20" s="187"/>
      <c r="F20" s="108"/>
      <c r="G20" s="356">
        <f t="shared" si="0"/>
        <v>1160</v>
      </c>
      <c r="H20" s="110"/>
    </row>
    <row r="21" spans="1:9" x14ac:dyDescent="0.25">
      <c r="A21" s="291"/>
      <c r="B21" s="292"/>
      <c r="C21" s="291"/>
      <c r="D21" s="291"/>
      <c r="E21" s="291"/>
      <c r="F21" s="291"/>
      <c r="G21" s="291">
        <f>B21+H21</f>
        <v>0</v>
      </c>
      <c r="H21" s="291"/>
    </row>
    <row r="22" spans="1:9" x14ac:dyDescent="0.25">
      <c r="A22" s="5" t="s">
        <v>16</v>
      </c>
      <c r="B22" s="18">
        <f>SUM(B6:B20)</f>
        <v>14617</v>
      </c>
      <c r="C22" s="18">
        <f>SUM(B6:B13)</f>
        <v>7852</v>
      </c>
      <c r="D22" s="26">
        <f>SUM(D6:D20)</f>
        <v>1.3420000000000003</v>
      </c>
      <c r="E22" s="5"/>
      <c r="F22" s="5"/>
      <c r="G22" s="83">
        <f>SUM(G6:G21)</f>
        <v>14617</v>
      </c>
      <c r="H22" s="23">
        <f>SUM(H6:H13)</f>
        <v>0</v>
      </c>
    </row>
    <row r="23" spans="1:9" ht="28.5" customHeight="1" x14ac:dyDescent="0.25">
      <c r="A23" s="121"/>
      <c r="B23" s="122">
        <f>J1-B22</f>
        <v>-617</v>
      </c>
      <c r="C23" s="121"/>
      <c r="D23" s="123"/>
      <c r="E23" s="121"/>
      <c r="F23" s="121"/>
      <c r="G23" s="122"/>
      <c r="H23" s="121"/>
    </row>
    <row r="24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80"/>
  <sheetViews>
    <sheetView workbookViewId="0">
      <selection activeCell="M35" sqref="M3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361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30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H6" s="289"/>
      <c r="I6" s="196"/>
    </row>
    <row r="7" spans="1:10" x14ac:dyDescent="0.25">
      <c r="A7" s="202" t="s">
        <v>1586</v>
      </c>
      <c r="B7" s="204">
        <v>385</v>
      </c>
      <c r="C7" s="203">
        <v>0</v>
      </c>
      <c r="D7" s="200">
        <v>8.6999999999999994E-2</v>
      </c>
      <c r="E7" s="198"/>
      <c r="F7" s="197"/>
      <c r="G7" s="55">
        <f>B7-H7</f>
        <v>367</v>
      </c>
      <c r="H7" s="201">
        <v>18</v>
      </c>
      <c r="I7" s="196"/>
    </row>
    <row r="8" spans="1:10" x14ac:dyDescent="0.25">
      <c r="A8" s="202" t="s">
        <v>1663</v>
      </c>
      <c r="B8" s="204">
        <v>635</v>
      </c>
      <c r="C8" s="203">
        <v>0</v>
      </c>
      <c r="D8" s="200">
        <v>0.13400000000000001</v>
      </c>
      <c r="E8" s="198"/>
      <c r="F8" s="197"/>
      <c r="G8" s="356">
        <f>B8+H8</f>
        <v>635</v>
      </c>
      <c r="H8" s="201"/>
      <c r="I8" s="196"/>
    </row>
    <row r="9" spans="1:10" x14ac:dyDescent="0.25">
      <c r="A9" s="202" t="s">
        <v>1654</v>
      </c>
      <c r="B9" s="206">
        <v>69</v>
      </c>
      <c r="C9" s="299">
        <v>23</v>
      </c>
      <c r="D9" s="300">
        <v>0.04</v>
      </c>
      <c r="E9" s="301"/>
      <c r="F9" s="220"/>
      <c r="G9" s="371">
        <f>B9+H9</f>
        <v>69</v>
      </c>
      <c r="H9" s="302"/>
      <c r="I9" s="196"/>
    </row>
    <row r="10" spans="1:10" x14ac:dyDescent="0.25">
      <c r="A10" s="202" t="s">
        <v>1655</v>
      </c>
      <c r="B10" s="320">
        <v>400</v>
      </c>
      <c r="C10" s="321">
        <v>14</v>
      </c>
      <c r="D10" s="322">
        <v>8.5999999999999993E-2</v>
      </c>
      <c r="E10" s="323"/>
      <c r="F10" s="324"/>
      <c r="G10" s="372">
        <f t="shared" ref="G10:G15" si="0">B10-H10</f>
        <v>400</v>
      </c>
      <c r="H10" s="326"/>
      <c r="I10" s="196"/>
    </row>
    <row r="11" spans="1:10" x14ac:dyDescent="0.25">
      <c r="A11" s="202" t="s">
        <v>1710</v>
      </c>
      <c r="B11" s="148">
        <v>370</v>
      </c>
      <c r="C11" s="174">
        <v>7</v>
      </c>
      <c r="D11" s="106">
        <v>9.1999999999999998E-2</v>
      </c>
      <c r="E11" s="187"/>
      <c r="F11" s="108"/>
      <c r="G11" s="356">
        <f t="shared" si="0"/>
        <v>364</v>
      </c>
      <c r="H11" s="110">
        <v>6</v>
      </c>
      <c r="I11" s="196"/>
    </row>
    <row r="12" spans="1:10" x14ac:dyDescent="0.25">
      <c r="A12" s="202" t="s">
        <v>1711</v>
      </c>
      <c r="B12" s="148">
        <v>465</v>
      </c>
      <c r="C12" s="203">
        <v>8</v>
      </c>
      <c r="D12" s="200">
        <v>8.5999999999999993E-2</v>
      </c>
      <c r="E12" s="198"/>
      <c r="F12" s="197"/>
      <c r="G12" s="356">
        <f t="shared" si="0"/>
        <v>465</v>
      </c>
      <c r="H12" s="201"/>
      <c r="I12" s="196"/>
    </row>
    <row r="13" spans="1:10" x14ac:dyDescent="0.25">
      <c r="A13" s="202" t="s">
        <v>1712</v>
      </c>
      <c r="B13" s="148">
        <v>51</v>
      </c>
      <c r="C13" s="203">
        <v>0</v>
      </c>
      <c r="D13" s="200">
        <v>0</v>
      </c>
      <c r="E13" s="198"/>
      <c r="F13" s="197"/>
      <c r="G13" s="356">
        <f t="shared" si="0"/>
        <v>51</v>
      </c>
      <c r="H13" s="201"/>
      <c r="I13" s="196"/>
    </row>
    <row r="14" spans="1:10" x14ac:dyDescent="0.25">
      <c r="A14" s="202" t="s">
        <v>1713</v>
      </c>
      <c r="B14" s="148">
        <v>670</v>
      </c>
      <c r="C14" s="203">
        <v>10</v>
      </c>
      <c r="D14" s="200">
        <v>0.158</v>
      </c>
      <c r="E14" s="198"/>
      <c r="F14" s="197"/>
      <c r="G14" s="356">
        <f t="shared" si="0"/>
        <v>670</v>
      </c>
      <c r="H14" s="201"/>
      <c r="I14" s="196"/>
    </row>
    <row r="15" spans="1:10" x14ac:dyDescent="0.25">
      <c r="A15" s="202" t="s">
        <v>1714</v>
      </c>
      <c r="B15" s="148">
        <v>600</v>
      </c>
      <c r="C15" s="203">
        <v>13</v>
      </c>
      <c r="D15" s="200">
        <v>8.4000000000000005E-2</v>
      </c>
      <c r="E15" s="198"/>
      <c r="F15" s="197"/>
      <c r="G15" s="356">
        <f t="shared" si="0"/>
        <v>475</v>
      </c>
      <c r="H15" s="201">
        <v>125</v>
      </c>
      <c r="I15" s="196"/>
    </row>
    <row r="16" spans="1:10" ht="4.5" customHeight="1" x14ac:dyDescent="0.25">
      <c r="A16" s="17"/>
      <c r="B16" s="221"/>
      <c r="C16" s="17"/>
      <c r="D16" s="17"/>
      <c r="E16" s="17"/>
      <c r="F16" s="17"/>
      <c r="G16" s="17"/>
      <c r="H16" s="17"/>
    </row>
    <row r="17" spans="1:10" x14ac:dyDescent="0.25">
      <c r="A17" s="5"/>
      <c r="B17" s="18">
        <f>SUM(B8:B16)</f>
        <v>3260</v>
      </c>
      <c r="C17" s="18" t="e">
        <f>SUM(#REF!)</f>
        <v>#REF!</v>
      </c>
      <c r="D17" s="26" t="e">
        <f>SUM(#REF!)</f>
        <v>#REF!</v>
      </c>
      <c r="E17" s="5"/>
      <c r="F17" s="5"/>
      <c r="G17" s="83">
        <f>SUM(G7:G16)</f>
        <v>3496</v>
      </c>
      <c r="H17" s="23" t="e">
        <f>SUM(#REF!)</f>
        <v>#REF!</v>
      </c>
    </row>
    <row r="18" spans="1:10" x14ac:dyDescent="0.25">
      <c r="A18" s="121"/>
      <c r="B18" s="122">
        <f>J1-B17</f>
        <v>240</v>
      </c>
      <c r="C18" s="121"/>
      <c r="D18" s="123"/>
      <c r="E18" s="121"/>
      <c r="F18" s="121"/>
      <c r="G18" s="122"/>
      <c r="H18" s="121"/>
    </row>
    <row r="19" spans="1:10" ht="28.5" customHeight="1" x14ac:dyDescent="0.25"/>
    <row r="20" spans="1:10" ht="15" customHeight="1" x14ac:dyDescent="0.25"/>
    <row r="21" spans="1:10" ht="28.5" customHeight="1" x14ac:dyDescent="0.25">
      <c r="A21" s="6"/>
      <c r="B21" s="542" t="s">
        <v>6</v>
      </c>
      <c r="C21" s="542"/>
      <c r="D21" s="542"/>
      <c r="E21" s="542"/>
      <c r="F21" s="542"/>
      <c r="G21" s="542"/>
      <c r="H21" s="542"/>
      <c r="J21" s="186">
        <v>3500</v>
      </c>
    </row>
    <row r="22" spans="1:10" ht="15" customHeight="1" x14ac:dyDescent="0.25">
      <c r="A22" s="7"/>
      <c r="B22" s="543" t="s">
        <v>7</v>
      </c>
      <c r="C22" s="543"/>
      <c r="D22" s="12" t="s">
        <v>14</v>
      </c>
      <c r="E22" s="192"/>
      <c r="F22" s="361" t="s">
        <v>9</v>
      </c>
      <c r="G22" s="12" t="s">
        <v>21</v>
      </c>
      <c r="H22" s="192"/>
    </row>
    <row r="23" spans="1:10" x14ac:dyDescent="0.25">
      <c r="A23" s="8"/>
      <c r="B23" s="541" t="s">
        <v>8</v>
      </c>
      <c r="C23" s="541"/>
      <c r="D23" s="12" t="s">
        <v>30</v>
      </c>
      <c r="E23" s="4"/>
      <c r="F23" s="5" t="s">
        <v>10</v>
      </c>
      <c r="G23" s="13" t="s">
        <v>120</v>
      </c>
      <c r="H23" s="4"/>
    </row>
    <row r="25" spans="1:10" ht="30" x14ac:dyDescent="0.25">
      <c r="A25" s="197" t="s">
        <v>0</v>
      </c>
      <c r="B25" s="197" t="s">
        <v>1</v>
      </c>
      <c r="C25" s="197" t="s">
        <v>2</v>
      </c>
      <c r="D25" s="197" t="s">
        <v>3</v>
      </c>
      <c r="E25" s="197" t="s">
        <v>4</v>
      </c>
      <c r="F25" s="197" t="s">
        <v>5</v>
      </c>
      <c r="G25" s="197" t="s">
        <v>1</v>
      </c>
      <c r="H25" s="197" t="s">
        <v>2</v>
      </c>
    </row>
    <row r="26" spans="1:10" ht="15.75" customHeight="1" x14ac:dyDescent="0.25">
      <c r="A26" s="289"/>
      <c r="B26" s="373"/>
      <c r="C26" s="289"/>
      <c r="D26" s="289"/>
      <c r="E26" s="289"/>
      <c r="F26" s="289"/>
      <c r="G26" s="289"/>
      <c r="H26" s="289"/>
      <c r="I26" s="196"/>
    </row>
    <row r="27" spans="1:10" x14ac:dyDescent="0.25">
      <c r="A27" s="202" t="s">
        <v>1860</v>
      </c>
      <c r="B27" s="204">
        <v>304</v>
      </c>
      <c r="C27" s="203">
        <v>0</v>
      </c>
      <c r="D27" s="200">
        <v>0</v>
      </c>
      <c r="E27" s="198"/>
      <c r="F27" s="197"/>
      <c r="G27" s="109">
        <f>B27-H27</f>
        <v>304</v>
      </c>
      <c r="H27" s="110"/>
      <c r="I27" s="196"/>
    </row>
    <row r="28" spans="1:10" x14ac:dyDescent="0.25">
      <c r="A28" s="202" t="s">
        <v>1852</v>
      </c>
      <c r="B28" s="204">
        <v>183</v>
      </c>
      <c r="C28" s="203">
        <v>0</v>
      </c>
      <c r="D28" s="200">
        <v>0</v>
      </c>
      <c r="E28" s="198"/>
      <c r="F28" s="197"/>
      <c r="G28" s="356">
        <f>B28+H28</f>
        <v>183</v>
      </c>
      <c r="H28" s="201"/>
      <c r="I28" s="196"/>
    </row>
    <row r="29" spans="1:10" x14ac:dyDescent="0.25">
      <c r="A29" s="202" t="s">
        <v>1861</v>
      </c>
      <c r="B29" s="204">
        <v>335</v>
      </c>
      <c r="C29" s="203">
        <v>0</v>
      </c>
      <c r="D29" s="200">
        <v>0</v>
      </c>
      <c r="E29" s="198"/>
      <c r="F29" s="197"/>
      <c r="G29" s="356">
        <f t="shared" ref="G29:G42" si="1">B29+H29</f>
        <v>335</v>
      </c>
      <c r="H29" s="201"/>
      <c r="I29" s="196"/>
    </row>
    <row r="30" spans="1:10" x14ac:dyDescent="0.25">
      <c r="A30" s="202" t="s">
        <v>1853</v>
      </c>
      <c r="B30" s="204">
        <v>480</v>
      </c>
      <c r="C30" s="203">
        <v>0</v>
      </c>
      <c r="D30" s="200">
        <v>0</v>
      </c>
      <c r="E30" s="198"/>
      <c r="F30" s="197"/>
      <c r="G30" s="55">
        <f t="shared" si="1"/>
        <v>480</v>
      </c>
      <c r="H30" s="201"/>
      <c r="I30" s="196"/>
    </row>
    <row r="31" spans="1:10" x14ac:dyDescent="0.25">
      <c r="A31" s="202"/>
      <c r="B31" s="204"/>
      <c r="C31" s="203"/>
      <c r="D31" s="200"/>
      <c r="E31" s="198"/>
      <c r="F31" s="197"/>
      <c r="G31" s="199">
        <f t="shared" si="1"/>
        <v>0</v>
      </c>
      <c r="H31" s="201"/>
      <c r="I31" s="196"/>
    </row>
    <row r="32" spans="1:10" x14ac:dyDescent="0.25">
      <c r="A32" s="149"/>
      <c r="B32" s="148"/>
      <c r="C32" s="174"/>
      <c r="D32" s="106"/>
      <c r="E32" s="187"/>
      <c r="F32" s="108"/>
      <c r="G32" s="116">
        <f t="shared" si="1"/>
        <v>0</v>
      </c>
      <c r="H32" s="110"/>
      <c r="I32" s="196"/>
    </row>
    <row r="33" spans="1:9" x14ac:dyDescent="0.25">
      <c r="A33" s="202"/>
      <c r="B33" s="204"/>
      <c r="C33" s="203"/>
      <c r="D33" s="200"/>
      <c r="E33" s="198"/>
      <c r="F33" s="197"/>
      <c r="G33" s="116">
        <f t="shared" si="1"/>
        <v>0</v>
      </c>
      <c r="H33" s="201"/>
      <c r="I33" s="196"/>
    </row>
    <row r="34" spans="1:9" x14ac:dyDescent="0.25">
      <c r="A34" s="202"/>
      <c r="B34" s="204"/>
      <c r="C34" s="203"/>
      <c r="D34" s="200"/>
      <c r="E34" s="198"/>
      <c r="F34" s="197"/>
      <c r="G34" s="116">
        <f t="shared" si="1"/>
        <v>0</v>
      </c>
      <c r="H34" s="201"/>
      <c r="I34" s="196"/>
    </row>
    <row r="35" spans="1:9" x14ac:dyDescent="0.25">
      <c r="A35" s="202"/>
      <c r="B35" s="204"/>
      <c r="C35" s="203"/>
      <c r="D35" s="200"/>
      <c r="E35" s="198"/>
      <c r="F35" s="197"/>
      <c r="G35" s="199">
        <f t="shared" si="1"/>
        <v>0</v>
      </c>
      <c r="H35" s="201"/>
      <c r="I35" s="196"/>
    </row>
    <row r="36" spans="1:9" x14ac:dyDescent="0.25">
      <c r="A36" s="202"/>
      <c r="B36" s="204"/>
      <c r="C36" s="203"/>
      <c r="D36" s="200"/>
      <c r="E36" s="198"/>
      <c r="F36" s="197"/>
      <c r="G36" s="116">
        <f t="shared" si="1"/>
        <v>0</v>
      </c>
      <c r="H36" s="201"/>
      <c r="I36" s="196"/>
    </row>
    <row r="37" spans="1:9" x14ac:dyDescent="0.25">
      <c r="A37" s="202"/>
      <c r="B37" s="148"/>
      <c r="C37" s="203"/>
      <c r="D37" s="106"/>
      <c r="E37" s="187"/>
      <c r="F37" s="108"/>
      <c r="G37" s="116">
        <f t="shared" si="1"/>
        <v>0</v>
      </c>
      <c r="H37" s="110"/>
      <c r="I37" s="196"/>
    </row>
    <row r="38" spans="1:9" x14ac:dyDescent="0.25">
      <c r="A38" s="202"/>
      <c r="B38" s="148"/>
      <c r="C38" s="203"/>
      <c r="D38" s="106"/>
      <c r="E38" s="187"/>
      <c r="F38" s="108"/>
      <c r="G38" s="116">
        <f t="shared" si="1"/>
        <v>0</v>
      </c>
      <c r="H38" s="110"/>
      <c r="I38" s="196"/>
    </row>
    <row r="39" spans="1:9" x14ac:dyDescent="0.25">
      <c r="A39" s="202"/>
      <c r="B39" s="148"/>
      <c r="C39" s="203"/>
      <c r="D39" s="106"/>
      <c r="E39" s="187"/>
      <c r="F39" s="108"/>
      <c r="G39" s="116">
        <f t="shared" si="1"/>
        <v>0</v>
      </c>
      <c r="H39" s="110"/>
      <c r="I39" s="196"/>
    </row>
    <row r="40" spans="1:9" x14ac:dyDescent="0.25">
      <c r="A40" s="202"/>
      <c r="B40" s="148"/>
      <c r="C40" s="203"/>
      <c r="D40" s="106"/>
      <c r="E40" s="187"/>
      <c r="F40" s="108"/>
      <c r="G40" s="116">
        <f t="shared" si="1"/>
        <v>0</v>
      </c>
      <c r="H40" s="110"/>
      <c r="I40" s="196"/>
    </row>
    <row r="41" spans="1:9" x14ac:dyDescent="0.25">
      <c r="A41" s="202"/>
      <c r="B41" s="148"/>
      <c r="C41" s="203"/>
      <c r="D41" s="106"/>
      <c r="E41" s="187"/>
      <c r="F41" s="108"/>
      <c r="G41" s="116">
        <f t="shared" si="1"/>
        <v>0</v>
      </c>
      <c r="H41" s="110"/>
      <c r="I41" s="196"/>
    </row>
    <row r="42" spans="1:9" x14ac:dyDescent="0.25">
      <c r="A42" s="202"/>
      <c r="B42" s="148"/>
      <c r="C42" s="203"/>
      <c r="D42" s="106"/>
      <c r="E42" s="187"/>
      <c r="F42" s="108"/>
      <c r="G42" s="116">
        <f t="shared" si="1"/>
        <v>0</v>
      </c>
      <c r="H42" s="110"/>
      <c r="I42" s="196"/>
    </row>
    <row r="43" spans="1:9" x14ac:dyDescent="0.25">
      <c r="A43" s="202"/>
      <c r="B43" s="148"/>
      <c r="C43" s="174"/>
      <c r="D43" s="106"/>
      <c r="E43" s="187"/>
      <c r="F43" s="108"/>
      <c r="G43" s="116">
        <f>B43-H43</f>
        <v>0</v>
      </c>
      <c r="H43" s="110"/>
      <c r="I43" s="196"/>
    </row>
    <row r="44" spans="1:9" x14ac:dyDescent="0.25">
      <c r="A44" s="202"/>
      <c r="B44" s="204"/>
      <c r="C44" s="203"/>
      <c r="D44" s="200"/>
      <c r="E44" s="198"/>
      <c r="F44" s="197"/>
      <c r="G44" s="116">
        <f>B44-H44</f>
        <v>0</v>
      </c>
      <c r="H44" s="201"/>
      <c r="I44" s="196"/>
    </row>
    <row r="45" spans="1:9" x14ac:dyDescent="0.25">
      <c r="A45" s="202"/>
      <c r="B45" s="204"/>
      <c r="C45" s="203"/>
      <c r="D45" s="200"/>
      <c r="E45" s="198"/>
      <c r="F45" s="197"/>
      <c r="G45" s="116">
        <f>B45+H45</f>
        <v>0</v>
      </c>
      <c r="H45" s="201"/>
      <c r="I45" s="196"/>
    </row>
    <row r="46" spans="1:9" x14ac:dyDescent="0.25">
      <c r="A46" s="202"/>
      <c r="B46" s="148"/>
      <c r="C46" s="174"/>
      <c r="D46" s="106"/>
      <c r="E46" s="187"/>
      <c r="F46" s="108"/>
      <c r="G46" s="116">
        <f>B46+H46</f>
        <v>0</v>
      </c>
      <c r="H46" s="110"/>
      <c r="I46" s="196"/>
    </row>
    <row r="47" spans="1:9" x14ac:dyDescent="0.25">
      <c r="A47" s="202"/>
      <c r="B47" s="204"/>
      <c r="C47" s="203"/>
      <c r="D47" s="200"/>
      <c r="E47" s="198"/>
      <c r="F47" s="197"/>
      <c r="G47" s="199">
        <f>B47+H47</f>
        <v>0</v>
      </c>
      <c r="H47" s="201"/>
      <c r="I47" s="196"/>
    </row>
    <row r="48" spans="1:9" x14ac:dyDescent="0.25">
      <c r="A48" s="149"/>
      <c r="B48" s="148"/>
      <c r="C48" s="174"/>
      <c r="D48" s="106"/>
      <c r="E48" s="187"/>
      <c r="F48" s="108"/>
      <c r="G48" s="116">
        <f>B48+H48</f>
        <v>0</v>
      </c>
      <c r="H48" s="110"/>
      <c r="I48" s="196"/>
    </row>
    <row r="49" spans="1:9" x14ac:dyDescent="0.25">
      <c r="A49" s="202"/>
      <c r="B49" s="148"/>
      <c r="C49" s="174"/>
      <c r="D49" s="106"/>
      <c r="E49" s="187"/>
      <c r="F49" s="108"/>
      <c r="G49" s="116">
        <f t="shared" ref="G49:G61" si="2">B49-H49</f>
        <v>0</v>
      </c>
      <c r="H49" s="110"/>
      <c r="I49" s="196"/>
    </row>
    <row r="50" spans="1:9" x14ac:dyDescent="0.25">
      <c r="A50" s="202"/>
      <c r="B50" s="204"/>
      <c r="C50" s="203"/>
      <c r="D50" s="200"/>
      <c r="E50" s="198"/>
      <c r="F50" s="197"/>
      <c r="G50" s="116">
        <f t="shared" si="2"/>
        <v>0</v>
      </c>
      <c r="H50" s="201"/>
      <c r="I50" s="196"/>
    </row>
    <row r="51" spans="1:9" x14ac:dyDescent="0.25">
      <c r="A51" s="202"/>
      <c r="B51" s="204"/>
      <c r="C51" s="203"/>
      <c r="D51" s="200"/>
      <c r="E51" s="198"/>
      <c r="F51" s="197"/>
      <c r="G51" s="116">
        <f t="shared" si="2"/>
        <v>0</v>
      </c>
      <c r="H51" s="201"/>
      <c r="I51" s="196"/>
    </row>
    <row r="52" spans="1:9" x14ac:dyDescent="0.25">
      <c r="A52" s="202"/>
      <c r="B52" s="204"/>
      <c r="C52" s="203"/>
      <c r="D52" s="200"/>
      <c r="E52" s="198"/>
      <c r="F52" s="197"/>
      <c r="G52" s="116">
        <f t="shared" si="2"/>
        <v>0</v>
      </c>
      <c r="H52" s="201"/>
      <c r="I52" s="196"/>
    </row>
    <row r="53" spans="1:9" x14ac:dyDescent="0.25">
      <c r="A53" s="202"/>
      <c r="B53" s="204"/>
      <c r="C53" s="203"/>
      <c r="D53" s="200"/>
      <c r="E53" s="198"/>
      <c r="F53" s="197"/>
      <c r="G53" s="116">
        <f t="shared" si="2"/>
        <v>0</v>
      </c>
      <c r="H53" s="201"/>
      <c r="I53" s="196"/>
    </row>
    <row r="54" spans="1:9" x14ac:dyDescent="0.25">
      <c r="A54" s="202"/>
      <c r="B54" s="204"/>
      <c r="C54" s="203"/>
      <c r="D54" s="200"/>
      <c r="E54" s="198"/>
      <c r="F54" s="197"/>
      <c r="G54" s="116">
        <f t="shared" si="2"/>
        <v>0</v>
      </c>
      <c r="H54" s="201"/>
      <c r="I54" s="196"/>
    </row>
    <row r="55" spans="1:9" x14ac:dyDescent="0.25">
      <c r="A55" s="202"/>
      <c r="B55" s="204"/>
      <c r="C55" s="203"/>
      <c r="D55" s="200"/>
      <c r="E55" s="198"/>
      <c r="F55" s="197"/>
      <c r="G55" s="116">
        <f t="shared" si="2"/>
        <v>0</v>
      </c>
      <c r="H55" s="201"/>
      <c r="I55" s="196"/>
    </row>
    <row r="56" spans="1:9" x14ac:dyDescent="0.25">
      <c r="A56" s="202"/>
      <c r="B56" s="204"/>
      <c r="C56" s="203"/>
      <c r="D56" s="200"/>
      <c r="E56" s="198"/>
      <c r="F56" s="197"/>
      <c r="G56" s="116">
        <f t="shared" si="2"/>
        <v>0</v>
      </c>
      <c r="H56" s="201"/>
      <c r="I56" s="196"/>
    </row>
    <row r="57" spans="1:9" x14ac:dyDescent="0.25">
      <c r="A57" s="202"/>
      <c r="B57" s="204"/>
      <c r="C57" s="203"/>
      <c r="D57" s="200"/>
      <c r="E57" s="198"/>
      <c r="F57" s="197"/>
      <c r="G57" s="116">
        <f t="shared" si="2"/>
        <v>0</v>
      </c>
      <c r="H57" s="201"/>
      <c r="I57" s="196"/>
    </row>
    <row r="58" spans="1:9" x14ac:dyDescent="0.25">
      <c r="A58" s="202"/>
      <c r="B58" s="204"/>
      <c r="C58" s="203"/>
      <c r="D58" s="200"/>
      <c r="E58" s="198"/>
      <c r="F58" s="197"/>
      <c r="G58" s="116">
        <f t="shared" si="2"/>
        <v>0</v>
      </c>
      <c r="H58" s="201"/>
      <c r="I58" s="196"/>
    </row>
    <row r="59" spans="1:9" x14ac:dyDescent="0.25">
      <c r="A59" s="202"/>
      <c r="B59" s="204"/>
      <c r="C59" s="203"/>
      <c r="D59" s="200"/>
      <c r="E59" s="198"/>
      <c r="F59" s="197"/>
      <c r="G59" s="116">
        <f t="shared" si="2"/>
        <v>0</v>
      </c>
      <c r="H59" s="201"/>
      <c r="I59" s="196"/>
    </row>
    <row r="60" spans="1:9" x14ac:dyDescent="0.25">
      <c r="A60" s="202"/>
      <c r="B60" s="204"/>
      <c r="C60" s="203"/>
      <c r="D60" s="200"/>
      <c r="E60" s="198"/>
      <c r="F60" s="197"/>
      <c r="G60" s="116">
        <f t="shared" si="2"/>
        <v>0</v>
      </c>
      <c r="H60" s="201"/>
      <c r="I60" s="196"/>
    </row>
    <row r="61" spans="1:9" x14ac:dyDescent="0.25">
      <c r="A61" s="202"/>
      <c r="B61" s="204"/>
      <c r="C61" s="203"/>
      <c r="D61" s="200"/>
      <c r="E61" s="198"/>
      <c r="F61" s="197"/>
      <c r="G61" s="116">
        <f t="shared" si="2"/>
        <v>0</v>
      </c>
      <c r="H61" s="201"/>
      <c r="I61" s="196"/>
    </row>
    <row r="62" spans="1:9" x14ac:dyDescent="0.25">
      <c r="A62" s="202"/>
      <c r="B62" s="204"/>
      <c r="C62" s="203"/>
      <c r="D62" s="200"/>
      <c r="E62" s="198"/>
      <c r="F62" s="197"/>
      <c r="G62" s="116">
        <f>B62+H62</f>
        <v>0</v>
      </c>
      <c r="H62" s="201"/>
      <c r="I62" s="196"/>
    </row>
    <row r="63" spans="1:9" x14ac:dyDescent="0.25">
      <c r="A63" s="298"/>
      <c r="B63" s="206"/>
      <c r="C63" s="299"/>
      <c r="D63" s="300"/>
      <c r="E63" s="301"/>
      <c r="F63" s="220"/>
      <c r="G63" s="318">
        <f>B63+H63</f>
        <v>0</v>
      </c>
      <c r="H63" s="302"/>
      <c r="I63" s="196"/>
    </row>
    <row r="64" spans="1:9" x14ac:dyDescent="0.25">
      <c r="A64" s="319"/>
      <c r="B64" s="320"/>
      <c r="C64" s="321"/>
      <c r="D64" s="322"/>
      <c r="E64" s="323"/>
      <c r="F64" s="324"/>
      <c r="G64" s="325">
        <f t="shared" ref="G64:G71" si="3">B64-H64</f>
        <v>0</v>
      </c>
      <c r="H64" s="326"/>
      <c r="I64" s="196"/>
    </row>
    <row r="65" spans="1:9" x14ac:dyDescent="0.25">
      <c r="A65" s="149"/>
      <c r="B65" s="148"/>
      <c r="C65" s="174"/>
      <c r="D65" s="106"/>
      <c r="E65" s="187"/>
      <c r="F65" s="108"/>
      <c r="G65" s="116">
        <f t="shared" si="3"/>
        <v>0</v>
      </c>
      <c r="H65" s="110"/>
      <c r="I65" s="196"/>
    </row>
    <row r="66" spans="1:9" x14ac:dyDescent="0.25">
      <c r="A66" s="202"/>
      <c r="B66" s="148"/>
      <c r="C66" s="203"/>
      <c r="D66" s="200"/>
      <c r="E66" s="198"/>
      <c r="F66" s="197"/>
      <c r="G66" s="116">
        <f t="shared" si="3"/>
        <v>0</v>
      </c>
      <c r="H66" s="201"/>
      <c r="I66" s="196"/>
    </row>
    <row r="67" spans="1:9" x14ac:dyDescent="0.25">
      <c r="A67" s="202"/>
      <c r="B67" s="148"/>
      <c r="C67" s="203"/>
      <c r="D67" s="200"/>
      <c r="E67" s="198"/>
      <c r="F67" s="197"/>
      <c r="G67" s="116">
        <f t="shared" si="3"/>
        <v>0</v>
      </c>
      <c r="H67" s="201"/>
      <c r="I67" s="196"/>
    </row>
    <row r="68" spans="1:9" x14ac:dyDescent="0.25">
      <c r="A68" s="202"/>
      <c r="B68" s="148"/>
      <c r="C68" s="203"/>
      <c r="D68" s="200"/>
      <c r="E68" s="198"/>
      <c r="F68" s="197"/>
      <c r="G68" s="116">
        <f t="shared" si="3"/>
        <v>0</v>
      </c>
      <c r="H68" s="201"/>
      <c r="I68" s="196"/>
    </row>
    <row r="69" spans="1:9" x14ac:dyDescent="0.25">
      <c r="A69" s="202"/>
      <c r="B69" s="148"/>
      <c r="C69" s="203"/>
      <c r="D69" s="200"/>
      <c r="E69" s="198"/>
      <c r="F69" s="197"/>
      <c r="G69" s="116">
        <f t="shared" si="3"/>
        <v>0</v>
      </c>
      <c r="H69" s="201"/>
      <c r="I69" s="196"/>
    </row>
    <row r="70" spans="1:9" x14ac:dyDescent="0.25">
      <c r="A70" s="202"/>
      <c r="B70" s="148"/>
      <c r="C70" s="203"/>
      <c r="D70" s="200"/>
      <c r="E70" s="198"/>
      <c r="F70" s="197"/>
      <c r="G70" s="116">
        <f t="shared" si="3"/>
        <v>0</v>
      </c>
      <c r="H70" s="201"/>
      <c r="I70" s="196"/>
    </row>
    <row r="71" spans="1:9" x14ac:dyDescent="0.25">
      <c r="A71" s="202"/>
      <c r="B71" s="148"/>
      <c r="C71" s="203"/>
      <c r="D71" s="200"/>
      <c r="E71" s="198"/>
      <c r="F71" s="197"/>
      <c r="G71" s="116">
        <f t="shared" si="3"/>
        <v>0</v>
      </c>
      <c r="H71" s="201"/>
      <c r="I71" s="196"/>
    </row>
    <row r="72" spans="1:9" x14ac:dyDescent="0.25">
      <c r="A72" s="202"/>
      <c r="B72" s="148"/>
      <c r="C72" s="203"/>
      <c r="D72" s="200"/>
      <c r="E72" s="198"/>
      <c r="F72" s="197"/>
      <c r="G72" s="116">
        <f t="shared" ref="G72:G77" si="4">B72-H72</f>
        <v>0</v>
      </c>
      <c r="H72" s="201"/>
      <c r="I72" s="196"/>
    </row>
    <row r="73" spans="1:9" x14ac:dyDescent="0.25">
      <c r="A73" s="202"/>
      <c r="B73" s="148"/>
      <c r="C73" s="203"/>
      <c r="D73" s="200"/>
      <c r="E73" s="198"/>
      <c r="F73" s="197"/>
      <c r="G73" s="116">
        <f t="shared" si="4"/>
        <v>0</v>
      </c>
      <c r="H73" s="201"/>
      <c r="I73" s="196"/>
    </row>
    <row r="74" spans="1:9" x14ac:dyDescent="0.25">
      <c r="A74" s="202"/>
      <c r="B74" s="148"/>
      <c r="C74" s="203"/>
      <c r="D74" s="200"/>
      <c r="E74" s="198"/>
      <c r="F74" s="197"/>
      <c r="G74" s="116">
        <f t="shared" si="4"/>
        <v>0</v>
      </c>
      <c r="H74" s="201"/>
      <c r="I74" s="196"/>
    </row>
    <row r="75" spans="1:9" x14ac:dyDescent="0.25">
      <c r="A75" s="202"/>
      <c r="B75" s="148"/>
      <c r="C75" s="203"/>
      <c r="D75" s="200"/>
      <c r="E75" s="198"/>
      <c r="F75" s="197"/>
      <c r="G75" s="116">
        <f t="shared" si="4"/>
        <v>0</v>
      </c>
      <c r="H75" s="201"/>
      <c r="I75" s="196"/>
    </row>
    <row r="76" spans="1:9" x14ac:dyDescent="0.25">
      <c r="A76" s="202"/>
      <c r="B76" s="204"/>
      <c r="C76" s="203"/>
      <c r="D76" s="200"/>
      <c r="E76" s="198"/>
      <c r="F76" s="197"/>
      <c r="G76" s="199">
        <f t="shared" si="4"/>
        <v>0</v>
      </c>
      <c r="H76" s="201"/>
      <c r="I76" s="196"/>
    </row>
    <row r="77" spans="1:9" x14ac:dyDescent="0.25">
      <c r="A77" s="149"/>
      <c r="B77" s="148"/>
      <c r="C77" s="174"/>
      <c r="D77" s="106"/>
      <c r="E77" s="187"/>
      <c r="F77" s="108"/>
      <c r="G77" s="116">
        <f t="shared" si="4"/>
        <v>0</v>
      </c>
      <c r="H77" s="110"/>
      <c r="I77" s="196"/>
    </row>
    <row r="78" spans="1:9" ht="4.5" customHeight="1" x14ac:dyDescent="0.25">
      <c r="A78" s="17"/>
      <c r="B78" s="221"/>
      <c r="C78" s="17"/>
      <c r="D78" s="17"/>
      <c r="E78" s="17"/>
      <c r="F78" s="17"/>
      <c r="G78" s="17"/>
      <c r="H78" s="17"/>
    </row>
    <row r="79" spans="1:9" x14ac:dyDescent="0.25">
      <c r="A79" s="5"/>
      <c r="B79" s="18">
        <f>SUM(B27:B78)</f>
        <v>1302</v>
      </c>
      <c r="C79" s="18">
        <f>SUM(B27:B29)</f>
        <v>822</v>
      </c>
      <c r="D79" s="26">
        <f>SUM(D27:D29)</f>
        <v>0</v>
      </c>
      <c r="E79" s="5"/>
      <c r="F79" s="5"/>
      <c r="G79" s="83">
        <f>SUM(G27:G78)</f>
        <v>1302</v>
      </c>
      <c r="H79" s="23">
        <f>SUM(H27:H29)</f>
        <v>0</v>
      </c>
    </row>
    <row r="80" spans="1:9" x14ac:dyDescent="0.25">
      <c r="A80" s="121"/>
      <c r="B80" s="122">
        <f>J21-B79</f>
        <v>2198</v>
      </c>
      <c r="C80" s="121"/>
      <c r="D80" s="123"/>
      <c r="E80" s="121"/>
      <c r="F80" s="121"/>
      <c r="G80" s="122"/>
      <c r="H80" s="121"/>
    </row>
  </sheetData>
  <mergeCells count="6">
    <mergeCell ref="B23:C23"/>
    <mergeCell ref="B1:H1"/>
    <mergeCell ref="B2:C2"/>
    <mergeCell ref="B3:C3"/>
    <mergeCell ref="B21:H21"/>
    <mergeCell ref="B22:C22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8"/>
  <sheetViews>
    <sheetView workbookViewId="0">
      <selection activeCell="N13" sqref="N1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7500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341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820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H6" s="289"/>
      <c r="I6" s="196"/>
    </row>
    <row r="7" spans="1:10" x14ac:dyDescent="0.25">
      <c r="A7" s="202" t="s">
        <v>1696</v>
      </c>
      <c r="B7" s="204">
        <v>1320</v>
      </c>
      <c r="C7" s="203">
        <v>10</v>
      </c>
      <c r="D7" s="200">
        <v>0.318</v>
      </c>
      <c r="E7" s="198"/>
      <c r="F7" s="197"/>
      <c r="G7" s="356">
        <f>B7-H7</f>
        <v>1320</v>
      </c>
      <c r="H7" s="110"/>
      <c r="I7" s="196"/>
    </row>
    <row r="8" spans="1:10" x14ac:dyDescent="0.25">
      <c r="A8" s="202" t="s">
        <v>1702</v>
      </c>
      <c r="B8" s="204">
        <v>538</v>
      </c>
      <c r="C8" s="203">
        <v>18</v>
      </c>
      <c r="D8" s="200">
        <v>0.13400000000000001</v>
      </c>
      <c r="E8" s="198"/>
      <c r="F8" s="197"/>
      <c r="G8" s="356">
        <f>B8-H8</f>
        <v>538</v>
      </c>
      <c r="H8" s="201"/>
      <c r="I8" s="196"/>
    </row>
    <row r="9" spans="1:10" x14ac:dyDescent="0.25">
      <c r="A9" s="202" t="s">
        <v>1700</v>
      </c>
      <c r="B9" s="204">
        <v>1305</v>
      </c>
      <c r="C9" s="203">
        <v>16</v>
      </c>
      <c r="D9" s="200">
        <v>0.318</v>
      </c>
      <c r="E9" s="198"/>
      <c r="F9" s="197"/>
      <c r="G9" s="356">
        <f t="shared" ref="G9:G14" si="0">B9+H9</f>
        <v>1305</v>
      </c>
      <c r="H9" s="201"/>
      <c r="I9" s="196"/>
    </row>
    <row r="10" spans="1:10" x14ac:dyDescent="0.25">
      <c r="A10" s="202" t="s">
        <v>1701</v>
      </c>
      <c r="B10" s="204">
        <v>226</v>
      </c>
      <c r="C10" s="203">
        <v>0</v>
      </c>
      <c r="D10" s="200">
        <v>0.09</v>
      </c>
      <c r="E10" s="198"/>
      <c r="F10" s="197"/>
      <c r="G10" s="356">
        <f t="shared" si="0"/>
        <v>226</v>
      </c>
      <c r="H10" s="201"/>
      <c r="I10" s="196"/>
    </row>
    <row r="11" spans="1:10" x14ac:dyDescent="0.25">
      <c r="A11" s="202" t="s">
        <v>1703</v>
      </c>
      <c r="B11" s="204">
        <v>1108</v>
      </c>
      <c r="C11" s="203">
        <v>1</v>
      </c>
      <c r="D11" s="200">
        <v>0.19400000000000001</v>
      </c>
      <c r="E11" s="198"/>
      <c r="F11" s="197"/>
      <c r="G11" s="356">
        <f t="shared" si="0"/>
        <v>1108</v>
      </c>
      <c r="H11" s="201"/>
      <c r="I11" s="196"/>
    </row>
    <row r="12" spans="1:10" x14ac:dyDescent="0.25">
      <c r="A12" s="202" t="s">
        <v>1727</v>
      </c>
      <c r="B12" s="204">
        <v>1375</v>
      </c>
      <c r="C12" s="203">
        <v>3</v>
      </c>
      <c r="D12" s="200">
        <v>0.37</v>
      </c>
      <c r="E12" s="198"/>
      <c r="F12" s="197"/>
      <c r="G12" s="356">
        <f t="shared" si="0"/>
        <v>1375</v>
      </c>
      <c r="H12" s="201"/>
      <c r="I12" s="196"/>
    </row>
    <row r="13" spans="1:10" x14ac:dyDescent="0.25">
      <c r="A13" s="202" t="s">
        <v>1728</v>
      </c>
      <c r="B13" s="204">
        <v>1260</v>
      </c>
      <c r="C13" s="203">
        <v>5</v>
      </c>
      <c r="D13" s="200">
        <v>0.29199999999999998</v>
      </c>
      <c r="E13" s="198"/>
      <c r="F13" s="197"/>
      <c r="G13" s="356">
        <f t="shared" si="0"/>
        <v>1260</v>
      </c>
      <c r="H13" s="201"/>
      <c r="I13" s="196"/>
    </row>
    <row r="14" spans="1:10" x14ac:dyDescent="0.25">
      <c r="A14" s="202" t="s">
        <v>1740</v>
      </c>
      <c r="B14" s="204">
        <v>1243</v>
      </c>
      <c r="C14" s="203">
        <v>7</v>
      </c>
      <c r="D14" s="200">
        <v>0.30199999999999999</v>
      </c>
      <c r="E14" s="198"/>
      <c r="F14" s="197"/>
      <c r="G14" s="356">
        <f t="shared" si="0"/>
        <v>1243</v>
      </c>
      <c r="H14" s="201"/>
      <c r="I14" s="196"/>
    </row>
    <row r="15" spans="1:10" ht="4.5" customHeight="1" x14ac:dyDescent="0.25">
      <c r="A15" s="17"/>
      <c r="B15" s="221"/>
      <c r="C15" s="17"/>
      <c r="D15" s="17"/>
      <c r="E15" s="17"/>
      <c r="F15" s="17"/>
      <c r="G15" s="17"/>
      <c r="H15" s="17"/>
    </row>
    <row r="16" spans="1:10" x14ac:dyDescent="0.25">
      <c r="A16" s="5"/>
      <c r="B16" s="18">
        <f>SUM(B7:B15)</f>
        <v>8375</v>
      </c>
      <c r="C16" s="18">
        <f>SUM(B7:B9)</f>
        <v>3163</v>
      </c>
      <c r="D16" s="26">
        <f>SUM(D7:D14)</f>
        <v>2.0179999999999998</v>
      </c>
      <c r="E16" s="5"/>
      <c r="F16" s="5"/>
      <c r="G16" s="83">
        <f>SUM(G7:G15)</f>
        <v>8375</v>
      </c>
      <c r="H16" s="23">
        <f>SUM(H7:H9)</f>
        <v>0</v>
      </c>
    </row>
    <row r="17" spans="1:8" x14ac:dyDescent="0.25">
      <c r="A17" s="121"/>
      <c r="B17" s="122">
        <f>J1-B16</f>
        <v>-875</v>
      </c>
      <c r="C17" s="121"/>
      <c r="D17" s="123"/>
      <c r="E17" s="121"/>
      <c r="F17" s="121"/>
      <c r="G17" s="122"/>
      <c r="H17" s="121"/>
    </row>
    <row r="18" spans="1:8" ht="28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47"/>
  <sheetViews>
    <sheetView workbookViewId="0">
      <selection activeCell="J49" sqref="J4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383"/>
      <c r="F2" s="381" t="s">
        <v>9</v>
      </c>
      <c r="G2" s="12"/>
      <c r="H2" s="383"/>
    </row>
    <row r="3" spans="1:10" x14ac:dyDescent="0.25">
      <c r="A3" s="8"/>
      <c r="B3" s="541" t="s">
        <v>8</v>
      </c>
      <c r="C3" s="541"/>
      <c r="D3" s="12" t="s">
        <v>1891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1909</v>
      </c>
      <c r="B6" s="148">
        <v>2187</v>
      </c>
      <c r="C6" s="174">
        <v>0</v>
      </c>
      <c r="D6" s="106">
        <v>0.19600000000000001</v>
      </c>
      <c r="E6" s="187"/>
      <c r="F6" s="108"/>
      <c r="G6" s="356">
        <f>B6+H6</f>
        <v>2187</v>
      </c>
      <c r="H6" s="110"/>
      <c r="I6" s="196"/>
    </row>
    <row r="7" spans="1:10" x14ac:dyDescent="0.25">
      <c r="A7" s="202" t="s">
        <v>1914</v>
      </c>
      <c r="B7" s="148">
        <v>2192</v>
      </c>
      <c r="C7" s="174">
        <v>5</v>
      </c>
      <c r="D7" s="106">
        <v>0.192</v>
      </c>
      <c r="E7" s="187"/>
      <c r="F7" s="108"/>
      <c r="G7" s="356">
        <f>B7+H7</f>
        <v>2192</v>
      </c>
      <c r="H7" s="110"/>
      <c r="I7" s="196"/>
    </row>
    <row r="8" spans="1:10" ht="15.75" thickBot="1" x14ac:dyDescent="0.3">
      <c r="A8" s="374" t="s">
        <v>1925</v>
      </c>
      <c r="B8" s="375">
        <v>2068</v>
      </c>
      <c r="C8" s="376">
        <v>1</v>
      </c>
      <c r="D8" s="377">
        <v>0.17799999999999999</v>
      </c>
      <c r="E8" s="378"/>
      <c r="F8" s="379"/>
      <c r="G8" s="382">
        <f>B8+H8</f>
        <v>2068</v>
      </c>
      <c r="H8" s="380"/>
      <c r="I8" s="196"/>
    </row>
    <row r="9" spans="1:10" ht="0.75" customHeight="1" thickTop="1" x14ac:dyDescent="0.25">
      <c r="A9" s="149"/>
      <c r="B9" s="148"/>
      <c r="C9" s="174"/>
      <c r="D9" s="106"/>
      <c r="E9" s="187"/>
      <c r="F9" s="108"/>
      <c r="G9" s="356"/>
      <c r="H9" s="110"/>
      <c r="I9" s="196"/>
    </row>
    <row r="10" spans="1:10" hidden="1" x14ac:dyDescent="0.25">
      <c r="A10" s="202"/>
      <c r="B10" s="148"/>
      <c r="C10" s="174"/>
      <c r="D10" s="106"/>
      <c r="E10" s="187"/>
      <c r="F10" s="108"/>
      <c r="G10" s="116"/>
      <c r="H10" s="110"/>
      <c r="I10" s="196"/>
    </row>
    <row r="11" spans="1:10" hidden="1" x14ac:dyDescent="0.25">
      <c r="A11" s="202"/>
      <c r="B11" s="148"/>
      <c r="C11" s="174"/>
      <c r="D11" s="106"/>
      <c r="E11" s="187"/>
      <c r="F11" s="108"/>
      <c r="G11" s="116"/>
      <c r="H11" s="110"/>
      <c r="I11" s="196"/>
    </row>
    <row r="12" spans="1:10" hidden="1" x14ac:dyDescent="0.25">
      <c r="A12" s="202"/>
      <c r="B12" s="148"/>
      <c r="C12" s="203"/>
      <c r="D12" s="200"/>
      <c r="E12" s="198"/>
      <c r="F12" s="197"/>
      <c r="G12" s="116"/>
      <c r="H12" s="201"/>
      <c r="I12" s="196"/>
    </row>
    <row r="13" spans="1:10" hidden="1" x14ac:dyDescent="0.25">
      <c r="A13" s="202"/>
      <c r="B13" s="148"/>
      <c r="C13" s="203"/>
      <c r="D13" s="200"/>
      <c r="E13" s="198"/>
      <c r="F13" s="197"/>
      <c r="G13" s="116"/>
      <c r="H13" s="201"/>
      <c r="I13" s="196"/>
    </row>
    <row r="14" spans="1:10" hidden="1" x14ac:dyDescent="0.25">
      <c r="A14" s="202"/>
      <c r="B14" s="148"/>
      <c r="C14" s="174"/>
      <c r="D14" s="106"/>
      <c r="E14" s="187"/>
      <c r="F14" s="108"/>
      <c r="G14" s="116"/>
      <c r="H14" s="110"/>
      <c r="I14" s="196"/>
    </row>
    <row r="15" spans="1:10" hidden="1" x14ac:dyDescent="0.25">
      <c r="A15" s="202"/>
      <c r="B15" s="148"/>
      <c r="C15" s="174"/>
      <c r="D15" s="106"/>
      <c r="E15" s="187"/>
      <c r="F15" s="108"/>
      <c r="G15" s="116"/>
      <c r="H15" s="110"/>
      <c r="I15" s="196"/>
    </row>
    <row r="16" spans="1:10" hidden="1" x14ac:dyDescent="0.25">
      <c r="A16" s="202"/>
      <c r="B16" s="148"/>
      <c r="C16" s="174"/>
      <c r="D16" s="106"/>
      <c r="E16" s="187"/>
      <c r="F16" s="108"/>
      <c r="G16" s="116"/>
      <c r="H16" s="110"/>
      <c r="I16" s="196"/>
    </row>
    <row r="17" spans="1:9" hidden="1" x14ac:dyDescent="0.25">
      <c r="A17" s="202"/>
      <c r="B17" s="148"/>
      <c r="C17" s="203"/>
      <c r="D17" s="200"/>
      <c r="E17" s="198"/>
      <c r="F17" s="197"/>
      <c r="G17" s="116"/>
      <c r="H17" s="201"/>
      <c r="I17" s="196"/>
    </row>
    <row r="18" spans="1:9" hidden="1" x14ac:dyDescent="0.25">
      <c r="A18" s="202"/>
      <c r="B18" s="204"/>
      <c r="C18" s="203"/>
      <c r="D18" s="200"/>
      <c r="E18" s="198"/>
      <c r="F18" s="197"/>
      <c r="G18" s="199"/>
      <c r="H18" s="201"/>
      <c r="I18" s="196"/>
    </row>
    <row r="19" spans="1:9" hidden="1" x14ac:dyDescent="0.25">
      <c r="A19" s="149"/>
      <c r="B19" s="148"/>
      <c r="C19" s="174"/>
      <c r="D19" s="106"/>
      <c r="E19" s="187"/>
      <c r="F19" s="108"/>
      <c r="G19" s="116"/>
      <c r="H19" s="110"/>
      <c r="I19" s="196"/>
    </row>
    <row r="20" spans="1:9" hidden="1" x14ac:dyDescent="0.25">
      <c r="A20" s="202"/>
      <c r="B20" s="148"/>
      <c r="C20" s="203"/>
      <c r="D20" s="200"/>
      <c r="E20" s="198"/>
      <c r="F20" s="197"/>
      <c r="G20" s="116"/>
      <c r="H20" s="201"/>
      <c r="I20" s="196"/>
    </row>
    <row r="21" spans="1:9" hidden="1" x14ac:dyDescent="0.25">
      <c r="A21" s="202"/>
      <c r="B21" s="148"/>
      <c r="C21" s="174"/>
      <c r="D21" s="106"/>
      <c r="E21" s="187"/>
      <c r="F21" s="108"/>
      <c r="G21" s="116"/>
      <c r="H21" s="110"/>
      <c r="I21" s="196"/>
    </row>
    <row r="22" spans="1:9" hidden="1" x14ac:dyDescent="0.25">
      <c r="A22" s="149"/>
      <c r="B22" s="148"/>
      <c r="C22" s="174"/>
      <c r="D22" s="106"/>
      <c r="E22" s="187"/>
      <c r="F22" s="108"/>
      <c r="G22" s="116"/>
      <c r="H22" s="110"/>
      <c r="I22" s="196"/>
    </row>
    <row r="23" spans="1:9" hidden="1" x14ac:dyDescent="0.25">
      <c r="A23" s="149"/>
      <c r="B23" s="148"/>
      <c r="C23" s="174"/>
      <c r="D23" s="106"/>
      <c r="E23" s="187"/>
      <c r="F23" s="108"/>
      <c r="G23" s="116"/>
      <c r="H23" s="110"/>
      <c r="I23" s="196"/>
    </row>
    <row r="24" spans="1:9" hidden="1" x14ac:dyDescent="0.25">
      <c r="A24" s="202"/>
      <c r="B24" s="148"/>
      <c r="C24" s="203"/>
      <c r="D24" s="200"/>
      <c r="E24" s="198"/>
      <c r="F24" s="197"/>
      <c r="G24" s="116"/>
      <c r="H24" s="201"/>
      <c r="I24" s="196"/>
    </row>
    <row r="25" spans="1:9" hidden="1" x14ac:dyDescent="0.25">
      <c r="A25" s="202"/>
      <c r="B25" s="148"/>
      <c r="C25" s="203"/>
      <c r="D25" s="200"/>
      <c r="E25" s="198"/>
      <c r="F25" s="197"/>
      <c r="G25" s="116"/>
      <c r="H25" s="201"/>
      <c r="I25" s="196"/>
    </row>
    <row r="26" spans="1:9" hidden="1" x14ac:dyDescent="0.25">
      <c r="A26" s="202"/>
      <c r="B26" s="148"/>
      <c r="C26" s="203"/>
      <c r="D26" s="200"/>
      <c r="E26" s="198"/>
      <c r="F26" s="197"/>
      <c r="G26" s="116"/>
      <c r="H26" s="201"/>
      <c r="I26" s="196"/>
    </row>
    <row r="27" spans="1:9" hidden="1" x14ac:dyDescent="0.25">
      <c r="A27" s="202"/>
      <c r="B27" s="148"/>
      <c r="C27" s="203"/>
      <c r="D27" s="200"/>
      <c r="E27" s="198"/>
      <c r="F27" s="197"/>
      <c r="G27" s="116"/>
      <c r="H27" s="201"/>
      <c r="I27" s="196"/>
    </row>
    <row r="28" spans="1:9" hidden="1" x14ac:dyDescent="0.25">
      <c r="A28" s="202"/>
      <c r="B28" s="148"/>
      <c r="C28" s="203"/>
      <c r="D28" s="200"/>
      <c r="E28" s="198"/>
      <c r="F28" s="197"/>
      <c r="G28" s="116"/>
      <c r="H28" s="201"/>
      <c r="I28" s="196"/>
    </row>
    <row r="29" spans="1:9" hidden="1" x14ac:dyDescent="0.25">
      <c r="A29" s="202"/>
      <c r="B29" s="148"/>
      <c r="C29" s="203"/>
      <c r="D29" s="200"/>
      <c r="E29" s="198"/>
      <c r="F29" s="197"/>
      <c r="G29" s="116"/>
      <c r="H29" s="201"/>
      <c r="I29" s="196"/>
    </row>
    <row r="30" spans="1:9" hidden="1" x14ac:dyDescent="0.25">
      <c r="A30" s="202"/>
      <c r="B30" s="148"/>
      <c r="C30" s="174"/>
      <c r="D30" s="106"/>
      <c r="E30" s="187"/>
      <c r="F30" s="108"/>
      <c r="G30" s="116"/>
      <c r="H30" s="110"/>
      <c r="I30" s="196"/>
    </row>
    <row r="31" spans="1:9" hidden="1" x14ac:dyDescent="0.25">
      <c r="A31" s="202"/>
      <c r="B31" s="148"/>
      <c r="C31" s="203"/>
      <c r="D31" s="200"/>
      <c r="E31" s="198"/>
      <c r="F31" s="197"/>
      <c r="G31" s="116"/>
      <c r="H31" s="201"/>
      <c r="I31" s="196"/>
    </row>
    <row r="32" spans="1:9" hidden="1" x14ac:dyDescent="0.25">
      <c r="A32" s="298"/>
      <c r="B32" s="206"/>
      <c r="C32" s="299"/>
      <c r="D32" s="300"/>
      <c r="E32" s="301"/>
      <c r="F32" s="220"/>
      <c r="G32" s="116"/>
      <c r="H32" s="302"/>
      <c r="I32" s="196"/>
    </row>
    <row r="33" spans="1:9" hidden="1" x14ac:dyDescent="0.25">
      <c r="A33" s="202"/>
      <c r="B33" s="204"/>
      <c r="C33" s="203"/>
      <c r="D33" s="200"/>
      <c r="E33" s="198"/>
      <c r="F33" s="197"/>
      <c r="G33" s="199"/>
      <c r="H33" s="201"/>
      <c r="I33" s="196"/>
    </row>
    <row r="34" spans="1:9" hidden="1" x14ac:dyDescent="0.25">
      <c r="A34" s="149"/>
      <c r="B34" s="148"/>
      <c r="C34" s="174"/>
      <c r="D34" s="106"/>
      <c r="E34" s="187"/>
      <c r="F34" s="108"/>
      <c r="G34" s="116"/>
      <c r="H34" s="110"/>
      <c r="I34" s="196"/>
    </row>
    <row r="35" spans="1:9" hidden="1" x14ac:dyDescent="0.25">
      <c r="A35" s="202"/>
      <c r="B35" s="148"/>
      <c r="C35" s="174"/>
      <c r="D35" s="106"/>
      <c r="E35" s="187"/>
      <c r="F35" s="108"/>
      <c r="G35" s="116"/>
      <c r="H35" s="110"/>
      <c r="I35" s="196"/>
    </row>
    <row r="36" spans="1:9" hidden="1" x14ac:dyDescent="0.25">
      <c r="A36" s="202"/>
      <c r="B36" s="148"/>
      <c r="C36" s="174"/>
      <c r="D36" s="106"/>
      <c r="E36" s="187"/>
      <c r="F36" s="108"/>
      <c r="G36" s="116"/>
      <c r="H36" s="110"/>
      <c r="I36" s="196"/>
    </row>
    <row r="37" spans="1:9" hidden="1" x14ac:dyDescent="0.25">
      <c r="A37" s="202"/>
      <c r="B37" s="148"/>
      <c r="C37" s="174"/>
      <c r="D37" s="106"/>
      <c r="E37" s="187"/>
      <c r="F37" s="108"/>
      <c r="G37" s="116"/>
      <c r="H37" s="110"/>
      <c r="I37" s="196"/>
    </row>
    <row r="38" spans="1:9" hidden="1" x14ac:dyDescent="0.25">
      <c r="A38" s="202"/>
      <c r="B38" s="148"/>
      <c r="C38" s="174"/>
      <c r="D38" s="106"/>
      <c r="E38" s="187"/>
      <c r="F38" s="108"/>
      <c r="G38" s="116"/>
      <c r="H38" s="110"/>
      <c r="I38" s="196"/>
    </row>
    <row r="39" spans="1:9" hidden="1" x14ac:dyDescent="0.25">
      <c r="A39" s="202"/>
      <c r="B39" s="148"/>
      <c r="C39" s="174"/>
      <c r="D39" s="106"/>
      <c r="E39" s="187"/>
      <c r="F39" s="108"/>
      <c r="G39" s="116"/>
      <c r="H39" s="110"/>
      <c r="I39" s="196"/>
    </row>
    <row r="40" spans="1:9" hidden="1" x14ac:dyDescent="0.25">
      <c r="A40" s="202"/>
      <c r="B40" s="148"/>
      <c r="C40" s="174"/>
      <c r="D40" s="106"/>
      <c r="E40" s="187"/>
      <c r="F40" s="108"/>
      <c r="G40" s="116"/>
      <c r="H40" s="110"/>
      <c r="I40" s="196"/>
    </row>
    <row r="41" spans="1:9" hidden="1" x14ac:dyDescent="0.25">
      <c r="A41" s="149"/>
      <c r="B41" s="148"/>
      <c r="C41" s="174"/>
      <c r="D41" s="106"/>
      <c r="E41" s="187"/>
      <c r="F41" s="108"/>
      <c r="G41" s="116"/>
      <c r="H41" s="110"/>
      <c r="I41" s="196"/>
    </row>
    <row r="42" spans="1:9" hidden="1" x14ac:dyDescent="0.25">
      <c r="A42" s="149"/>
      <c r="B42" s="148"/>
      <c r="C42" s="203"/>
      <c r="D42" s="200"/>
      <c r="E42" s="198"/>
      <c r="F42" s="197"/>
      <c r="G42" s="116"/>
      <c r="H42" s="201"/>
      <c r="I42" s="196"/>
    </row>
    <row r="43" spans="1:9" ht="4.5" customHeight="1" x14ac:dyDescent="0.25">
      <c r="A43" s="291"/>
      <c r="B43" s="292"/>
      <c r="C43" s="291"/>
      <c r="D43" s="291"/>
      <c r="E43" s="291"/>
      <c r="F43" s="291"/>
      <c r="G43" s="291">
        <f>B43+H43</f>
        <v>0</v>
      </c>
      <c r="H43" s="291"/>
    </row>
    <row r="44" spans="1:9" x14ac:dyDescent="0.25">
      <c r="A44" s="5" t="s">
        <v>16</v>
      </c>
      <c r="B44" s="18">
        <f>SUM(B6:B42)</f>
        <v>6447</v>
      </c>
      <c r="C44" s="18">
        <f>SUM(B6:B19)</f>
        <v>6447</v>
      </c>
      <c r="D44" s="26">
        <f>SUM(D6:D40)</f>
        <v>0.56600000000000006</v>
      </c>
      <c r="E44" s="5"/>
      <c r="F44" s="5"/>
      <c r="G44" s="83">
        <f>SUM(G6:G43)</f>
        <v>6447</v>
      </c>
      <c r="H44" s="23">
        <f>SUM(H6:H19)</f>
        <v>0</v>
      </c>
    </row>
    <row r="45" spans="1:9" x14ac:dyDescent="0.25">
      <c r="A45" s="121"/>
      <c r="B45" s="122">
        <f>J1-B44</f>
        <v>-447</v>
      </c>
      <c r="C45" s="121"/>
      <c r="D45" s="123"/>
      <c r="E45" s="121"/>
      <c r="F45" s="121"/>
      <c r="G45" s="122"/>
      <c r="H45" s="121"/>
    </row>
    <row r="46" spans="1:9" ht="28.5" customHeight="1" x14ac:dyDescent="0.25"/>
    <row r="47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8"/>
  <sheetViews>
    <sheetView workbookViewId="0">
      <selection activeCell="F26" sqref="F2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4200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423" t="s">
        <v>9</v>
      </c>
      <c r="G2" s="12" t="s">
        <v>20</v>
      </c>
      <c r="H2" s="424"/>
    </row>
    <row r="3" spans="1:10" x14ac:dyDescent="0.25">
      <c r="A3" s="8"/>
      <c r="B3" s="541" t="s">
        <v>8</v>
      </c>
      <c r="C3" s="541"/>
      <c r="D3" s="12" t="s">
        <v>2008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I6" s="196"/>
    </row>
    <row r="7" spans="1:10" x14ac:dyDescent="0.25">
      <c r="A7" s="202" t="s">
        <v>2015</v>
      </c>
      <c r="B7" s="204">
        <v>280</v>
      </c>
      <c r="C7" s="203">
        <v>23</v>
      </c>
      <c r="D7" s="200">
        <v>0.02</v>
      </c>
      <c r="E7" s="198"/>
      <c r="F7" s="197"/>
      <c r="G7" s="109">
        <f>B7-H7</f>
        <v>280</v>
      </c>
      <c r="H7" s="201"/>
      <c r="I7" s="196"/>
    </row>
    <row r="8" spans="1:10" x14ac:dyDescent="0.25">
      <c r="A8" s="202" t="s">
        <v>2014</v>
      </c>
      <c r="B8" s="204">
        <v>1070</v>
      </c>
      <c r="C8" s="203">
        <v>14</v>
      </c>
      <c r="D8" s="200">
        <v>4.8000000000000001E-2</v>
      </c>
      <c r="E8" s="198"/>
      <c r="F8" s="197"/>
      <c r="G8" s="109">
        <f>B8+H8</f>
        <v>1070</v>
      </c>
      <c r="H8" s="201"/>
      <c r="I8" s="196"/>
    </row>
    <row r="9" spans="1:10" x14ac:dyDescent="0.25">
      <c r="A9" s="202" t="s">
        <v>2013</v>
      </c>
      <c r="B9" s="204">
        <v>965</v>
      </c>
      <c r="C9" s="203">
        <v>27</v>
      </c>
      <c r="D9" s="200">
        <v>6.6000000000000003E-2</v>
      </c>
      <c r="E9" s="198"/>
      <c r="F9" s="197"/>
      <c r="G9" s="45">
        <f>B9+H9</f>
        <v>965</v>
      </c>
      <c r="H9" s="201"/>
      <c r="I9" s="196"/>
    </row>
    <row r="10" spans="1:10" x14ac:dyDescent="0.25">
      <c r="A10" s="338" t="s">
        <v>2012</v>
      </c>
      <c r="B10" s="416">
        <v>1000</v>
      </c>
      <c r="C10" s="417">
        <v>8</v>
      </c>
      <c r="D10" s="57">
        <v>8.4000000000000005E-2</v>
      </c>
      <c r="E10" s="27"/>
      <c r="F10" s="19"/>
      <c r="G10" s="502">
        <f>B10-H10</f>
        <v>898</v>
      </c>
      <c r="H10" s="201">
        <v>102</v>
      </c>
      <c r="I10" s="196"/>
    </row>
    <row r="11" spans="1:10" x14ac:dyDescent="0.25">
      <c r="A11" s="202" t="s">
        <v>2011</v>
      </c>
      <c r="B11" s="204">
        <v>790</v>
      </c>
      <c r="C11" s="203">
        <v>0</v>
      </c>
      <c r="D11" s="200">
        <v>4.3999999999999997E-2</v>
      </c>
      <c r="E11" s="198"/>
      <c r="F11" s="197"/>
      <c r="G11" s="109">
        <f>B11+H11</f>
        <v>790</v>
      </c>
      <c r="H11" s="201"/>
      <c r="I11" s="196"/>
    </row>
    <row r="12" spans="1:10" ht="15.75" thickBot="1" x14ac:dyDescent="0.3">
      <c r="A12" s="374" t="s">
        <v>2010</v>
      </c>
      <c r="B12" s="426">
        <v>565</v>
      </c>
      <c r="C12" s="427">
        <v>4</v>
      </c>
      <c r="D12" s="425">
        <v>0.05</v>
      </c>
      <c r="E12" s="428">
        <v>0</v>
      </c>
      <c r="F12" s="379"/>
      <c r="G12" s="109">
        <f>B12+H12</f>
        <v>565</v>
      </c>
      <c r="H12" s="380"/>
      <c r="I12" s="196"/>
    </row>
    <row r="13" spans="1:10" ht="15.75" thickTop="1" x14ac:dyDescent="0.25">
      <c r="A13" s="17"/>
      <c r="B13" s="221"/>
      <c r="C13" s="17"/>
      <c r="D13" s="17"/>
      <c r="E13" s="17"/>
      <c r="F13" s="17"/>
      <c r="G13" s="17">
        <f>B13+H13</f>
        <v>0</v>
      </c>
      <c r="H13" s="17"/>
      <c r="I13" s="196"/>
    </row>
    <row r="14" spans="1:10" x14ac:dyDescent="0.25">
      <c r="A14" s="5"/>
      <c r="B14" s="18">
        <f>SUM(B7:B12)</f>
        <v>4670</v>
      </c>
      <c r="C14" s="18">
        <f>SUM(C7:C12)</f>
        <v>76</v>
      </c>
      <c r="D14" s="26">
        <f>SUM(D7:D12)</f>
        <v>0.312</v>
      </c>
      <c r="E14" s="5"/>
      <c r="F14" s="5"/>
      <c r="G14" s="83">
        <f>SUM(G7:G13)</f>
        <v>4568</v>
      </c>
      <c r="H14" s="23">
        <f>SUM(H7:H9)</f>
        <v>0</v>
      </c>
      <c r="I14" s="196"/>
    </row>
    <row r="15" spans="1:10" x14ac:dyDescent="0.25">
      <c r="A15" s="121"/>
      <c r="B15" s="122">
        <f>J1-B14</f>
        <v>-470</v>
      </c>
      <c r="C15" s="121"/>
      <c r="D15" s="123"/>
      <c r="E15" s="121"/>
      <c r="F15" s="121"/>
      <c r="G15" s="122"/>
      <c r="H15" s="121"/>
      <c r="I15" s="196"/>
    </row>
    <row r="16" spans="1:10" x14ac:dyDescent="0.25">
      <c r="I16" s="196"/>
    </row>
    <row r="17" spans="9:9" x14ac:dyDescent="0.25">
      <c r="I17" s="196"/>
    </row>
    <row r="18" spans="9:9" x14ac:dyDescent="0.25">
      <c r="I18" s="196"/>
    </row>
    <row r="19" spans="9:9" x14ac:dyDescent="0.25">
      <c r="I19" s="196"/>
    </row>
    <row r="20" spans="9:9" x14ac:dyDescent="0.25">
      <c r="I20" s="196"/>
    </row>
    <row r="21" spans="9:9" x14ac:dyDescent="0.25">
      <c r="I21" s="196"/>
    </row>
    <row r="22" spans="9:9" x14ac:dyDescent="0.25">
      <c r="I22" s="196"/>
    </row>
    <row r="23" spans="9:9" x14ac:dyDescent="0.25">
      <c r="I23" s="196"/>
    </row>
    <row r="24" spans="9:9" x14ac:dyDescent="0.25">
      <c r="I24" s="196"/>
    </row>
    <row r="25" spans="9:9" x14ac:dyDescent="0.25">
      <c r="I25" s="196"/>
    </row>
    <row r="26" spans="9:9" x14ac:dyDescent="0.25">
      <c r="I26" s="196"/>
    </row>
    <row r="27" spans="9:9" x14ac:dyDescent="0.25">
      <c r="I27" s="196"/>
    </row>
    <row r="28" spans="9:9" ht="15.7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1"/>
  <sheetViews>
    <sheetView workbookViewId="0">
      <selection activeCell="G20" sqref="G2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9400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383"/>
      <c r="F2" s="421" t="s">
        <v>9</v>
      </c>
      <c r="G2" s="12" t="s">
        <v>1940</v>
      </c>
      <c r="H2" s="383"/>
    </row>
    <row r="3" spans="1:10" x14ac:dyDescent="0.25">
      <c r="A3" s="8"/>
      <c r="B3" s="541" t="s">
        <v>8</v>
      </c>
      <c r="C3" s="541"/>
      <c r="D3" s="12" t="s">
        <v>221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H6" s="289"/>
      <c r="I6" s="196"/>
    </row>
    <row r="7" spans="1:10" x14ac:dyDescent="0.25">
      <c r="A7" s="202" t="s">
        <v>1943</v>
      </c>
      <c r="B7" s="204">
        <v>775</v>
      </c>
      <c r="C7" s="203">
        <v>0</v>
      </c>
      <c r="D7" s="200">
        <v>7.8E-2</v>
      </c>
      <c r="E7" s="198"/>
      <c r="F7" s="197"/>
      <c r="G7" s="356">
        <f>B7-H7</f>
        <v>775</v>
      </c>
      <c r="H7" s="110"/>
      <c r="I7" s="196"/>
    </row>
    <row r="8" spans="1:10" x14ac:dyDescent="0.25">
      <c r="A8" s="202" t="s">
        <v>1957</v>
      </c>
      <c r="B8" s="204">
        <v>1150</v>
      </c>
      <c r="C8" s="203">
        <v>0</v>
      </c>
      <c r="D8" s="200">
        <v>9.8000000000000004E-2</v>
      </c>
      <c r="E8" s="198"/>
      <c r="F8" s="197"/>
      <c r="G8" s="356">
        <f>B8-H8</f>
        <v>1150</v>
      </c>
      <c r="H8" s="201"/>
      <c r="I8" s="196"/>
    </row>
    <row r="9" spans="1:10" x14ac:dyDescent="0.25">
      <c r="A9" s="202" t="s">
        <v>1958</v>
      </c>
      <c r="B9" s="204">
        <v>880</v>
      </c>
      <c r="C9" s="203">
        <v>0</v>
      </c>
      <c r="D9" s="200">
        <v>0.05</v>
      </c>
      <c r="E9" s="198" t="s">
        <v>1980</v>
      </c>
      <c r="F9" s="197"/>
      <c r="G9" s="356">
        <f>B9+H9</f>
        <v>880</v>
      </c>
      <c r="H9" s="201"/>
      <c r="I9" s="196"/>
    </row>
    <row r="10" spans="1:10" x14ac:dyDescent="0.25">
      <c r="A10" s="202" t="s">
        <v>1961</v>
      </c>
      <c r="B10" s="204">
        <v>600</v>
      </c>
      <c r="C10" s="203">
        <v>0</v>
      </c>
      <c r="D10" s="200">
        <v>4.8000000000000001E-2</v>
      </c>
      <c r="E10" s="198"/>
      <c r="F10" s="197"/>
      <c r="G10" s="356">
        <f>B10+H10</f>
        <v>600</v>
      </c>
      <c r="H10" s="201"/>
      <c r="I10" s="196"/>
    </row>
    <row r="11" spans="1:10" x14ac:dyDescent="0.25">
      <c r="A11" s="202" t="s">
        <v>1970</v>
      </c>
      <c r="B11" s="204">
        <v>1100</v>
      </c>
      <c r="C11" s="203">
        <v>0</v>
      </c>
      <c r="D11" s="200">
        <v>0.11799999999999999</v>
      </c>
      <c r="E11" s="198"/>
      <c r="F11" s="197"/>
      <c r="G11" s="356">
        <v>1100</v>
      </c>
      <c r="H11" s="201"/>
      <c r="I11" s="196"/>
    </row>
    <row r="12" spans="1:10" x14ac:dyDescent="0.25">
      <c r="A12" s="202" t="s">
        <v>1971</v>
      </c>
      <c r="B12" s="204">
        <v>1100</v>
      </c>
      <c r="C12" s="203">
        <v>0</v>
      </c>
      <c r="D12" s="200">
        <v>8.7999999999999995E-2</v>
      </c>
      <c r="E12" s="198"/>
      <c r="F12" s="197"/>
      <c r="G12" s="356">
        <f>B12+H12</f>
        <v>1100</v>
      </c>
      <c r="H12" s="201"/>
      <c r="I12" s="196"/>
    </row>
    <row r="13" spans="1:10" x14ac:dyDescent="0.25">
      <c r="A13" s="202" t="s">
        <v>1974</v>
      </c>
      <c r="B13" s="204">
        <v>1100</v>
      </c>
      <c r="C13" s="203">
        <v>6</v>
      </c>
      <c r="D13" s="200">
        <v>0.112</v>
      </c>
      <c r="E13" s="198"/>
      <c r="F13" s="197"/>
      <c r="G13" s="356">
        <f>B13+H13</f>
        <v>1100</v>
      </c>
      <c r="H13" s="201"/>
      <c r="I13" s="196"/>
    </row>
    <row r="14" spans="1:10" x14ac:dyDescent="0.25">
      <c r="A14" s="202" t="s">
        <v>1979</v>
      </c>
      <c r="B14" s="204">
        <v>1120</v>
      </c>
      <c r="C14" s="203">
        <v>0</v>
      </c>
      <c r="D14" s="200">
        <v>9.8000000000000004E-2</v>
      </c>
      <c r="E14" s="198"/>
      <c r="F14" s="197"/>
      <c r="G14" s="356">
        <f>B14+H14</f>
        <v>1120</v>
      </c>
      <c r="H14" s="201"/>
      <c r="I14" s="196"/>
    </row>
    <row r="15" spans="1:10" x14ac:dyDescent="0.25">
      <c r="A15" s="202" t="s">
        <v>1986</v>
      </c>
      <c r="B15" s="204">
        <v>1155</v>
      </c>
      <c r="C15" s="203">
        <v>3</v>
      </c>
      <c r="D15" s="200">
        <v>0.108</v>
      </c>
      <c r="E15" s="198">
        <v>0</v>
      </c>
      <c r="F15" s="197"/>
      <c r="G15" s="356">
        <f>B15+H15</f>
        <v>1155</v>
      </c>
      <c r="H15" s="201"/>
      <c r="I15" s="196"/>
    </row>
    <row r="16" spans="1:10" x14ac:dyDescent="0.25">
      <c r="A16" s="202" t="s">
        <v>1993</v>
      </c>
      <c r="B16" s="204">
        <v>1015</v>
      </c>
      <c r="C16" s="203">
        <v>6</v>
      </c>
      <c r="D16" s="200">
        <v>0.112</v>
      </c>
      <c r="E16" s="198">
        <v>0</v>
      </c>
      <c r="F16" s="197"/>
      <c r="G16" s="356">
        <f>B16+H16</f>
        <v>1015</v>
      </c>
      <c r="H16" s="201"/>
      <c r="I16" s="196"/>
    </row>
    <row r="17" spans="1:8" ht="4.5" customHeight="1" x14ac:dyDescent="0.25">
      <c r="A17" s="17"/>
      <c r="B17" s="221"/>
      <c r="C17" s="17"/>
      <c r="D17" s="17"/>
      <c r="E17" s="17"/>
      <c r="F17" s="17"/>
      <c r="G17" s="17"/>
      <c r="H17" s="17"/>
    </row>
    <row r="18" spans="1:8" ht="4.5" customHeight="1" x14ac:dyDescent="0.25">
      <c r="A18" s="17"/>
      <c r="B18" s="221"/>
      <c r="C18" s="17"/>
      <c r="D18" s="17"/>
      <c r="E18" s="17"/>
      <c r="F18" s="17"/>
      <c r="G18" s="17"/>
      <c r="H18" s="17"/>
    </row>
    <row r="19" spans="1:8" x14ac:dyDescent="0.25">
      <c r="A19" s="5"/>
      <c r="B19" s="18">
        <f>SUM(B7:B17)</f>
        <v>9995</v>
      </c>
      <c r="C19" s="18">
        <f>SUM(C7:C16)</f>
        <v>15</v>
      </c>
      <c r="D19" s="26">
        <f>SUM(D7:D16)</f>
        <v>0.90999999999999992</v>
      </c>
      <c r="E19" s="5"/>
      <c r="F19" s="5"/>
      <c r="G19" s="83">
        <f>SUM(G7:G17)</f>
        <v>9995</v>
      </c>
      <c r="H19" s="23">
        <f>SUM(H7:H9)</f>
        <v>0</v>
      </c>
    </row>
    <row r="20" spans="1:8" x14ac:dyDescent="0.25">
      <c r="A20" s="121"/>
      <c r="B20" s="122">
        <f>J1-B19</f>
        <v>-595</v>
      </c>
      <c r="C20" s="121"/>
      <c r="D20" s="123"/>
      <c r="E20" s="121"/>
      <c r="F20" s="121"/>
      <c r="G20" s="122"/>
      <c r="H20" s="121"/>
    </row>
    <row r="21" spans="1:8" ht="28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5"/>
  <sheetViews>
    <sheetView workbookViewId="0">
      <selection activeCell="H27" sqref="H27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4200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348" t="s">
        <v>9</v>
      </c>
      <c r="G2" s="12" t="s">
        <v>1733</v>
      </c>
      <c r="H2" s="192"/>
    </row>
    <row r="3" spans="1:10" x14ac:dyDescent="0.25">
      <c r="A3" s="8"/>
      <c r="B3" s="541" t="s">
        <v>8</v>
      </c>
      <c r="C3" s="541"/>
      <c r="D3" s="12">
        <v>4069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H6" s="289"/>
      <c r="I6" s="196"/>
    </row>
    <row r="7" spans="1:10" x14ac:dyDescent="0.25">
      <c r="A7" s="202" t="s">
        <v>1734</v>
      </c>
      <c r="B7" s="204">
        <v>906</v>
      </c>
      <c r="C7" s="203">
        <v>5</v>
      </c>
      <c r="D7" s="200">
        <v>0.16200000000000001</v>
      </c>
      <c r="E7" s="198"/>
      <c r="F7" s="197"/>
      <c r="G7" s="116">
        <f>B7-H7</f>
        <v>906</v>
      </c>
      <c r="H7" s="110"/>
      <c r="I7" s="196"/>
    </row>
    <row r="8" spans="1:10" x14ac:dyDescent="0.25">
      <c r="A8" s="202" t="s">
        <v>1735</v>
      </c>
      <c r="B8" s="204">
        <v>990</v>
      </c>
      <c r="C8" s="203">
        <v>0</v>
      </c>
      <c r="D8" s="200">
        <v>0.26200000000000001</v>
      </c>
      <c r="E8" s="198"/>
      <c r="F8" s="197"/>
      <c r="G8" s="116">
        <f>B8-H8</f>
        <v>990</v>
      </c>
      <c r="H8" s="201"/>
      <c r="I8" s="196"/>
    </row>
    <row r="9" spans="1:10" x14ac:dyDescent="0.25">
      <c r="A9" s="202" t="s">
        <v>1741</v>
      </c>
      <c r="B9" s="204">
        <v>1060</v>
      </c>
      <c r="C9" s="203">
        <v>0</v>
      </c>
      <c r="D9" s="200">
        <v>0.186</v>
      </c>
      <c r="E9" s="198"/>
      <c r="F9" s="197"/>
      <c r="G9" s="116">
        <f>B9+H9</f>
        <v>1060</v>
      </c>
      <c r="H9" s="201"/>
      <c r="I9" s="196"/>
    </row>
    <row r="10" spans="1:10" x14ac:dyDescent="0.25">
      <c r="A10" s="202" t="s">
        <v>1756</v>
      </c>
      <c r="B10" s="204">
        <v>1150</v>
      </c>
      <c r="C10" s="203">
        <v>1</v>
      </c>
      <c r="D10" s="200">
        <v>0.24399999999999999</v>
      </c>
      <c r="E10" s="198"/>
      <c r="F10" s="197"/>
      <c r="G10" s="116">
        <f>B10+H10</f>
        <v>1150</v>
      </c>
      <c r="H10" s="201"/>
      <c r="I10" s="196"/>
    </row>
    <row r="11" spans="1:10" x14ac:dyDescent="0.25">
      <c r="A11" s="202" t="s">
        <v>1757</v>
      </c>
      <c r="B11" s="204">
        <v>205</v>
      </c>
      <c r="C11" s="203">
        <v>0</v>
      </c>
      <c r="D11" s="200">
        <v>3.5999999999999997E-2</v>
      </c>
      <c r="E11" s="198"/>
      <c r="F11" s="197"/>
      <c r="G11" s="116">
        <f>B11+H11</f>
        <v>205</v>
      </c>
      <c r="H11" s="201"/>
      <c r="I11" s="196"/>
    </row>
    <row r="12" spans="1:10" ht="4.5" customHeight="1" x14ac:dyDescent="0.25">
      <c r="A12" s="17"/>
      <c r="B12" s="221"/>
      <c r="C12" s="17"/>
      <c r="D12" s="17"/>
      <c r="E12" s="17"/>
      <c r="F12" s="17"/>
      <c r="G12" s="17"/>
      <c r="H12" s="17"/>
    </row>
    <row r="13" spans="1:10" x14ac:dyDescent="0.25">
      <c r="A13" s="5"/>
      <c r="B13" s="18">
        <f>SUM(B7:B12)</f>
        <v>4311</v>
      </c>
      <c r="C13" s="18">
        <f>SUM(B7:B9)</f>
        <v>2956</v>
      </c>
      <c r="D13" s="26">
        <f>SUM(D7:D11)</f>
        <v>0.89000000000000012</v>
      </c>
      <c r="E13" s="5"/>
      <c r="F13" s="5"/>
      <c r="G13" s="83">
        <f>SUM(G7:G12)</f>
        <v>4311</v>
      </c>
      <c r="H13" s="23">
        <f>SUM(H7:H9)</f>
        <v>0</v>
      </c>
    </row>
    <row r="14" spans="1:10" x14ac:dyDescent="0.25">
      <c r="A14" s="121"/>
      <c r="B14" s="122">
        <f>J1-B13</f>
        <v>-111</v>
      </c>
      <c r="C14" s="121"/>
      <c r="D14" s="123"/>
      <c r="E14" s="121"/>
      <c r="F14" s="121"/>
      <c r="G14" s="122"/>
      <c r="H14" s="121"/>
    </row>
    <row r="15" spans="1:10" ht="28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62"/>
  <sheetViews>
    <sheetView topLeftCell="A24" workbookViewId="0">
      <selection activeCell="G6" sqref="G6:G5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90500</v>
      </c>
    </row>
    <row r="2" spans="1:10" ht="15" customHeight="1" x14ac:dyDescent="0.25">
      <c r="A2" s="7"/>
      <c r="B2" s="543" t="s">
        <v>7</v>
      </c>
      <c r="C2" s="543"/>
      <c r="D2" s="12" t="s">
        <v>27</v>
      </c>
      <c r="E2" s="192"/>
      <c r="F2" s="348" t="s">
        <v>9</v>
      </c>
      <c r="G2" s="12" t="s">
        <v>98</v>
      </c>
      <c r="H2" s="192"/>
    </row>
    <row r="3" spans="1:10" x14ac:dyDescent="0.25">
      <c r="A3" s="8"/>
      <c r="B3" s="541" t="s">
        <v>8</v>
      </c>
      <c r="C3" s="541"/>
      <c r="D3" s="12" t="s">
        <v>1844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1720</v>
      </c>
      <c r="B6" s="148">
        <v>2146</v>
      </c>
      <c r="C6" s="174">
        <v>0</v>
      </c>
      <c r="D6" s="106">
        <v>8.2000000000000003E-2</v>
      </c>
      <c r="E6" s="187"/>
      <c r="F6" s="108"/>
      <c r="G6" s="109">
        <f t="shared" ref="G6:G52" si="0">B6+H6</f>
        <v>2146</v>
      </c>
      <c r="H6" s="110"/>
      <c r="I6" s="196"/>
    </row>
    <row r="7" spans="1:10" x14ac:dyDescent="0.25">
      <c r="A7" s="202" t="s">
        <v>1721</v>
      </c>
      <c r="B7" s="148">
        <v>2112</v>
      </c>
      <c r="C7" s="174">
        <v>0</v>
      </c>
      <c r="D7" s="106">
        <v>5.6000000000000001E-2</v>
      </c>
      <c r="E7" s="187"/>
      <c r="F7" s="108"/>
      <c r="G7" s="109">
        <f t="shared" si="0"/>
        <v>2112</v>
      </c>
      <c r="H7" s="110"/>
      <c r="I7" s="196"/>
    </row>
    <row r="8" spans="1:10" x14ac:dyDescent="0.25">
      <c r="A8" s="202" t="s">
        <v>1722</v>
      </c>
      <c r="B8" s="148">
        <v>2070</v>
      </c>
      <c r="C8" s="174">
        <v>0</v>
      </c>
      <c r="D8" s="106">
        <v>7.3999999999999996E-2</v>
      </c>
      <c r="E8" s="187"/>
      <c r="F8" s="108"/>
      <c r="G8" s="109">
        <f t="shared" si="0"/>
        <v>2070</v>
      </c>
      <c r="H8" s="110"/>
      <c r="I8" s="196"/>
    </row>
    <row r="9" spans="1:10" x14ac:dyDescent="0.25">
      <c r="A9" s="202" t="s">
        <v>1723</v>
      </c>
      <c r="B9" s="148">
        <v>2275</v>
      </c>
      <c r="C9" s="174">
        <v>0</v>
      </c>
      <c r="D9" s="106">
        <v>0.08</v>
      </c>
      <c r="E9" s="187"/>
      <c r="F9" s="108"/>
      <c r="G9" s="109">
        <f t="shared" si="0"/>
        <v>2275</v>
      </c>
      <c r="H9" s="110"/>
      <c r="I9" s="196"/>
    </row>
    <row r="10" spans="1:10" x14ac:dyDescent="0.25">
      <c r="A10" s="202" t="s">
        <v>1739</v>
      </c>
      <c r="B10" s="148">
        <v>326</v>
      </c>
      <c r="C10" s="174">
        <v>5</v>
      </c>
      <c r="D10" s="106">
        <v>1.6E-2</v>
      </c>
      <c r="E10" s="187"/>
      <c r="F10" s="108"/>
      <c r="G10" s="109">
        <f t="shared" si="0"/>
        <v>326</v>
      </c>
      <c r="H10" s="110"/>
      <c r="I10" s="196"/>
    </row>
    <row r="11" spans="1:10" x14ac:dyDescent="0.25">
      <c r="A11" s="202" t="s">
        <v>1743</v>
      </c>
      <c r="B11" s="148">
        <v>2243</v>
      </c>
      <c r="C11" s="174">
        <v>3</v>
      </c>
      <c r="D11" s="106">
        <v>0.10199999999999999</v>
      </c>
      <c r="E11" s="187"/>
      <c r="F11" s="108"/>
      <c r="G11" s="109">
        <f t="shared" si="0"/>
        <v>2243</v>
      </c>
      <c r="H11" s="110"/>
    </row>
    <row r="12" spans="1:10" x14ac:dyDescent="0.25">
      <c r="A12" s="202" t="s">
        <v>1744</v>
      </c>
      <c r="B12" s="148">
        <v>1350</v>
      </c>
      <c r="C12" s="203">
        <v>1</v>
      </c>
      <c r="D12" s="200">
        <v>7.0000000000000007E-2</v>
      </c>
      <c r="E12" s="198"/>
      <c r="F12" s="197"/>
      <c r="G12" s="109">
        <f t="shared" si="0"/>
        <v>1350</v>
      </c>
      <c r="H12" s="201"/>
    </row>
    <row r="13" spans="1:10" x14ac:dyDescent="0.25">
      <c r="A13" s="202" t="s">
        <v>1745</v>
      </c>
      <c r="B13" s="148">
        <v>1868</v>
      </c>
      <c r="C13" s="203">
        <v>0</v>
      </c>
      <c r="D13" s="200">
        <v>7.0000000000000007E-2</v>
      </c>
      <c r="E13" s="198"/>
      <c r="F13" s="197"/>
      <c r="G13" s="109">
        <f t="shared" si="0"/>
        <v>1868</v>
      </c>
      <c r="H13" s="201"/>
      <c r="I13" s="196"/>
    </row>
    <row r="14" spans="1:10" x14ac:dyDescent="0.25">
      <c r="A14" s="202" t="s">
        <v>1746</v>
      </c>
      <c r="B14" s="148">
        <v>1070</v>
      </c>
      <c r="C14" s="174">
        <v>0</v>
      </c>
      <c r="D14" s="106">
        <v>4.8000000000000001E-2</v>
      </c>
      <c r="E14" s="187"/>
      <c r="F14" s="108"/>
      <c r="G14" s="109">
        <f t="shared" si="0"/>
        <v>1070</v>
      </c>
      <c r="H14" s="110"/>
      <c r="I14" s="196"/>
    </row>
    <row r="15" spans="1:10" x14ac:dyDescent="0.25">
      <c r="A15" s="202" t="s">
        <v>1747</v>
      </c>
      <c r="B15" s="148">
        <v>2247</v>
      </c>
      <c r="C15" s="174">
        <v>0</v>
      </c>
      <c r="D15" s="106">
        <v>8.5999999999999993E-2</v>
      </c>
      <c r="E15" s="187"/>
      <c r="F15" s="108"/>
      <c r="G15" s="109">
        <f t="shared" si="0"/>
        <v>2247</v>
      </c>
      <c r="H15" s="110"/>
      <c r="I15" s="196"/>
    </row>
    <row r="16" spans="1:10" x14ac:dyDescent="0.25">
      <c r="A16" s="202" t="s">
        <v>1748</v>
      </c>
      <c r="B16" s="148">
        <v>2365</v>
      </c>
      <c r="C16" s="174">
        <v>0</v>
      </c>
      <c r="D16" s="106">
        <v>7.5999999999999998E-2</v>
      </c>
      <c r="E16" s="187"/>
      <c r="F16" s="108"/>
      <c r="G16" s="109">
        <f t="shared" si="0"/>
        <v>2365</v>
      </c>
      <c r="H16" s="110"/>
      <c r="I16" s="196"/>
    </row>
    <row r="17" spans="1:9" x14ac:dyDescent="0.25">
      <c r="A17" s="202" t="s">
        <v>1749</v>
      </c>
      <c r="B17" s="148">
        <v>2305</v>
      </c>
      <c r="C17" s="203">
        <v>0</v>
      </c>
      <c r="D17" s="200">
        <v>8.4000000000000005E-2</v>
      </c>
      <c r="E17" s="198"/>
      <c r="F17" s="197"/>
      <c r="G17" s="109">
        <f t="shared" si="0"/>
        <v>2305</v>
      </c>
      <c r="H17" s="201"/>
      <c r="I17" s="196"/>
    </row>
    <row r="18" spans="1:9" ht="15.75" thickBot="1" x14ac:dyDescent="0.3">
      <c r="A18" s="153" t="s">
        <v>1800</v>
      </c>
      <c r="B18" s="171">
        <v>2297</v>
      </c>
      <c r="C18" s="170">
        <v>0</v>
      </c>
      <c r="D18" s="120">
        <v>8.3000000000000004E-2</v>
      </c>
      <c r="E18" s="188"/>
      <c r="F18" s="113"/>
      <c r="G18" s="114">
        <f t="shared" si="0"/>
        <v>2297</v>
      </c>
      <c r="H18" s="118"/>
      <c r="I18" s="196"/>
    </row>
    <row r="19" spans="1:9" ht="15.75" thickTop="1" x14ac:dyDescent="0.25">
      <c r="A19" s="149" t="s">
        <v>1809</v>
      </c>
      <c r="B19" s="148">
        <v>904</v>
      </c>
      <c r="C19" s="174">
        <v>13</v>
      </c>
      <c r="D19" s="106">
        <v>0.03</v>
      </c>
      <c r="E19" s="187"/>
      <c r="F19" s="108"/>
      <c r="G19" s="356">
        <f t="shared" si="0"/>
        <v>904</v>
      </c>
      <c r="H19" s="110"/>
      <c r="I19" s="196"/>
    </row>
    <row r="20" spans="1:9" x14ac:dyDescent="0.25">
      <c r="A20" s="202" t="s">
        <v>1810</v>
      </c>
      <c r="B20" s="148">
        <v>2029</v>
      </c>
      <c r="C20" s="203">
        <v>0</v>
      </c>
      <c r="D20" s="200">
        <v>6.0999999999999999E-2</v>
      </c>
      <c r="E20" s="198"/>
      <c r="F20" s="197"/>
      <c r="G20" s="356">
        <f t="shared" si="0"/>
        <v>2029</v>
      </c>
      <c r="H20" s="201"/>
      <c r="I20" s="196"/>
    </row>
    <row r="21" spans="1:9" x14ac:dyDescent="0.25">
      <c r="A21" s="202" t="s">
        <v>1819</v>
      </c>
      <c r="B21" s="148">
        <v>1812</v>
      </c>
      <c r="C21" s="174">
        <v>0</v>
      </c>
      <c r="D21" s="106">
        <v>8.6999999999999994E-2</v>
      </c>
      <c r="E21" s="187"/>
      <c r="F21" s="108"/>
      <c r="G21" s="356">
        <f t="shared" si="0"/>
        <v>1812</v>
      </c>
      <c r="H21" s="110"/>
      <c r="I21" s="196"/>
    </row>
    <row r="22" spans="1:9" x14ac:dyDescent="0.25">
      <c r="A22" s="202" t="s">
        <v>1887</v>
      </c>
      <c r="B22" s="204">
        <v>2307</v>
      </c>
      <c r="C22" s="203">
        <v>0</v>
      </c>
      <c r="D22" s="200">
        <v>7.3999999999999996E-2</v>
      </c>
      <c r="E22" s="198"/>
      <c r="F22" s="197"/>
      <c r="G22" s="55">
        <f t="shared" ref="G22:G27" si="1">B22+H22</f>
        <v>2307</v>
      </c>
      <c r="H22" s="201"/>
      <c r="I22" s="196"/>
    </row>
    <row r="23" spans="1:9" x14ac:dyDescent="0.25">
      <c r="A23" s="149" t="s">
        <v>1888</v>
      </c>
      <c r="B23" s="148">
        <v>2311</v>
      </c>
      <c r="C23" s="174">
        <v>0</v>
      </c>
      <c r="D23" s="106">
        <v>8.2000000000000003E-2</v>
      </c>
      <c r="E23" s="187"/>
      <c r="F23" s="108"/>
      <c r="G23" s="356">
        <f t="shared" si="1"/>
        <v>2311</v>
      </c>
      <c r="H23" s="110"/>
      <c r="I23" s="196"/>
    </row>
    <row r="24" spans="1:9" x14ac:dyDescent="0.25">
      <c r="A24" s="149" t="s">
        <v>1889</v>
      </c>
      <c r="B24" s="148">
        <v>1954</v>
      </c>
      <c r="C24" s="174">
        <v>0</v>
      </c>
      <c r="D24" s="106">
        <v>5.3999999999999999E-2</v>
      </c>
      <c r="E24" s="187"/>
      <c r="F24" s="108"/>
      <c r="G24" s="356">
        <f t="shared" si="1"/>
        <v>1954</v>
      </c>
      <c r="H24" s="110"/>
      <c r="I24" s="196"/>
    </row>
    <row r="25" spans="1:9" x14ac:dyDescent="0.25">
      <c r="A25" s="202" t="s">
        <v>1886</v>
      </c>
      <c r="B25" s="148">
        <v>1236</v>
      </c>
      <c r="C25" s="203">
        <v>0</v>
      </c>
      <c r="D25" s="200">
        <v>4.3999999999999997E-2</v>
      </c>
      <c r="E25" s="198"/>
      <c r="F25" s="197"/>
      <c r="G25" s="356">
        <f t="shared" si="1"/>
        <v>1236</v>
      </c>
      <c r="H25" s="201"/>
      <c r="I25" s="196"/>
    </row>
    <row r="26" spans="1:9" x14ac:dyDescent="0.25">
      <c r="A26" s="202" t="s">
        <v>1899</v>
      </c>
      <c r="B26" s="148">
        <v>2288</v>
      </c>
      <c r="C26" s="203">
        <v>12</v>
      </c>
      <c r="D26" s="200">
        <v>0.08</v>
      </c>
      <c r="E26" s="198"/>
      <c r="F26" s="197"/>
      <c r="G26" s="356">
        <f t="shared" si="1"/>
        <v>2288</v>
      </c>
      <c r="H26" s="201"/>
      <c r="I26" s="196"/>
    </row>
    <row r="27" spans="1:9" x14ac:dyDescent="0.25">
      <c r="A27" s="202" t="s">
        <v>1905</v>
      </c>
      <c r="B27" s="148">
        <v>2300</v>
      </c>
      <c r="C27" s="203">
        <v>0</v>
      </c>
      <c r="D27" s="200">
        <v>7.8E-2</v>
      </c>
      <c r="E27" s="198"/>
      <c r="F27" s="197"/>
      <c r="G27" s="356">
        <f t="shared" si="1"/>
        <v>2300</v>
      </c>
      <c r="H27" s="201"/>
      <c r="I27" s="196"/>
    </row>
    <row r="28" spans="1:9" x14ac:dyDescent="0.25">
      <c r="A28" s="202" t="s">
        <v>1910</v>
      </c>
      <c r="B28" s="204">
        <v>2203</v>
      </c>
      <c r="C28" s="203">
        <v>8</v>
      </c>
      <c r="D28" s="200">
        <v>0.184</v>
      </c>
      <c r="E28" s="198"/>
      <c r="F28" s="197"/>
      <c r="G28" s="55">
        <f t="shared" si="0"/>
        <v>2203</v>
      </c>
      <c r="H28" s="201"/>
      <c r="I28" s="196"/>
    </row>
    <row r="29" spans="1:9" x14ac:dyDescent="0.25">
      <c r="A29" s="202" t="s">
        <v>1915</v>
      </c>
      <c r="B29" s="204">
        <v>2315</v>
      </c>
      <c r="C29" s="203">
        <v>0</v>
      </c>
      <c r="D29" s="200">
        <v>9.1999999999999998E-2</v>
      </c>
      <c r="E29" s="198"/>
      <c r="F29" s="197"/>
      <c r="G29" s="55">
        <f t="shared" si="0"/>
        <v>2315</v>
      </c>
      <c r="H29" s="201"/>
      <c r="I29" s="196"/>
    </row>
    <row r="30" spans="1:9" x14ac:dyDescent="0.25">
      <c r="A30" s="149" t="s">
        <v>1926</v>
      </c>
      <c r="B30" s="148">
        <v>2277</v>
      </c>
      <c r="C30" s="174">
        <v>2</v>
      </c>
      <c r="D30" s="106">
        <v>8.4000000000000005E-2</v>
      </c>
      <c r="E30" s="187"/>
      <c r="F30" s="108"/>
      <c r="G30" s="356">
        <f t="shared" si="0"/>
        <v>2277</v>
      </c>
      <c r="H30" s="110"/>
      <c r="I30" s="196"/>
    </row>
    <row r="31" spans="1:9" x14ac:dyDescent="0.25">
      <c r="A31" s="202" t="s">
        <v>1927</v>
      </c>
      <c r="B31" s="148">
        <v>2315</v>
      </c>
      <c r="C31" s="174">
        <v>0</v>
      </c>
      <c r="D31" s="106">
        <v>8.5999999999999993E-2</v>
      </c>
      <c r="E31" s="187"/>
      <c r="F31" s="108"/>
      <c r="G31" s="356">
        <f t="shared" si="0"/>
        <v>2315</v>
      </c>
      <c r="H31" s="110"/>
      <c r="I31" s="196"/>
    </row>
    <row r="32" spans="1:9" x14ac:dyDescent="0.25">
      <c r="A32" s="202" t="s">
        <v>1936</v>
      </c>
      <c r="B32" s="148">
        <v>1992</v>
      </c>
      <c r="C32" s="203">
        <v>20</v>
      </c>
      <c r="D32" s="200">
        <v>7.8E-2</v>
      </c>
      <c r="E32" s="198"/>
      <c r="F32" s="197"/>
      <c r="G32" s="356">
        <f t="shared" si="0"/>
        <v>1992</v>
      </c>
      <c r="H32" s="201"/>
      <c r="I32" s="196"/>
    </row>
    <row r="33" spans="1:13" ht="15.75" thickBot="1" x14ac:dyDescent="0.3">
      <c r="A33" s="374" t="s">
        <v>1944</v>
      </c>
      <c r="B33" s="375">
        <v>1928</v>
      </c>
      <c r="C33" s="376">
        <v>18</v>
      </c>
      <c r="D33" s="377">
        <v>7.1999999999999995E-2</v>
      </c>
      <c r="E33" s="378"/>
      <c r="F33" s="379"/>
      <c r="G33" s="382">
        <f t="shared" si="0"/>
        <v>1928</v>
      </c>
      <c r="H33" s="380"/>
      <c r="I33" s="196"/>
    </row>
    <row r="34" spans="1:13" ht="15.75" thickTop="1" x14ac:dyDescent="0.25">
      <c r="A34" s="149" t="s">
        <v>1945</v>
      </c>
      <c r="B34" s="148">
        <v>1913</v>
      </c>
      <c r="C34" s="174">
        <v>17</v>
      </c>
      <c r="D34" s="106">
        <v>8.2000000000000003E-2</v>
      </c>
      <c r="E34" s="187"/>
      <c r="F34" s="108"/>
      <c r="G34" s="109">
        <f t="shared" si="0"/>
        <v>1913</v>
      </c>
      <c r="H34" s="110"/>
      <c r="I34" s="196"/>
      <c r="M34" s="472"/>
    </row>
    <row r="35" spans="1:13" x14ac:dyDescent="0.25">
      <c r="A35" s="149" t="s">
        <v>2101</v>
      </c>
      <c r="B35" s="148">
        <v>2320</v>
      </c>
      <c r="C35" s="174">
        <v>0</v>
      </c>
      <c r="D35" s="106">
        <v>0</v>
      </c>
      <c r="E35" s="187"/>
      <c r="F35" s="108"/>
      <c r="G35" s="109">
        <f t="shared" si="0"/>
        <v>2320</v>
      </c>
      <c r="H35" s="110"/>
      <c r="I35" s="196"/>
      <c r="M35" s="472"/>
    </row>
    <row r="36" spans="1:13" x14ac:dyDescent="0.25">
      <c r="A36" s="149" t="s">
        <v>1978</v>
      </c>
      <c r="B36" s="148">
        <v>211</v>
      </c>
      <c r="C36" s="174">
        <v>0</v>
      </c>
      <c r="D36" s="106">
        <v>0</v>
      </c>
      <c r="E36" s="187"/>
      <c r="F36" s="108"/>
      <c r="G36" s="109">
        <f t="shared" si="0"/>
        <v>211</v>
      </c>
      <c r="H36" s="110"/>
      <c r="I36" s="196"/>
      <c r="M36" s="472"/>
    </row>
    <row r="37" spans="1:13" x14ac:dyDescent="0.25">
      <c r="A37" s="202" t="s">
        <v>2009</v>
      </c>
      <c r="B37" s="148">
        <v>1830</v>
      </c>
      <c r="C37" s="174">
        <v>6</v>
      </c>
      <c r="D37" s="106">
        <v>0.06</v>
      </c>
      <c r="E37" s="187"/>
      <c r="F37" s="108"/>
      <c r="G37" s="109">
        <f t="shared" si="0"/>
        <v>1830</v>
      </c>
      <c r="H37" s="110"/>
      <c r="I37" s="196"/>
      <c r="M37" s="472"/>
    </row>
    <row r="38" spans="1:13" x14ac:dyDescent="0.25">
      <c r="A38" s="202" t="s">
        <v>2016</v>
      </c>
      <c r="B38" s="426">
        <v>1040</v>
      </c>
      <c r="C38" s="427">
        <v>0</v>
      </c>
      <c r="D38" s="425">
        <v>4.5999999999999999E-2</v>
      </c>
      <c r="E38" s="428">
        <v>0</v>
      </c>
      <c r="F38" s="108"/>
      <c r="G38" s="109">
        <f t="shared" si="0"/>
        <v>1040</v>
      </c>
      <c r="H38" s="110"/>
      <c r="I38" s="196"/>
      <c r="M38" s="430"/>
    </row>
    <row r="39" spans="1:13" x14ac:dyDescent="0.25">
      <c r="A39" s="202" t="s">
        <v>2017</v>
      </c>
      <c r="B39" s="162">
        <v>2279</v>
      </c>
      <c r="C39" s="163">
        <v>3</v>
      </c>
      <c r="D39" s="163">
        <v>8.2000000000000003E-2</v>
      </c>
      <c r="E39" s="164">
        <v>0</v>
      </c>
      <c r="F39" s="108"/>
      <c r="G39" s="109">
        <f>B39+H39</f>
        <v>2279</v>
      </c>
      <c r="H39" s="110"/>
      <c r="I39" s="196"/>
      <c r="M39" s="138"/>
    </row>
    <row r="40" spans="1:13" x14ac:dyDescent="0.25">
      <c r="A40" s="202" t="s">
        <v>2018</v>
      </c>
      <c r="B40" s="426">
        <v>2328</v>
      </c>
      <c r="C40" s="427">
        <v>0</v>
      </c>
      <c r="D40" s="427">
        <v>8.2000000000000003E-2</v>
      </c>
      <c r="E40" s="428">
        <v>0</v>
      </c>
      <c r="F40" s="108"/>
      <c r="G40" s="109">
        <f t="shared" si="0"/>
        <v>2328</v>
      </c>
      <c r="H40" s="110"/>
      <c r="I40" s="196"/>
      <c r="M40" s="430"/>
    </row>
    <row r="41" spans="1:13" x14ac:dyDescent="0.25">
      <c r="A41" s="202" t="s">
        <v>2031</v>
      </c>
      <c r="B41" s="426">
        <v>2343</v>
      </c>
      <c r="C41" s="427">
        <v>0</v>
      </c>
      <c r="D41" s="425">
        <v>8.4000000000000005E-2</v>
      </c>
      <c r="E41" s="428">
        <v>0</v>
      </c>
      <c r="F41" s="108"/>
      <c r="G41" s="109">
        <f t="shared" si="0"/>
        <v>2343</v>
      </c>
      <c r="H41" s="110"/>
      <c r="I41" s="196"/>
    </row>
    <row r="42" spans="1:13" x14ac:dyDescent="0.25">
      <c r="A42" s="202" t="s">
        <v>2032</v>
      </c>
      <c r="B42" s="426">
        <v>2350</v>
      </c>
      <c r="C42" s="427">
        <v>0</v>
      </c>
      <c r="D42" s="425">
        <v>8.5999999999999993E-2</v>
      </c>
      <c r="E42" s="428">
        <v>0</v>
      </c>
      <c r="F42" s="108"/>
      <c r="G42" s="109">
        <f t="shared" si="0"/>
        <v>2350</v>
      </c>
      <c r="H42" s="110"/>
      <c r="I42" s="196"/>
      <c r="M42" s="430"/>
    </row>
    <row r="43" spans="1:13" x14ac:dyDescent="0.25">
      <c r="A43" s="149" t="s">
        <v>2047</v>
      </c>
      <c r="B43" s="426">
        <v>2371</v>
      </c>
      <c r="C43" s="427">
        <v>0</v>
      </c>
      <c r="D43" s="425">
        <v>0.08</v>
      </c>
      <c r="E43" s="428">
        <v>0</v>
      </c>
      <c r="F43" s="108"/>
      <c r="G43" s="109">
        <f t="shared" si="0"/>
        <v>2371</v>
      </c>
      <c r="H43" s="110"/>
      <c r="I43" s="196"/>
      <c r="M43" s="430"/>
    </row>
    <row r="44" spans="1:13" x14ac:dyDescent="0.25">
      <c r="A44" s="149" t="s">
        <v>2048</v>
      </c>
      <c r="B44" s="426">
        <v>2270</v>
      </c>
      <c r="C44" s="427">
        <v>0</v>
      </c>
      <c r="D44" s="425">
        <v>9.6000000000000002E-2</v>
      </c>
      <c r="E44" s="428">
        <v>0</v>
      </c>
      <c r="F44" s="108"/>
      <c r="G44" s="109">
        <f t="shared" si="0"/>
        <v>2270</v>
      </c>
      <c r="H44" s="110"/>
      <c r="I44" s="196"/>
      <c r="M44" s="430"/>
    </row>
    <row r="45" spans="1:13" x14ac:dyDescent="0.25">
      <c r="A45" s="149" t="s">
        <v>2057</v>
      </c>
      <c r="B45" s="426">
        <v>1755</v>
      </c>
      <c r="C45" s="427">
        <v>19</v>
      </c>
      <c r="D45" s="425">
        <v>8.4000000000000005E-2</v>
      </c>
      <c r="E45" s="428">
        <v>8.3333333333333329E-2</v>
      </c>
      <c r="F45" s="108"/>
      <c r="G45" s="109">
        <f t="shared" si="0"/>
        <v>1755</v>
      </c>
      <c r="H45" s="110"/>
      <c r="I45" s="196"/>
      <c r="K45" s="426">
        <v>2371</v>
      </c>
      <c r="M45" s="430"/>
    </row>
    <row r="46" spans="1:13" x14ac:dyDescent="0.25">
      <c r="A46" s="149" t="s">
        <v>2058</v>
      </c>
      <c r="B46" s="426">
        <v>2380</v>
      </c>
      <c r="C46" s="427">
        <v>0</v>
      </c>
      <c r="D46" s="425">
        <v>8.5999999999999993E-2</v>
      </c>
      <c r="E46" s="428">
        <v>0</v>
      </c>
      <c r="F46" s="108"/>
      <c r="G46" s="109">
        <f t="shared" si="0"/>
        <v>2380</v>
      </c>
      <c r="H46" s="110"/>
      <c r="I46" s="196"/>
      <c r="K46" s="426">
        <v>1755</v>
      </c>
      <c r="M46" s="430"/>
    </row>
    <row r="47" spans="1:13" ht="15.75" thickBot="1" x14ac:dyDescent="0.3">
      <c r="A47" s="432" t="s">
        <v>2077</v>
      </c>
      <c r="B47" s="467">
        <v>2230</v>
      </c>
      <c r="C47" s="468">
        <v>0</v>
      </c>
      <c r="D47" s="469">
        <v>8.2000000000000003E-2</v>
      </c>
      <c r="E47" s="470">
        <v>0</v>
      </c>
      <c r="F47" s="437"/>
      <c r="G47" s="471">
        <f t="shared" si="0"/>
        <v>2230</v>
      </c>
      <c r="H47" s="439"/>
      <c r="I47" s="196"/>
      <c r="K47" s="426">
        <v>2380</v>
      </c>
      <c r="M47" s="430"/>
    </row>
    <row r="48" spans="1:13" x14ac:dyDescent="0.25">
      <c r="A48" s="149" t="s">
        <v>2078</v>
      </c>
      <c r="B48" s="105">
        <v>515</v>
      </c>
      <c r="C48" s="103">
        <v>17</v>
      </c>
      <c r="D48" s="103">
        <v>3.5999999999999997E-2</v>
      </c>
      <c r="E48" s="443">
        <v>1.3888888888888888E-2</v>
      </c>
      <c r="F48" s="108"/>
      <c r="G48" s="109">
        <f t="shared" si="0"/>
        <v>515</v>
      </c>
      <c r="H48" s="110"/>
      <c r="I48" s="196"/>
      <c r="M48" s="473"/>
    </row>
    <row r="49" spans="1:11" x14ac:dyDescent="0.25">
      <c r="A49" s="149" t="s">
        <v>2151</v>
      </c>
      <c r="B49" s="426">
        <v>2159</v>
      </c>
      <c r="C49" s="427">
        <v>0</v>
      </c>
      <c r="D49" s="425">
        <v>7.8E-2</v>
      </c>
      <c r="E49" s="428">
        <v>0</v>
      </c>
      <c r="F49" s="108"/>
      <c r="G49" s="109">
        <f t="shared" si="0"/>
        <v>2159</v>
      </c>
      <c r="H49" s="110"/>
      <c r="I49" s="196"/>
    </row>
    <row r="50" spans="1:11" x14ac:dyDescent="0.25">
      <c r="A50" s="149" t="s">
        <v>2162</v>
      </c>
      <c r="B50" s="162">
        <v>2345</v>
      </c>
      <c r="C50" s="163">
        <v>0</v>
      </c>
      <c r="D50" s="163">
        <v>0.08</v>
      </c>
      <c r="E50" s="428">
        <v>0</v>
      </c>
      <c r="F50" s="108"/>
      <c r="G50" s="109">
        <f t="shared" si="0"/>
        <v>2345</v>
      </c>
      <c r="H50" s="110"/>
      <c r="I50" s="196"/>
    </row>
    <row r="51" spans="1:11" x14ac:dyDescent="0.25">
      <c r="A51" s="149" t="s">
        <v>2171</v>
      </c>
      <c r="B51" s="162">
        <v>1650</v>
      </c>
      <c r="C51" s="163">
        <v>0</v>
      </c>
      <c r="D51" s="163">
        <v>4.8000000000000001E-2</v>
      </c>
      <c r="E51" s="428">
        <v>5.5555555555555552E-2</v>
      </c>
      <c r="F51" s="108"/>
      <c r="G51" s="109">
        <f t="shared" si="0"/>
        <v>1650</v>
      </c>
      <c r="H51" s="110"/>
      <c r="I51" s="196"/>
    </row>
    <row r="52" spans="1:11" x14ac:dyDescent="0.25">
      <c r="A52" s="149" t="s">
        <v>2172</v>
      </c>
      <c r="B52" s="162">
        <v>1287</v>
      </c>
      <c r="C52" s="163">
        <v>0</v>
      </c>
      <c r="D52" s="163">
        <v>5.3999999999999999E-2</v>
      </c>
      <c r="E52" s="428">
        <v>0</v>
      </c>
      <c r="F52" s="108"/>
      <c r="G52" s="109">
        <f t="shared" si="0"/>
        <v>1287</v>
      </c>
      <c r="H52" s="110"/>
      <c r="I52" s="196"/>
    </row>
    <row r="53" spans="1:11" x14ac:dyDescent="0.25">
      <c r="A53" s="149" t="s">
        <v>2179</v>
      </c>
      <c r="B53" s="148">
        <v>150</v>
      </c>
      <c r="C53" s="203">
        <v>0</v>
      </c>
      <c r="D53" s="200">
        <v>8.0000000000000002E-3</v>
      </c>
      <c r="E53" s="198">
        <v>0</v>
      </c>
      <c r="F53" s="197"/>
      <c r="G53" s="109">
        <f>B53+H53</f>
        <v>150</v>
      </c>
      <c r="H53" s="201"/>
      <c r="I53" s="196"/>
    </row>
    <row r="54" spans="1:11" ht="4.5" customHeight="1" x14ac:dyDescent="0.25">
      <c r="A54" s="291"/>
      <c r="B54" s="292"/>
      <c r="C54" s="291"/>
      <c r="D54" s="291"/>
      <c r="E54" s="291"/>
      <c r="F54" s="291"/>
      <c r="G54" s="291">
        <f>B54+H54</f>
        <v>0</v>
      </c>
      <c r="H54" s="291"/>
    </row>
    <row r="55" spans="1:11" x14ac:dyDescent="0.25">
      <c r="A55" s="5" t="s">
        <v>16</v>
      </c>
      <c r="B55" s="18">
        <f>SUM(B6:B53)</f>
        <v>90571</v>
      </c>
      <c r="C55" s="18">
        <f>SUM(C6:C53)</f>
        <v>144</v>
      </c>
      <c r="D55" s="26">
        <f>SUM(D6:D42)</f>
        <v>2.6349999999999998</v>
      </c>
      <c r="E55" s="5"/>
      <c r="F55" s="5"/>
      <c r="G55" s="83">
        <f>SUM(G6:G54)</f>
        <v>90571</v>
      </c>
      <c r="H55" s="23">
        <f>SUM(H6:H19)</f>
        <v>0</v>
      </c>
    </row>
    <row r="56" spans="1:11" x14ac:dyDescent="0.25">
      <c r="A56" s="121"/>
      <c r="B56" s="122">
        <f>J1-B55</f>
        <v>-71</v>
      </c>
      <c r="C56" s="121"/>
      <c r="D56" s="123"/>
      <c r="E56" s="121"/>
      <c r="F56" s="121"/>
      <c r="G56" s="122"/>
      <c r="H56" s="121"/>
    </row>
    <row r="57" spans="1:11" ht="28.5" customHeight="1" x14ac:dyDescent="0.25"/>
    <row r="58" spans="1:11" ht="15" customHeight="1" x14ac:dyDescent="0.25"/>
    <row r="61" spans="1:11" x14ac:dyDescent="0.25">
      <c r="K61" s="426">
        <v>2343</v>
      </c>
    </row>
    <row r="62" spans="1:11" x14ac:dyDescent="0.25">
      <c r="K62" s="426">
        <v>2350</v>
      </c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0"/>
  <sheetViews>
    <sheetView workbookViewId="0">
      <selection activeCell="L9" sqref="L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4200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462" t="s">
        <v>9</v>
      </c>
      <c r="G2" s="12" t="s">
        <v>20</v>
      </c>
      <c r="H2" s="424"/>
    </row>
    <row r="3" spans="1:10" x14ac:dyDescent="0.25">
      <c r="A3" s="8"/>
      <c r="B3" s="541" t="s">
        <v>8</v>
      </c>
      <c r="C3" s="541"/>
      <c r="D3" s="12" t="s">
        <v>176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2084</v>
      </c>
      <c r="B6" s="426">
        <v>980</v>
      </c>
      <c r="C6" s="427">
        <v>0</v>
      </c>
      <c r="D6" s="425">
        <v>0.03</v>
      </c>
      <c r="E6" s="428">
        <v>0</v>
      </c>
      <c r="F6" s="197"/>
      <c r="G6" s="356">
        <f>B6+H6</f>
        <v>980</v>
      </c>
      <c r="H6" s="110"/>
      <c r="I6" s="349"/>
    </row>
    <row r="7" spans="1:10" x14ac:dyDescent="0.25">
      <c r="A7" s="202" t="s">
        <v>2085</v>
      </c>
      <c r="B7" s="162">
        <v>1064</v>
      </c>
      <c r="C7" s="163">
        <v>0</v>
      </c>
      <c r="D7" s="163">
        <v>3.2000000000000001E-2</v>
      </c>
      <c r="E7" s="428">
        <v>0</v>
      </c>
      <c r="F7" s="197"/>
      <c r="G7" s="356">
        <f>B7+H7</f>
        <v>1064</v>
      </c>
      <c r="H7" s="110"/>
      <c r="I7" s="196"/>
    </row>
    <row r="8" spans="1:10" x14ac:dyDescent="0.25">
      <c r="A8" s="202" t="s">
        <v>2089</v>
      </c>
      <c r="B8" s="162">
        <v>900</v>
      </c>
      <c r="C8" s="163">
        <v>0</v>
      </c>
      <c r="D8" s="163">
        <v>3.7999999999999999E-2</v>
      </c>
      <c r="E8" s="428">
        <v>0</v>
      </c>
      <c r="F8" s="197"/>
      <c r="G8" s="356">
        <f>B8+H8</f>
        <v>900</v>
      </c>
      <c r="H8" s="201"/>
      <c r="I8" s="196"/>
    </row>
    <row r="9" spans="1:10" x14ac:dyDescent="0.25">
      <c r="A9" s="202" t="s">
        <v>2090</v>
      </c>
      <c r="B9" s="162">
        <v>688</v>
      </c>
      <c r="C9" s="163">
        <v>0</v>
      </c>
      <c r="D9" s="163">
        <v>2.5999999999999999E-2</v>
      </c>
      <c r="E9" s="428">
        <v>0</v>
      </c>
      <c r="F9" s="197"/>
      <c r="G9" s="356">
        <f>B9+H9</f>
        <v>688</v>
      </c>
      <c r="H9" s="201"/>
      <c r="I9" s="196"/>
    </row>
    <row r="10" spans="1:10" x14ac:dyDescent="0.25">
      <c r="A10" s="202" t="s">
        <v>2102</v>
      </c>
      <c r="B10" s="426">
        <v>670</v>
      </c>
      <c r="C10" s="427">
        <v>0</v>
      </c>
      <c r="D10" s="425">
        <v>3.4000000000000002E-2</v>
      </c>
      <c r="E10" s="428">
        <v>0</v>
      </c>
      <c r="F10" s="197"/>
      <c r="G10" s="116">
        <f>B10+H10</f>
        <v>670</v>
      </c>
      <c r="H10" s="201"/>
      <c r="I10" s="196"/>
    </row>
    <row r="11" spans="1:10" x14ac:dyDescent="0.25">
      <c r="A11" s="202"/>
      <c r="B11" s="204"/>
      <c r="C11" s="203"/>
      <c r="D11" s="200"/>
      <c r="E11" s="198"/>
      <c r="F11" s="197"/>
      <c r="G11" s="116">
        <f t="shared" ref="G11:G16" si="0">B11+H11</f>
        <v>0</v>
      </c>
      <c r="H11" s="201"/>
      <c r="I11" s="196"/>
    </row>
    <row r="12" spans="1:10" x14ac:dyDescent="0.25">
      <c r="A12" s="202"/>
      <c r="B12" s="204"/>
      <c r="C12" s="203"/>
      <c r="D12" s="200"/>
      <c r="E12" s="198"/>
      <c r="F12" s="197"/>
      <c r="G12" s="116">
        <f t="shared" si="0"/>
        <v>0</v>
      </c>
      <c r="H12" s="201"/>
      <c r="I12" s="196"/>
    </row>
    <row r="13" spans="1:10" x14ac:dyDescent="0.25">
      <c r="A13" s="202"/>
      <c r="B13" s="204"/>
      <c r="C13" s="203"/>
      <c r="D13" s="200"/>
      <c r="E13" s="198"/>
      <c r="F13" s="197"/>
      <c r="G13" s="116">
        <f t="shared" si="0"/>
        <v>0</v>
      </c>
      <c r="H13" s="201"/>
      <c r="I13" s="196"/>
    </row>
    <row r="14" spans="1:10" x14ac:dyDescent="0.25">
      <c r="A14" s="362"/>
      <c r="B14" s="204"/>
      <c r="C14" s="203"/>
      <c r="D14" s="200"/>
      <c r="E14" s="198"/>
      <c r="F14" s="197"/>
      <c r="G14" s="116">
        <f t="shared" si="0"/>
        <v>0</v>
      </c>
      <c r="H14" s="201"/>
      <c r="I14" s="196"/>
    </row>
    <row r="15" spans="1:10" x14ac:dyDescent="0.25">
      <c r="A15" s="202"/>
      <c r="B15" s="204"/>
      <c r="C15" s="203"/>
      <c r="D15" s="200"/>
      <c r="E15" s="198"/>
      <c r="F15" s="197"/>
      <c r="G15" s="116">
        <f t="shared" si="0"/>
        <v>0</v>
      </c>
      <c r="H15" s="201"/>
      <c r="I15" s="196"/>
    </row>
    <row r="16" spans="1:10" x14ac:dyDescent="0.25">
      <c r="A16" s="149"/>
      <c r="B16" s="148"/>
      <c r="C16" s="174"/>
      <c r="D16" s="106"/>
      <c r="E16" s="187"/>
      <c r="F16" s="108"/>
      <c r="G16" s="116">
        <f t="shared" si="0"/>
        <v>0</v>
      </c>
      <c r="H16" s="110"/>
      <c r="I16" s="196"/>
    </row>
    <row r="17" spans="1:8" ht="4.5" customHeight="1" x14ac:dyDescent="0.25">
      <c r="A17" s="17"/>
      <c r="B17" s="221"/>
      <c r="C17" s="17"/>
      <c r="D17" s="17"/>
      <c r="E17" s="17"/>
      <c r="F17" s="17"/>
      <c r="G17" s="17"/>
      <c r="H17" s="17"/>
    </row>
    <row r="18" spans="1:8" x14ac:dyDescent="0.25">
      <c r="A18" s="5"/>
      <c r="B18" s="18">
        <f>SUM(B6:B17)</f>
        <v>4302</v>
      </c>
      <c r="C18" s="18">
        <f>SUM(C6:C16)</f>
        <v>0</v>
      </c>
      <c r="D18" s="26">
        <f>SUM(D6:D16)</f>
        <v>0.16</v>
      </c>
      <c r="E18" s="5"/>
      <c r="F18" s="5"/>
      <c r="G18" s="83">
        <f>SUM(G6:G17)</f>
        <v>4302</v>
      </c>
      <c r="H18" s="23">
        <f>SUM(H7:H8)</f>
        <v>0</v>
      </c>
    </row>
    <row r="19" spans="1:8" x14ac:dyDescent="0.25">
      <c r="A19" s="121"/>
      <c r="B19" s="122">
        <f>J1-B18</f>
        <v>-102</v>
      </c>
      <c r="C19" s="121"/>
      <c r="D19" s="123"/>
      <c r="E19" s="121"/>
      <c r="F19" s="121"/>
      <c r="G19" s="122"/>
      <c r="H19" s="121"/>
    </row>
    <row r="20" spans="1:8" ht="28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1">
    <tabColor rgb="FFFFC000"/>
  </sheetPr>
  <dimension ref="A1:J11"/>
  <sheetViews>
    <sheetView workbookViewId="0">
      <selection activeCell="F26" sqref="F2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550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34" t="s">
        <v>9</v>
      </c>
      <c r="G2" s="12" t="s">
        <v>159</v>
      </c>
      <c r="H2" s="192"/>
    </row>
    <row r="3" spans="1:10" x14ac:dyDescent="0.25">
      <c r="A3" s="8"/>
      <c r="B3" s="541" t="s">
        <v>8</v>
      </c>
      <c r="C3" s="541"/>
      <c r="D3" s="12" t="s">
        <v>226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227</v>
      </c>
      <c r="B6" s="148"/>
      <c r="C6" s="174"/>
      <c r="D6" s="106"/>
      <c r="E6" s="187"/>
      <c r="F6" s="108"/>
      <c r="G6" s="116">
        <f>B6+H6</f>
        <v>0</v>
      </c>
      <c r="H6" s="110"/>
      <c r="I6" s="196"/>
    </row>
    <row r="7" spans="1:10" ht="4.5" customHeight="1" x14ac:dyDescent="0.25">
      <c r="A7" s="17"/>
      <c r="B7" s="221"/>
      <c r="C7" s="17"/>
      <c r="D7" s="17"/>
      <c r="E7" s="17"/>
      <c r="F7" s="17"/>
      <c r="G7" s="17"/>
      <c r="H7" s="17"/>
    </row>
    <row r="8" spans="1:10" x14ac:dyDescent="0.25">
      <c r="A8" s="5" t="s">
        <v>16</v>
      </c>
      <c r="B8" s="18">
        <f>SUM(B6:B6)</f>
        <v>0</v>
      </c>
      <c r="C8" s="18">
        <f>SUM(B6:B6)</f>
        <v>0</v>
      </c>
      <c r="D8" s="26">
        <f>SUM(D6:D6)</f>
        <v>0</v>
      </c>
      <c r="E8" s="5"/>
      <c r="F8" s="5"/>
      <c r="G8" s="83">
        <f>SUM(G6:G7)</f>
        <v>0</v>
      </c>
      <c r="H8" s="23">
        <f>SUM(H6:H6)</f>
        <v>0</v>
      </c>
    </row>
    <row r="9" spans="1:10" x14ac:dyDescent="0.25">
      <c r="A9" s="121"/>
      <c r="B9" s="122">
        <f>J1-B8</f>
        <v>550</v>
      </c>
      <c r="C9" s="121"/>
      <c r="D9" s="123"/>
      <c r="E9" s="121"/>
      <c r="F9" s="121"/>
      <c r="G9" s="122"/>
      <c r="H9" s="121"/>
    </row>
    <row r="10" spans="1:10" ht="28.5" customHeight="1" x14ac:dyDescent="0.25"/>
    <row r="11" spans="1:10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7"/>
  <sheetViews>
    <sheetView workbookViewId="0">
      <selection activeCell="M29" sqref="M2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350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178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1765</v>
      </c>
      <c r="B6" s="148">
        <v>499</v>
      </c>
      <c r="C6" s="174">
        <v>30</v>
      </c>
      <c r="D6" s="106">
        <v>3.2000000000000001E-2</v>
      </c>
      <c r="E6" s="187"/>
      <c r="F6" s="108"/>
      <c r="G6" s="109">
        <f t="shared" ref="G6:G13" si="0">B6+H6</f>
        <v>499</v>
      </c>
      <c r="H6" s="110"/>
      <c r="I6" s="196"/>
    </row>
    <row r="7" spans="1:10" x14ac:dyDescent="0.25">
      <c r="A7" s="202" t="s">
        <v>1766</v>
      </c>
      <c r="B7" s="148">
        <v>585</v>
      </c>
      <c r="C7" s="174">
        <v>15</v>
      </c>
      <c r="D7" s="106">
        <v>0.04</v>
      </c>
      <c r="E7" s="187"/>
      <c r="F7" s="108"/>
      <c r="G7" s="109">
        <f t="shared" si="0"/>
        <v>585</v>
      </c>
      <c r="H7" s="110"/>
      <c r="I7" s="196"/>
    </row>
    <row r="8" spans="1:10" x14ac:dyDescent="0.25">
      <c r="A8" s="202" t="s">
        <v>1779</v>
      </c>
      <c r="B8" s="148">
        <v>1835</v>
      </c>
      <c r="C8" s="174">
        <v>12</v>
      </c>
      <c r="D8" s="106">
        <v>0.11799999999999999</v>
      </c>
      <c r="E8" s="187"/>
      <c r="F8" s="108"/>
      <c r="G8" s="109">
        <f t="shared" si="0"/>
        <v>1835</v>
      </c>
      <c r="H8" s="110"/>
      <c r="I8" s="196"/>
    </row>
    <row r="9" spans="1:10" ht="15.75" thickBot="1" x14ac:dyDescent="0.3">
      <c r="A9" s="153" t="s">
        <v>1780</v>
      </c>
      <c r="B9" s="171">
        <v>1370</v>
      </c>
      <c r="C9" s="170">
        <v>0</v>
      </c>
      <c r="D9" s="120">
        <v>5.3999999999999999E-2</v>
      </c>
      <c r="E9" s="188"/>
      <c r="F9" s="113"/>
      <c r="G9" s="114">
        <f t="shared" si="0"/>
        <v>1370</v>
      </c>
      <c r="H9" s="118"/>
      <c r="I9" s="196"/>
    </row>
    <row r="10" spans="1:10" ht="15.75" thickTop="1" x14ac:dyDescent="0.25">
      <c r="A10" s="149" t="s">
        <v>1801</v>
      </c>
      <c r="B10" s="148">
        <v>2000</v>
      </c>
      <c r="C10" s="174">
        <v>0</v>
      </c>
      <c r="D10" s="106">
        <v>0.113</v>
      </c>
      <c r="E10" s="187"/>
      <c r="F10" s="108"/>
      <c r="G10" s="356">
        <f t="shared" si="0"/>
        <v>2000</v>
      </c>
      <c r="H10" s="110"/>
      <c r="I10" s="196"/>
    </row>
    <row r="11" spans="1:10" x14ac:dyDescent="0.25">
      <c r="A11" s="202" t="s">
        <v>1811</v>
      </c>
      <c r="B11" s="148">
        <v>2070</v>
      </c>
      <c r="C11" s="174">
        <v>0</v>
      </c>
      <c r="D11" s="106">
        <v>9.6000000000000002E-2</v>
      </c>
      <c r="E11" s="187"/>
      <c r="F11" s="108"/>
      <c r="G11" s="356">
        <f t="shared" si="0"/>
        <v>2070</v>
      </c>
      <c r="H11" s="110"/>
      <c r="I11" s="196"/>
    </row>
    <row r="12" spans="1:10" x14ac:dyDescent="0.25">
      <c r="A12" s="202" t="s">
        <v>1812</v>
      </c>
      <c r="B12" s="148">
        <v>2205</v>
      </c>
      <c r="C12" s="203">
        <v>6</v>
      </c>
      <c r="D12" s="200">
        <v>0.126</v>
      </c>
      <c r="E12" s="198"/>
      <c r="F12" s="197"/>
      <c r="G12" s="356">
        <f t="shared" si="0"/>
        <v>2205</v>
      </c>
      <c r="H12" s="201"/>
      <c r="I12" s="196"/>
    </row>
    <row r="13" spans="1:10" ht="4.5" customHeight="1" x14ac:dyDescent="0.25">
      <c r="A13" s="291"/>
      <c r="B13" s="292"/>
      <c r="C13" s="291"/>
      <c r="D13" s="291"/>
      <c r="E13" s="291"/>
      <c r="F13" s="291"/>
      <c r="G13" s="291">
        <f t="shared" si="0"/>
        <v>0</v>
      </c>
      <c r="H13" s="291"/>
    </row>
    <row r="14" spans="1:10" x14ac:dyDescent="0.25">
      <c r="A14" s="5" t="s">
        <v>16</v>
      </c>
      <c r="B14" s="18">
        <f>SUM(B6:B12)</f>
        <v>10564</v>
      </c>
      <c r="C14" s="18">
        <f>SUM(B6:B12)</f>
        <v>10564</v>
      </c>
      <c r="D14" s="26">
        <f>SUM(D6:D12)</f>
        <v>0.57899999999999996</v>
      </c>
      <c r="E14" s="5"/>
      <c r="F14" s="5"/>
      <c r="G14" s="83">
        <f>SUM(G6:G13)</f>
        <v>10564</v>
      </c>
      <c r="H14" s="23">
        <f>SUM(H6:H12)</f>
        <v>0</v>
      </c>
    </row>
    <row r="15" spans="1:10" x14ac:dyDescent="0.25">
      <c r="A15" s="121"/>
      <c r="B15" s="122">
        <f>J1-B14</f>
        <v>-64</v>
      </c>
      <c r="C15" s="121"/>
      <c r="D15" s="123"/>
      <c r="E15" s="121"/>
      <c r="F15" s="121"/>
      <c r="G15" s="122"/>
      <c r="H15" s="121"/>
    </row>
    <row r="16" spans="1:10" ht="28.5" customHeight="1" x14ac:dyDescent="0.25"/>
    <row r="17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7"/>
  <sheetViews>
    <sheetView workbookViewId="0">
      <selection activeCell="G6" sqref="G6:G1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459" t="s">
        <v>9</v>
      </c>
      <c r="G2" s="12" t="s">
        <v>15</v>
      </c>
      <c r="H2" s="424"/>
    </row>
    <row r="3" spans="1:10" x14ac:dyDescent="0.25">
      <c r="A3" s="8"/>
      <c r="B3" s="541" t="s">
        <v>8</v>
      </c>
      <c r="C3" s="541"/>
      <c r="D3" s="12" t="s">
        <v>162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2269</v>
      </c>
      <c r="B6" s="426">
        <v>1620</v>
      </c>
      <c r="C6" s="427">
        <v>22</v>
      </c>
      <c r="D6" s="425">
        <v>3.4000000000000002E-2</v>
      </c>
      <c r="E6" s="428">
        <v>6.9444444444444434E-2</v>
      </c>
      <c r="F6" s="197"/>
      <c r="G6" s="356">
        <f>B6-H6</f>
        <v>1620</v>
      </c>
      <c r="H6" s="110"/>
      <c r="I6" s="349"/>
    </row>
    <row r="7" spans="1:10" x14ac:dyDescent="0.25">
      <c r="A7" s="202" t="s">
        <v>2270</v>
      </c>
      <c r="B7" s="426">
        <v>2320</v>
      </c>
      <c r="C7" s="427">
        <v>0</v>
      </c>
      <c r="D7" s="425">
        <v>0.11799999999999999</v>
      </c>
      <c r="E7" s="428">
        <v>0</v>
      </c>
      <c r="F7" s="197"/>
      <c r="G7" s="356">
        <f t="shared" ref="G7:G13" si="0">B7-H7</f>
        <v>2320</v>
      </c>
      <c r="H7" s="110"/>
      <c r="I7" s="196"/>
    </row>
    <row r="8" spans="1:10" x14ac:dyDescent="0.25">
      <c r="A8" s="202" t="s">
        <v>2283</v>
      </c>
      <c r="B8" s="203">
        <v>2510</v>
      </c>
      <c r="C8" s="203"/>
      <c r="D8" s="203">
        <v>7.1999999999999995E-2</v>
      </c>
      <c r="E8" s="475">
        <v>0</v>
      </c>
      <c r="F8" s="197"/>
      <c r="G8" s="356">
        <f t="shared" si="0"/>
        <v>2510</v>
      </c>
      <c r="H8" s="201"/>
      <c r="I8" s="196"/>
    </row>
    <row r="9" spans="1:10" x14ac:dyDescent="0.25">
      <c r="A9" s="202" t="s">
        <v>2284</v>
      </c>
      <c r="B9" s="426">
        <v>2400</v>
      </c>
      <c r="C9" s="427">
        <v>7</v>
      </c>
      <c r="D9" s="425">
        <v>0.122</v>
      </c>
      <c r="E9" s="428">
        <v>0</v>
      </c>
      <c r="F9" s="197"/>
      <c r="G9" s="356">
        <f t="shared" si="0"/>
        <v>2400</v>
      </c>
      <c r="H9" s="201"/>
      <c r="I9" s="196"/>
    </row>
    <row r="10" spans="1:10" x14ac:dyDescent="0.25">
      <c r="A10" s="202" t="s">
        <v>2297</v>
      </c>
      <c r="B10" s="426">
        <v>2340</v>
      </c>
      <c r="C10" s="427">
        <v>0</v>
      </c>
      <c r="D10" s="425">
        <v>0.09</v>
      </c>
      <c r="E10" s="428">
        <v>0</v>
      </c>
      <c r="F10" s="197"/>
      <c r="G10" s="356">
        <f t="shared" si="0"/>
        <v>2340</v>
      </c>
      <c r="H10" s="201"/>
      <c r="I10" s="196"/>
    </row>
    <row r="11" spans="1:10" x14ac:dyDescent="0.25">
      <c r="A11" s="338" t="s">
        <v>2298</v>
      </c>
      <c r="B11" s="416">
        <v>2024</v>
      </c>
      <c r="C11" s="417">
        <v>0</v>
      </c>
      <c r="D11" s="57">
        <v>8.7999999999999995E-2</v>
      </c>
      <c r="E11" s="27">
        <v>6.25E-2</v>
      </c>
      <c r="F11" s="19"/>
      <c r="G11" s="356">
        <f t="shared" si="0"/>
        <v>1895</v>
      </c>
      <c r="H11" s="201">
        <v>129</v>
      </c>
      <c r="I11" s="196"/>
    </row>
    <row r="12" spans="1:10" x14ac:dyDescent="0.25">
      <c r="A12" s="202" t="s">
        <v>2310</v>
      </c>
      <c r="B12" s="162">
        <v>2300</v>
      </c>
      <c r="C12" s="163">
        <v>10</v>
      </c>
      <c r="D12" s="163">
        <v>0.10199999999999999</v>
      </c>
      <c r="E12" s="428">
        <v>0</v>
      </c>
      <c r="F12" s="197"/>
      <c r="G12" s="356">
        <f t="shared" si="0"/>
        <v>2300</v>
      </c>
      <c r="H12" s="201"/>
      <c r="I12" s="196"/>
    </row>
    <row r="13" spans="1:10" x14ac:dyDescent="0.25">
      <c r="A13" s="2"/>
      <c r="B13" s="2"/>
      <c r="C13" s="2"/>
      <c r="D13" s="2"/>
      <c r="E13" s="2"/>
      <c r="F13" s="2"/>
      <c r="G13" s="356">
        <f t="shared" si="0"/>
        <v>0</v>
      </c>
      <c r="H13" s="2"/>
      <c r="I13" s="196"/>
    </row>
    <row r="14" spans="1:10" ht="18" customHeight="1" x14ac:dyDescent="0.25">
      <c r="A14" s="202"/>
      <c r="B14" s="204"/>
      <c r="C14" s="203"/>
      <c r="D14" s="200"/>
      <c r="E14" s="198"/>
      <c r="F14" s="197"/>
      <c r="G14" s="55">
        <f>B14+H14</f>
        <v>0</v>
      </c>
      <c r="H14" s="201"/>
      <c r="I14" s="196"/>
    </row>
    <row r="15" spans="1:10" x14ac:dyDescent="0.25">
      <c r="A15" s="149"/>
      <c r="B15" s="148"/>
      <c r="C15" s="174"/>
      <c r="D15" s="106"/>
      <c r="E15" s="187"/>
      <c r="F15" s="108"/>
      <c r="G15" s="356">
        <f t="shared" ref="G15:G23" si="1">B15+H15</f>
        <v>0</v>
      </c>
      <c r="H15" s="110"/>
      <c r="I15" s="196"/>
    </row>
    <row r="16" spans="1:10" x14ac:dyDescent="0.25">
      <c r="A16" s="149"/>
      <c r="B16" s="148"/>
      <c r="C16" s="174"/>
      <c r="D16" s="106"/>
      <c r="E16" s="187"/>
      <c r="F16" s="108"/>
      <c r="G16" s="356">
        <f t="shared" si="1"/>
        <v>0</v>
      </c>
      <c r="H16" s="110"/>
      <c r="I16" s="196"/>
    </row>
    <row r="17" spans="1:9" x14ac:dyDescent="0.25">
      <c r="A17" s="202"/>
      <c r="B17" s="204"/>
      <c r="C17" s="203"/>
      <c r="D17" s="200"/>
      <c r="E17" s="198"/>
      <c r="F17" s="197"/>
      <c r="G17" s="356">
        <f t="shared" si="1"/>
        <v>0</v>
      </c>
      <c r="H17" s="201"/>
      <c r="I17" s="415"/>
    </row>
    <row r="18" spans="1:9" x14ac:dyDescent="0.25">
      <c r="A18" s="202"/>
      <c r="B18" s="204"/>
      <c r="C18" s="203"/>
      <c r="D18" s="200"/>
      <c r="E18" s="198"/>
      <c r="F18" s="197"/>
      <c r="G18" s="356">
        <f t="shared" si="1"/>
        <v>0</v>
      </c>
      <c r="H18" s="201"/>
      <c r="I18" s="196"/>
    </row>
    <row r="19" spans="1:9" x14ac:dyDescent="0.25">
      <c r="A19" s="202"/>
      <c r="B19" s="204"/>
      <c r="C19" s="203"/>
      <c r="D19" s="200"/>
      <c r="E19" s="198"/>
      <c r="F19" s="197"/>
      <c r="G19" s="356">
        <f t="shared" si="1"/>
        <v>0</v>
      </c>
      <c r="H19" s="201"/>
      <c r="I19" s="196"/>
    </row>
    <row r="20" spans="1:9" x14ac:dyDescent="0.25">
      <c r="A20" s="202"/>
      <c r="B20" s="204"/>
      <c r="C20" s="203"/>
      <c r="D20" s="200"/>
      <c r="E20" s="198"/>
      <c r="F20" s="197"/>
      <c r="G20" s="356">
        <f t="shared" si="1"/>
        <v>0</v>
      </c>
      <c r="H20" s="201"/>
      <c r="I20" s="196"/>
    </row>
    <row r="21" spans="1:9" x14ac:dyDescent="0.25">
      <c r="A21" s="362"/>
      <c r="B21" s="204"/>
      <c r="C21" s="203"/>
      <c r="D21" s="200"/>
      <c r="E21" s="198"/>
      <c r="F21" s="197"/>
      <c r="G21" s="356">
        <f t="shared" si="1"/>
        <v>0</v>
      </c>
      <c r="H21" s="201"/>
      <c r="I21" s="196"/>
    </row>
    <row r="22" spans="1:9" x14ac:dyDescent="0.25">
      <c r="A22" s="202"/>
      <c r="B22" s="204"/>
      <c r="C22" s="203"/>
      <c r="D22" s="200"/>
      <c r="E22" s="198"/>
      <c r="F22" s="197"/>
      <c r="G22" s="356">
        <f t="shared" si="1"/>
        <v>0</v>
      </c>
      <c r="H22" s="201"/>
      <c r="I22" s="196"/>
    </row>
    <row r="23" spans="1:9" x14ac:dyDescent="0.25">
      <c r="A23" s="149"/>
      <c r="B23" s="148"/>
      <c r="C23" s="174"/>
      <c r="D23" s="106"/>
      <c r="E23" s="187"/>
      <c r="F23" s="108"/>
      <c r="G23" s="356">
        <f t="shared" si="1"/>
        <v>0</v>
      </c>
      <c r="H23" s="110"/>
      <c r="I23" s="196"/>
    </row>
    <row r="24" spans="1:9" ht="4.5" customHeight="1" x14ac:dyDescent="0.25">
      <c r="A24" s="17"/>
      <c r="B24" s="221"/>
      <c r="C24" s="17"/>
      <c r="D24" s="17"/>
      <c r="E24" s="17"/>
      <c r="F24" s="17"/>
      <c r="G24" s="17"/>
      <c r="H24" s="17"/>
    </row>
    <row r="25" spans="1:9" x14ac:dyDescent="0.25">
      <c r="A25" s="5"/>
      <c r="B25" s="18">
        <f>SUM(B6:B24)</f>
        <v>15514</v>
      </c>
      <c r="C25" s="18">
        <f>SUM(C6:C23)</f>
        <v>39</v>
      </c>
      <c r="D25" s="26">
        <f>SUM(D8:D23)</f>
        <v>0.47399999999999998</v>
      </c>
      <c r="E25" s="5"/>
      <c r="F25" s="5"/>
      <c r="G25" s="83">
        <f>SUM(G6:G24)</f>
        <v>15385</v>
      </c>
      <c r="H25" s="23">
        <f>SUM(H7:H8)</f>
        <v>0</v>
      </c>
    </row>
    <row r="26" spans="1:9" x14ac:dyDescent="0.25">
      <c r="A26" s="121"/>
      <c r="B26" s="122">
        <f>J1-B25</f>
        <v>-14</v>
      </c>
      <c r="C26" s="121"/>
      <c r="D26" s="123"/>
      <c r="E26" s="121"/>
      <c r="F26" s="121"/>
      <c r="G26" s="122"/>
      <c r="H26" s="121"/>
    </row>
    <row r="27" spans="1:9" ht="28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58"/>
  <sheetViews>
    <sheetView topLeftCell="A19" workbookViewId="0">
      <selection activeCell="A38" sqref="A38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</v>
      </c>
    </row>
    <row r="2" spans="1:10" ht="15" customHeight="1" x14ac:dyDescent="0.25">
      <c r="A2" s="7"/>
      <c r="B2" s="543" t="s">
        <v>7</v>
      </c>
      <c r="C2" s="543"/>
      <c r="D2" s="12" t="s">
        <v>109</v>
      </c>
      <c r="E2" s="424"/>
      <c r="F2" s="459" t="s">
        <v>9</v>
      </c>
      <c r="G2" s="12" t="s">
        <v>15</v>
      </c>
      <c r="H2" s="424"/>
    </row>
    <row r="3" spans="1:10" x14ac:dyDescent="0.25">
      <c r="A3" s="8"/>
      <c r="B3" s="541" t="s">
        <v>8</v>
      </c>
      <c r="C3" s="541"/>
      <c r="D3" s="12" t="s">
        <v>161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97" t="s">
        <v>2181</v>
      </c>
      <c r="B6" s="426">
        <v>13</v>
      </c>
      <c r="C6" s="427">
        <v>0</v>
      </c>
      <c r="D6" s="427">
        <v>0</v>
      </c>
      <c r="E6" s="428">
        <v>0</v>
      </c>
      <c r="F6" s="197"/>
      <c r="G6" s="222">
        <f t="shared" ref="G6:G11" si="0">(B6-H6)</f>
        <v>13</v>
      </c>
      <c r="H6" s="197"/>
    </row>
    <row r="7" spans="1:10" x14ac:dyDescent="0.25">
      <c r="A7" s="197" t="s">
        <v>2195</v>
      </c>
      <c r="B7" s="426">
        <v>810</v>
      </c>
      <c r="C7" s="427">
        <v>0</v>
      </c>
      <c r="D7" s="425">
        <v>0.69</v>
      </c>
      <c r="E7" s="428">
        <v>0</v>
      </c>
      <c r="F7" s="197"/>
      <c r="G7" s="222">
        <f t="shared" si="0"/>
        <v>810</v>
      </c>
      <c r="H7" s="197"/>
    </row>
    <row r="8" spans="1:10" x14ac:dyDescent="0.25">
      <c r="A8" s="197" t="s">
        <v>2196</v>
      </c>
      <c r="B8" s="203">
        <v>48</v>
      </c>
      <c r="C8" s="203">
        <v>0</v>
      </c>
      <c r="D8" s="203">
        <v>0</v>
      </c>
      <c r="E8" s="475">
        <v>0</v>
      </c>
      <c r="F8" s="197"/>
      <c r="G8" s="222">
        <f t="shared" si="0"/>
        <v>48</v>
      </c>
      <c r="H8" s="197"/>
    </row>
    <row r="9" spans="1:10" x14ac:dyDescent="0.25">
      <c r="A9" s="197" t="s">
        <v>2215</v>
      </c>
      <c r="B9" s="426">
        <v>160</v>
      </c>
      <c r="C9" s="427">
        <v>0</v>
      </c>
      <c r="D9" s="425">
        <v>0.13400000000000001</v>
      </c>
      <c r="E9" s="428">
        <v>0</v>
      </c>
      <c r="F9" s="197"/>
      <c r="G9" s="222">
        <f t="shared" si="0"/>
        <v>160</v>
      </c>
      <c r="H9" s="197"/>
    </row>
    <row r="10" spans="1:10" x14ac:dyDescent="0.25">
      <c r="A10" s="202"/>
      <c r="B10" s="48"/>
      <c r="C10" s="202"/>
      <c r="D10" s="312"/>
      <c r="E10" s="150"/>
      <c r="F10" s="19"/>
      <c r="G10" s="142">
        <f t="shared" si="0"/>
        <v>0</v>
      </c>
      <c r="H10" s="19"/>
    </row>
    <row r="11" spans="1:10" x14ac:dyDescent="0.25">
      <c r="A11" s="202"/>
      <c r="B11" s="48"/>
      <c r="C11" s="202"/>
      <c r="D11" s="312"/>
      <c r="E11" s="150"/>
      <c r="F11" s="127"/>
      <c r="G11" s="142">
        <f t="shared" si="0"/>
        <v>0</v>
      </c>
      <c r="H11" s="19"/>
    </row>
    <row r="12" spans="1:10" ht="4.5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10" x14ac:dyDescent="0.25">
      <c r="A13" s="5" t="s">
        <v>16</v>
      </c>
      <c r="B13" s="18">
        <f>SUM(B6:B11)</f>
        <v>1031</v>
      </c>
      <c r="C13" s="5">
        <f>SUM(C6:C11)</f>
        <v>0</v>
      </c>
      <c r="D13" s="26">
        <f>SUM(D6:D11)</f>
        <v>0.82399999999999995</v>
      </c>
      <c r="E13" s="5"/>
      <c r="F13" s="5"/>
      <c r="G13" s="83">
        <f>SUM(G6:G11)</f>
        <v>1031</v>
      </c>
      <c r="H13" s="23"/>
    </row>
    <row r="14" spans="1:10" x14ac:dyDescent="0.25">
      <c r="A14" s="121"/>
      <c r="B14" s="122">
        <f>J1-B13</f>
        <v>-31</v>
      </c>
      <c r="C14" s="121"/>
      <c r="D14" s="123"/>
      <c r="E14" s="121"/>
      <c r="F14" s="121"/>
      <c r="G14" s="122"/>
      <c r="H14" s="121"/>
    </row>
    <row r="15" spans="1:10" ht="15" customHeight="1" x14ac:dyDescent="0.25"/>
    <row r="16" spans="1:10" ht="28.5" customHeight="1" x14ac:dyDescent="0.25">
      <c r="A16" s="6"/>
      <c r="B16" s="542" t="s">
        <v>6</v>
      </c>
      <c r="C16" s="542"/>
      <c r="D16" s="542"/>
      <c r="E16" s="542"/>
      <c r="F16" s="542"/>
      <c r="G16" s="542"/>
      <c r="H16" s="542"/>
      <c r="J16" s="186"/>
    </row>
    <row r="17" spans="1:15" ht="15" customHeight="1" x14ac:dyDescent="0.25">
      <c r="A17" s="7"/>
      <c r="B17" s="543" t="s">
        <v>7</v>
      </c>
      <c r="C17" s="543"/>
      <c r="D17" s="12" t="s">
        <v>109</v>
      </c>
      <c r="E17" s="424"/>
      <c r="F17" s="459" t="s">
        <v>9</v>
      </c>
      <c r="G17" s="12" t="s">
        <v>159</v>
      </c>
      <c r="H17" s="424"/>
    </row>
    <row r="18" spans="1:15" x14ac:dyDescent="0.25">
      <c r="A18" s="8"/>
      <c r="B18" s="541" t="s">
        <v>8</v>
      </c>
      <c r="C18" s="541"/>
      <c r="D18" s="12" t="s">
        <v>161</v>
      </c>
      <c r="E18" s="4"/>
      <c r="F18" s="5" t="s">
        <v>10</v>
      </c>
      <c r="G18" s="13" t="s">
        <v>132</v>
      </c>
      <c r="H18" s="4"/>
    </row>
    <row r="20" spans="1:15" ht="30" x14ac:dyDescent="0.25">
      <c r="A20" s="197" t="s">
        <v>0</v>
      </c>
      <c r="B20" s="197" t="s">
        <v>1</v>
      </c>
      <c r="C20" s="197" t="s">
        <v>2</v>
      </c>
      <c r="D20" s="197" t="s">
        <v>3</v>
      </c>
      <c r="E20" s="197" t="s">
        <v>4</v>
      </c>
      <c r="F20" s="197" t="s">
        <v>5</v>
      </c>
      <c r="G20" s="197" t="s">
        <v>1</v>
      </c>
      <c r="H20" s="197" t="s">
        <v>2</v>
      </c>
      <c r="J20" s="186">
        <v>1000</v>
      </c>
    </row>
    <row r="21" spans="1:15" x14ac:dyDescent="0.25">
      <c r="A21" s="202" t="s">
        <v>2405</v>
      </c>
      <c r="B21" s="162">
        <v>200</v>
      </c>
      <c r="C21" s="163">
        <v>3</v>
      </c>
      <c r="D21" s="163" t="s">
        <v>24</v>
      </c>
      <c r="E21" s="428">
        <v>2.7777777777777776E-2</v>
      </c>
      <c r="F21" s="19"/>
      <c r="G21" s="199">
        <f>B21-H21</f>
        <v>200</v>
      </c>
      <c r="H21" s="197"/>
    </row>
    <row r="22" spans="1:15" x14ac:dyDescent="0.25">
      <c r="A22" s="202" t="s">
        <v>2415</v>
      </c>
      <c r="B22" s="162">
        <v>400</v>
      </c>
      <c r="C22" s="163">
        <v>0</v>
      </c>
      <c r="D22" s="163" t="s">
        <v>24</v>
      </c>
      <c r="E22" s="428">
        <v>0</v>
      </c>
      <c r="F22" s="25"/>
      <c r="G22" s="199">
        <f>B22-H22</f>
        <v>400</v>
      </c>
      <c r="H22" s="58"/>
      <c r="I22" s="196"/>
    </row>
    <row r="23" spans="1:15" x14ac:dyDescent="0.25">
      <c r="A23" s="202" t="s">
        <v>2429</v>
      </c>
      <c r="B23" s="162">
        <v>425</v>
      </c>
      <c r="C23" s="163">
        <v>0</v>
      </c>
      <c r="D23" s="163" t="s">
        <v>24</v>
      </c>
      <c r="E23" s="428">
        <v>0</v>
      </c>
      <c r="F23" s="119"/>
      <c r="G23" s="199">
        <f>B23-H23</f>
        <v>425</v>
      </c>
      <c r="H23" s="124"/>
      <c r="I23" s="196"/>
    </row>
    <row r="24" spans="1:15" x14ac:dyDescent="0.25">
      <c r="A24" s="202"/>
      <c r="B24" s="151"/>
      <c r="C24" s="33"/>
      <c r="D24" s="161"/>
      <c r="E24" s="198"/>
      <c r="F24" s="393"/>
      <c r="G24" s="199"/>
      <c r="H24" s="124"/>
      <c r="I24" s="196"/>
      <c r="O24" s="184"/>
    </row>
    <row r="25" spans="1:15" x14ac:dyDescent="0.25">
      <c r="A25" s="202"/>
      <c r="B25" s="48"/>
      <c r="C25" s="33"/>
      <c r="D25" s="85"/>
      <c r="E25" s="198"/>
      <c r="F25" s="119"/>
      <c r="G25" s="199">
        <f>B25-H25</f>
        <v>0</v>
      </c>
      <c r="H25" s="110"/>
      <c r="I25" s="196"/>
      <c r="O25" s="184"/>
    </row>
    <row r="26" spans="1:15" ht="4.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15" x14ac:dyDescent="0.25">
      <c r="A27" s="5" t="s">
        <v>16</v>
      </c>
      <c r="B27" s="18">
        <f>SUM(B21:B25)</f>
        <v>1025</v>
      </c>
      <c r="C27" s="5">
        <f>SUM(C21:C25)</f>
        <v>3</v>
      </c>
      <c r="D27" s="26">
        <f>SUM(D21:D25)</f>
        <v>0</v>
      </c>
      <c r="E27" s="5"/>
      <c r="F27" s="5"/>
      <c r="G27" s="83">
        <f>SUM(G21:G25)</f>
        <v>1025</v>
      </c>
      <c r="H27" s="23">
        <f>SUM(H21:H25)</f>
        <v>0</v>
      </c>
    </row>
    <row r="28" spans="1:15" x14ac:dyDescent="0.25">
      <c r="B28" s="186">
        <f>J20-B27</f>
        <v>-25</v>
      </c>
    </row>
    <row r="29" spans="1:15" ht="18.75" customHeight="1" x14ac:dyDescent="0.25"/>
    <row r="31" spans="1:15" x14ac:dyDescent="0.25">
      <c r="A31" s="6"/>
      <c r="B31" s="542" t="s">
        <v>6</v>
      </c>
      <c r="C31" s="542"/>
      <c r="D31" s="542"/>
      <c r="E31" s="542"/>
      <c r="F31" s="542"/>
      <c r="G31" s="542"/>
      <c r="H31" s="542"/>
    </row>
    <row r="32" spans="1:15" x14ac:dyDescent="0.25">
      <c r="A32" s="7"/>
      <c r="B32" s="543" t="s">
        <v>7</v>
      </c>
      <c r="C32" s="543"/>
      <c r="D32" s="12" t="s">
        <v>109</v>
      </c>
      <c r="E32" s="424"/>
      <c r="F32" s="459" t="s">
        <v>9</v>
      </c>
      <c r="G32" s="12" t="s">
        <v>159</v>
      </c>
      <c r="H32" s="424"/>
    </row>
    <row r="33" spans="1:10" x14ac:dyDescent="0.25">
      <c r="A33" s="8"/>
      <c r="B33" s="541" t="s">
        <v>8</v>
      </c>
      <c r="C33" s="541"/>
      <c r="D33" s="12" t="s">
        <v>161</v>
      </c>
      <c r="E33" s="4"/>
      <c r="F33" s="5" t="s">
        <v>10</v>
      </c>
      <c r="G33" s="13" t="s">
        <v>2055</v>
      </c>
      <c r="H33" s="4"/>
      <c r="J33" s="186">
        <v>1000</v>
      </c>
    </row>
    <row r="35" spans="1:10" ht="30" x14ac:dyDescent="0.25">
      <c r="A35" s="197" t="s">
        <v>0</v>
      </c>
      <c r="B35" s="197" t="s">
        <v>1</v>
      </c>
      <c r="C35" s="197" t="s">
        <v>2</v>
      </c>
      <c r="D35" s="197" t="s">
        <v>3</v>
      </c>
      <c r="E35" s="197" t="s">
        <v>4</v>
      </c>
      <c r="F35" s="197" t="s">
        <v>5</v>
      </c>
      <c r="G35" s="197" t="s">
        <v>1</v>
      </c>
      <c r="H35" s="197" t="s">
        <v>2</v>
      </c>
    </row>
    <row r="36" spans="1:10" x14ac:dyDescent="0.25">
      <c r="A36" s="202" t="s">
        <v>2451</v>
      </c>
      <c r="B36" s="162">
        <v>399</v>
      </c>
      <c r="C36" s="163">
        <v>3</v>
      </c>
      <c r="D36" s="163" t="s">
        <v>24</v>
      </c>
      <c r="E36" s="428">
        <v>0</v>
      </c>
      <c r="F36" s="19"/>
      <c r="G36" s="199">
        <f>B36-H36</f>
        <v>399</v>
      </c>
      <c r="H36" s="197"/>
    </row>
    <row r="37" spans="1:10" x14ac:dyDescent="0.25">
      <c r="A37" s="202" t="s">
        <v>2452</v>
      </c>
      <c r="B37" s="426">
        <v>588</v>
      </c>
      <c r="C37" s="427">
        <v>2</v>
      </c>
      <c r="D37" s="425" t="s">
        <v>24</v>
      </c>
      <c r="E37" s="428">
        <v>0</v>
      </c>
      <c r="F37" s="25"/>
      <c r="G37" s="199">
        <f>B37-H37</f>
        <v>588</v>
      </c>
      <c r="H37" s="58"/>
    </row>
    <row r="38" spans="1:10" x14ac:dyDescent="0.25">
      <c r="A38" s="202"/>
      <c r="B38" s="48"/>
      <c r="C38" s="33"/>
      <c r="D38" s="85"/>
      <c r="E38" s="198"/>
      <c r="F38" s="119"/>
      <c r="G38" s="199">
        <f>B38-H38</f>
        <v>0</v>
      </c>
      <c r="H38" s="124"/>
    </row>
    <row r="39" spans="1:10" x14ac:dyDescent="0.25">
      <c r="A39" s="202"/>
      <c r="B39" s="151"/>
      <c r="C39" s="33"/>
      <c r="D39" s="161"/>
      <c r="E39" s="198"/>
      <c r="F39" s="393"/>
      <c r="G39" s="199"/>
      <c r="H39" s="124"/>
    </row>
    <row r="40" spans="1:10" x14ac:dyDescent="0.25">
      <c r="A40" s="202"/>
      <c r="B40" s="48"/>
      <c r="C40" s="33"/>
      <c r="D40" s="85"/>
      <c r="E40" s="198"/>
      <c r="F40" s="119"/>
      <c r="G40" s="199">
        <f>B40-H40</f>
        <v>0</v>
      </c>
      <c r="H40" s="110"/>
    </row>
    <row r="41" spans="1:10" x14ac:dyDescent="0.25">
      <c r="A41" s="17"/>
      <c r="B41" s="17"/>
      <c r="C41" s="17"/>
      <c r="D41" s="17"/>
      <c r="E41" s="17"/>
      <c r="F41" s="17"/>
      <c r="G41" s="17"/>
      <c r="H41" s="17"/>
    </row>
    <row r="42" spans="1:10" x14ac:dyDescent="0.25">
      <c r="A42" s="5" t="s">
        <v>16</v>
      </c>
      <c r="B42" s="18">
        <f>SUM(B36:B40)</f>
        <v>987</v>
      </c>
      <c r="C42" s="5">
        <f>SUM(C36:C40)</f>
        <v>5</v>
      </c>
      <c r="D42" s="26">
        <f>SUM(D36:D40)</f>
        <v>0</v>
      </c>
      <c r="E42" s="5"/>
      <c r="F42" s="5"/>
      <c r="G42" s="83">
        <f>SUM(G36:G40)</f>
        <v>987</v>
      </c>
      <c r="H42" s="23">
        <f>SUM(H36:H40)</f>
        <v>0</v>
      </c>
    </row>
    <row r="43" spans="1:10" x14ac:dyDescent="0.25">
      <c r="B43" s="186">
        <f>J33-B42</f>
        <v>13</v>
      </c>
    </row>
    <row r="46" spans="1:10" x14ac:dyDescent="0.25">
      <c r="A46" s="6"/>
      <c r="B46" s="542" t="s">
        <v>6</v>
      </c>
      <c r="C46" s="542"/>
      <c r="D46" s="542"/>
      <c r="E46" s="542"/>
      <c r="F46" s="542"/>
      <c r="G46" s="542"/>
      <c r="H46" s="542"/>
    </row>
    <row r="47" spans="1:10" x14ac:dyDescent="0.25">
      <c r="A47" s="7"/>
      <c r="B47" s="543" t="s">
        <v>7</v>
      </c>
      <c r="C47" s="543"/>
      <c r="D47" s="12" t="s">
        <v>109</v>
      </c>
      <c r="E47" s="424"/>
      <c r="F47" s="459" t="s">
        <v>9</v>
      </c>
      <c r="G47" s="12" t="s">
        <v>159</v>
      </c>
      <c r="H47" s="424"/>
      <c r="J47" s="186"/>
    </row>
    <row r="48" spans="1:10" x14ac:dyDescent="0.25">
      <c r="A48" s="8"/>
      <c r="B48" s="541" t="s">
        <v>8</v>
      </c>
      <c r="C48" s="541"/>
      <c r="D48" s="12" t="s">
        <v>161</v>
      </c>
      <c r="E48" s="4"/>
      <c r="F48" s="5" t="s">
        <v>10</v>
      </c>
      <c r="G48" s="13" t="s">
        <v>2056</v>
      </c>
      <c r="H48" s="4"/>
      <c r="J48" s="186">
        <v>1000</v>
      </c>
    </row>
    <row r="50" spans="1:8" ht="30" x14ac:dyDescent="0.25">
      <c r="A50" s="197" t="s">
        <v>0</v>
      </c>
      <c r="B50" s="197" t="s">
        <v>1</v>
      </c>
      <c r="C50" s="197" t="s">
        <v>2</v>
      </c>
      <c r="D50" s="197" t="s">
        <v>3</v>
      </c>
      <c r="E50" s="197" t="s">
        <v>4</v>
      </c>
      <c r="F50" s="197" t="s">
        <v>5</v>
      </c>
      <c r="G50" s="197" t="s">
        <v>1</v>
      </c>
      <c r="H50" s="197" t="s">
        <v>2</v>
      </c>
    </row>
    <row r="51" spans="1:8" x14ac:dyDescent="0.25">
      <c r="A51" s="202"/>
      <c r="B51" s="162"/>
      <c r="C51" s="163"/>
      <c r="D51" s="161"/>
      <c r="E51" s="164"/>
      <c r="F51" s="19"/>
      <c r="G51" s="199">
        <f>B51-G52</f>
        <v>0</v>
      </c>
      <c r="H51" s="197"/>
    </row>
    <row r="52" spans="1:8" x14ac:dyDescent="0.25">
      <c r="A52" s="202"/>
      <c r="B52" s="151"/>
      <c r="C52" s="33"/>
      <c r="D52" s="161"/>
      <c r="E52" s="198"/>
      <c r="F52" s="25"/>
      <c r="G52" s="199">
        <f>B52-G53</f>
        <v>0</v>
      </c>
      <c r="H52" s="58"/>
    </row>
    <row r="53" spans="1:8" x14ac:dyDescent="0.25">
      <c r="A53" s="202"/>
      <c r="B53" s="48"/>
      <c r="C53" s="33"/>
      <c r="D53" s="85"/>
      <c r="E53" s="198"/>
      <c r="F53" s="119"/>
      <c r="G53" s="199">
        <f>B53-G54</f>
        <v>0</v>
      </c>
      <c r="H53" s="124"/>
    </row>
    <row r="54" spans="1:8" x14ac:dyDescent="0.25">
      <c r="A54" s="202"/>
      <c r="B54" s="151"/>
      <c r="C54" s="33"/>
      <c r="D54" s="161"/>
      <c r="E54" s="198"/>
      <c r="F54" s="393"/>
      <c r="G54" s="199">
        <f>B54-G55</f>
        <v>0</v>
      </c>
      <c r="H54" s="124"/>
    </row>
    <row r="55" spans="1:8" x14ac:dyDescent="0.25">
      <c r="A55" s="202"/>
      <c r="B55" s="48"/>
      <c r="C55" s="33"/>
      <c r="D55" s="85"/>
      <c r="E55" s="198"/>
      <c r="F55" s="119"/>
      <c r="G55" s="199">
        <f>B55-G56</f>
        <v>0</v>
      </c>
      <c r="H55" s="110"/>
    </row>
    <row r="56" spans="1:8" x14ac:dyDescent="0.25">
      <c r="A56" s="17"/>
      <c r="B56" s="17"/>
      <c r="C56" s="17"/>
      <c r="D56" s="17"/>
      <c r="E56" s="17"/>
      <c r="F56" s="17"/>
      <c r="G56" s="17"/>
      <c r="H56" s="17"/>
    </row>
    <row r="57" spans="1:8" x14ac:dyDescent="0.25">
      <c r="A57" s="5" t="s">
        <v>16</v>
      </c>
      <c r="B57" s="18">
        <f>SUM(B51:B55)</f>
        <v>0</v>
      </c>
      <c r="C57" s="5">
        <f>SUM(C51:C55)</f>
        <v>0</v>
      </c>
      <c r="D57" s="26">
        <f>SUM(D51:D55)</f>
        <v>0</v>
      </c>
      <c r="E57" s="5"/>
      <c r="F57" s="5"/>
      <c r="G57" s="83">
        <f>SUM(G51:G55)</f>
        <v>0</v>
      </c>
      <c r="H57" s="23">
        <f>SUM(H51:H55)</f>
        <v>0</v>
      </c>
    </row>
    <row r="58" spans="1:8" x14ac:dyDescent="0.25">
      <c r="B58" s="461">
        <f>J48-B57</f>
        <v>1000</v>
      </c>
    </row>
  </sheetData>
  <mergeCells count="12">
    <mergeCell ref="B48:C48"/>
    <mergeCell ref="B1:H1"/>
    <mergeCell ref="B2:C2"/>
    <mergeCell ref="B3:C3"/>
    <mergeCell ref="B16:H16"/>
    <mergeCell ref="B17:C17"/>
    <mergeCell ref="B18:C18"/>
    <mergeCell ref="B31:H31"/>
    <mergeCell ref="B32:C32"/>
    <mergeCell ref="B33:C33"/>
    <mergeCell ref="B46:H46"/>
    <mergeCell ref="B47:C47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6"/>
  <sheetViews>
    <sheetView workbookViewId="0">
      <selection activeCell="L23" sqref="L2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459" t="s">
        <v>9</v>
      </c>
      <c r="G2" s="12" t="s">
        <v>15</v>
      </c>
      <c r="H2" s="424"/>
    </row>
    <row r="3" spans="1:10" x14ac:dyDescent="0.25">
      <c r="A3" s="8"/>
      <c r="B3" s="541" t="s">
        <v>8</v>
      </c>
      <c r="C3" s="541"/>
      <c r="D3" s="12" t="s">
        <v>175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2393</v>
      </c>
      <c r="B6" s="162">
        <v>527</v>
      </c>
      <c r="C6" s="163">
        <v>10</v>
      </c>
      <c r="D6" s="163">
        <v>0.104</v>
      </c>
      <c r="E6" s="428">
        <v>0</v>
      </c>
      <c r="F6" s="197"/>
      <c r="G6" s="116">
        <f t="shared" ref="G6:G11" si="0">B6-H6</f>
        <v>527</v>
      </c>
      <c r="H6" s="201"/>
      <c r="I6" s="196"/>
    </row>
    <row r="7" spans="1:10" x14ac:dyDescent="0.25">
      <c r="A7" s="149" t="s">
        <v>2404</v>
      </c>
      <c r="B7" s="162">
        <v>1430</v>
      </c>
      <c r="C7" s="163">
        <v>0</v>
      </c>
      <c r="D7" s="163">
        <v>0.27</v>
      </c>
      <c r="E7" s="428">
        <v>0</v>
      </c>
      <c r="F7" s="108"/>
      <c r="G7" s="116">
        <f t="shared" si="0"/>
        <v>1430</v>
      </c>
      <c r="H7" s="110"/>
      <c r="I7" s="196"/>
    </row>
    <row r="8" spans="1:10" x14ac:dyDescent="0.25">
      <c r="A8" s="202" t="s">
        <v>2428</v>
      </c>
      <c r="B8" s="162">
        <v>668</v>
      </c>
      <c r="C8" s="163">
        <v>20</v>
      </c>
      <c r="D8" s="163">
        <v>0.30199999999999999</v>
      </c>
      <c r="E8" s="428">
        <v>0</v>
      </c>
      <c r="F8" s="108"/>
      <c r="G8" s="116">
        <f t="shared" si="0"/>
        <v>668</v>
      </c>
      <c r="H8" s="110"/>
      <c r="I8" s="196"/>
    </row>
    <row r="9" spans="1:10" x14ac:dyDescent="0.25">
      <c r="A9" s="149" t="s">
        <v>2437</v>
      </c>
      <c r="B9" s="162">
        <v>1790</v>
      </c>
      <c r="C9" s="163">
        <v>0</v>
      </c>
      <c r="D9" s="163">
        <v>0.32800000000000001</v>
      </c>
      <c r="E9" s="428">
        <v>0</v>
      </c>
      <c r="F9" s="197"/>
      <c r="G9" s="116">
        <f t="shared" si="0"/>
        <v>1790</v>
      </c>
      <c r="H9" s="201"/>
      <c r="I9" s="196"/>
    </row>
    <row r="10" spans="1:10" x14ac:dyDescent="0.25">
      <c r="A10" s="202" t="s">
        <v>2438</v>
      </c>
      <c r="B10" s="162">
        <v>175</v>
      </c>
      <c r="C10" s="163">
        <v>0</v>
      </c>
      <c r="D10" s="163">
        <v>2.8000000000000001E-2</v>
      </c>
      <c r="E10" s="428">
        <v>0</v>
      </c>
      <c r="F10" s="197"/>
      <c r="G10" s="116">
        <f t="shared" si="0"/>
        <v>175</v>
      </c>
      <c r="H10" s="201"/>
      <c r="I10" s="196"/>
    </row>
    <row r="11" spans="1:10" x14ac:dyDescent="0.25">
      <c r="A11" s="149" t="s">
        <v>2450</v>
      </c>
      <c r="B11" s="162">
        <v>1500</v>
      </c>
      <c r="C11" s="163">
        <v>0</v>
      </c>
      <c r="D11" s="163">
        <v>0.27200000000000002</v>
      </c>
      <c r="E11" s="428">
        <v>0</v>
      </c>
      <c r="F11" s="197"/>
      <c r="G11" s="116">
        <f t="shared" si="0"/>
        <v>1500</v>
      </c>
      <c r="H11" s="201"/>
      <c r="I11" s="196"/>
    </row>
    <row r="12" spans="1:10" ht="4.5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10" x14ac:dyDescent="0.25">
      <c r="A13" s="5" t="s">
        <v>16</v>
      </c>
      <c r="B13" s="18">
        <f>SUM(B6:B11)</f>
        <v>6090</v>
      </c>
      <c r="C13" s="5">
        <f>SUM(C6:C7)</f>
        <v>10</v>
      </c>
      <c r="D13" s="26">
        <f>SUM(D6:D7)</f>
        <v>0.374</v>
      </c>
      <c r="E13" s="5"/>
      <c r="F13" s="5"/>
      <c r="G13" s="83">
        <f>SUM(G6:G11)</f>
        <v>6090</v>
      </c>
      <c r="H13" s="23">
        <f>SUM(H6:H7)</f>
        <v>0</v>
      </c>
    </row>
    <row r="14" spans="1:10" x14ac:dyDescent="0.25">
      <c r="A14" s="121"/>
      <c r="B14" s="122">
        <f>J1-B13</f>
        <v>-90</v>
      </c>
      <c r="C14" s="121"/>
      <c r="D14" s="123"/>
      <c r="E14" s="121"/>
      <c r="F14" s="121"/>
      <c r="G14" s="122"/>
      <c r="H14" s="121"/>
    </row>
    <row r="15" spans="1:10" ht="28.5" customHeight="1" x14ac:dyDescent="0.25"/>
    <row r="16" spans="1:10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7"/>
  <sheetViews>
    <sheetView topLeftCell="A7" workbookViewId="0">
      <selection activeCell="I35" sqref="I3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bestFit="1" customWidth="1"/>
    <col min="8" max="10" width="11.42578125" style="183"/>
    <col min="11" max="11" width="0" style="183" hidden="1" customWidth="1"/>
    <col min="12" max="16384" width="11.42578125" style="183"/>
  </cols>
  <sheetData>
    <row r="1" spans="1:11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4200</v>
      </c>
    </row>
    <row r="2" spans="1:11" ht="15" customHeight="1" x14ac:dyDescent="0.25">
      <c r="A2" s="7"/>
      <c r="B2" s="543" t="s">
        <v>7</v>
      </c>
      <c r="C2" s="543"/>
      <c r="D2" s="12" t="s">
        <v>13</v>
      </c>
      <c r="E2" s="424"/>
      <c r="F2" s="448" t="s">
        <v>9</v>
      </c>
      <c r="G2" s="12" t="s">
        <v>17</v>
      </c>
      <c r="H2" s="424"/>
    </row>
    <row r="3" spans="1:11" x14ac:dyDescent="0.25">
      <c r="A3" s="8"/>
      <c r="B3" s="541" t="s">
        <v>8</v>
      </c>
      <c r="C3" s="541"/>
      <c r="D3" s="12" t="s">
        <v>96</v>
      </c>
      <c r="E3" s="4"/>
      <c r="F3" s="5" t="s">
        <v>10</v>
      </c>
      <c r="G3" s="13" t="s">
        <v>12</v>
      </c>
      <c r="H3" s="4"/>
    </row>
    <row r="5" spans="1:11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1" x14ac:dyDescent="0.25">
      <c r="A6" s="149" t="s">
        <v>2042</v>
      </c>
      <c r="B6" s="148">
        <v>400</v>
      </c>
      <c r="C6" s="174">
        <v>0</v>
      </c>
      <c r="D6" s="427">
        <v>1.9059999999999999</v>
      </c>
      <c r="E6" s="187">
        <v>0</v>
      </c>
      <c r="F6" s="108"/>
      <c r="G6" s="109">
        <f>B6-H6</f>
        <v>400</v>
      </c>
      <c r="H6" s="110"/>
      <c r="I6" s="196"/>
    </row>
    <row r="7" spans="1:11" x14ac:dyDescent="0.25">
      <c r="A7" s="149" t="s">
        <v>2068</v>
      </c>
      <c r="B7" s="148">
        <v>400</v>
      </c>
      <c r="C7" s="427">
        <v>0</v>
      </c>
      <c r="D7" s="425">
        <v>1.43</v>
      </c>
      <c r="E7" s="464">
        <v>0</v>
      </c>
      <c r="F7" s="108"/>
      <c r="G7" s="109">
        <f>B7-H7</f>
        <v>400</v>
      </c>
      <c r="H7" s="110"/>
      <c r="I7" s="196"/>
    </row>
    <row r="8" spans="1:11" x14ac:dyDescent="0.25">
      <c r="A8" s="149" t="s">
        <v>2076</v>
      </c>
      <c r="B8" s="426">
        <v>430</v>
      </c>
      <c r="C8" s="427">
        <v>0</v>
      </c>
      <c r="D8" s="425">
        <v>1.9159999999999999</v>
      </c>
      <c r="E8" s="428">
        <v>0</v>
      </c>
      <c r="F8" s="108"/>
      <c r="G8" s="109">
        <f t="shared" ref="G8:G17" si="0">B8+H6</f>
        <v>430</v>
      </c>
      <c r="H8" s="110"/>
      <c r="I8" s="196"/>
    </row>
    <row r="9" spans="1:11" x14ac:dyDescent="0.25">
      <c r="A9" s="466" t="s">
        <v>2095</v>
      </c>
      <c r="B9" s="162">
        <v>380</v>
      </c>
      <c r="C9" s="163">
        <v>0</v>
      </c>
      <c r="D9" s="163">
        <v>1.39</v>
      </c>
      <c r="E9" s="428">
        <v>0</v>
      </c>
      <c r="F9" s="108"/>
      <c r="G9" s="109">
        <v>380</v>
      </c>
      <c r="H9" s="110"/>
      <c r="I9" s="196"/>
    </row>
    <row r="10" spans="1:11" x14ac:dyDescent="0.25">
      <c r="A10" s="466" t="s">
        <v>2104</v>
      </c>
      <c r="B10" s="426">
        <v>443</v>
      </c>
      <c r="C10" s="427">
        <v>0</v>
      </c>
      <c r="D10" s="427">
        <v>1.9239999999999999</v>
      </c>
      <c r="E10" s="428">
        <v>0</v>
      </c>
      <c r="F10" s="108"/>
      <c r="G10" s="109">
        <f t="shared" si="0"/>
        <v>443</v>
      </c>
      <c r="H10" s="110"/>
      <c r="I10" s="196"/>
    </row>
    <row r="11" spans="1:11" x14ac:dyDescent="0.25">
      <c r="A11" s="149" t="s">
        <v>2127</v>
      </c>
      <c r="B11" s="426">
        <v>95</v>
      </c>
      <c r="C11" s="427">
        <v>0</v>
      </c>
      <c r="D11" s="425">
        <v>0</v>
      </c>
      <c r="E11" s="428">
        <v>0</v>
      </c>
      <c r="F11" s="108"/>
      <c r="G11" s="109">
        <f t="shared" si="0"/>
        <v>95</v>
      </c>
      <c r="H11" s="110"/>
      <c r="I11" s="196"/>
    </row>
    <row r="12" spans="1:11" x14ac:dyDescent="0.25">
      <c r="A12" s="149" t="s">
        <v>2133</v>
      </c>
      <c r="B12" s="426">
        <v>407</v>
      </c>
      <c r="C12" s="427">
        <v>0</v>
      </c>
      <c r="D12" s="425">
        <v>1.464</v>
      </c>
      <c r="E12" s="428">
        <v>0</v>
      </c>
      <c r="F12" s="108"/>
      <c r="G12" s="109">
        <f t="shared" si="0"/>
        <v>407</v>
      </c>
      <c r="H12" s="110"/>
      <c r="I12" s="196"/>
    </row>
    <row r="13" spans="1:11" x14ac:dyDescent="0.25">
      <c r="A13" s="149" t="s">
        <v>2141</v>
      </c>
      <c r="B13" s="466">
        <v>429</v>
      </c>
      <c r="C13" s="466">
        <v>0</v>
      </c>
      <c r="D13" s="466">
        <v>1.4279999999999999</v>
      </c>
      <c r="E13" s="428">
        <v>0</v>
      </c>
      <c r="F13" s="108"/>
      <c r="G13" s="109">
        <f t="shared" si="0"/>
        <v>429</v>
      </c>
      <c r="H13" s="110"/>
      <c r="I13" s="196"/>
      <c r="K13" s="426">
        <v>430</v>
      </c>
    </row>
    <row r="14" spans="1:11" x14ac:dyDescent="0.25">
      <c r="A14" s="149" t="s">
        <v>2169</v>
      </c>
      <c r="B14" s="162">
        <v>219</v>
      </c>
      <c r="C14" s="163">
        <v>0</v>
      </c>
      <c r="D14" s="163">
        <v>0.876</v>
      </c>
      <c r="E14" s="428">
        <v>0</v>
      </c>
      <c r="F14" s="108"/>
      <c r="G14" s="109">
        <f t="shared" si="0"/>
        <v>219</v>
      </c>
      <c r="H14" s="110"/>
      <c r="I14" s="196"/>
    </row>
    <row r="15" spans="1:11" x14ac:dyDescent="0.25">
      <c r="A15" s="149" t="s">
        <v>2170</v>
      </c>
      <c r="B15" s="162">
        <v>233</v>
      </c>
      <c r="C15" s="163">
        <v>0</v>
      </c>
      <c r="D15" s="163">
        <v>1.1120000000000001</v>
      </c>
      <c r="E15" s="428">
        <v>0</v>
      </c>
      <c r="F15" s="108"/>
      <c r="G15" s="109">
        <f t="shared" si="0"/>
        <v>233</v>
      </c>
      <c r="H15" s="201"/>
      <c r="I15" s="196"/>
    </row>
    <row r="16" spans="1:11" x14ac:dyDescent="0.25">
      <c r="A16" s="202" t="s">
        <v>2177</v>
      </c>
      <c r="B16" s="426">
        <v>422</v>
      </c>
      <c r="C16" s="427">
        <v>1</v>
      </c>
      <c r="D16" s="427">
        <v>1.4259999999999999</v>
      </c>
      <c r="E16" s="428">
        <v>0</v>
      </c>
      <c r="G16" s="109">
        <f t="shared" si="0"/>
        <v>422</v>
      </c>
      <c r="H16" s="457"/>
      <c r="I16" s="196"/>
    </row>
    <row r="17" spans="1:11" x14ac:dyDescent="0.25">
      <c r="A17" s="149" t="s">
        <v>2180</v>
      </c>
      <c r="B17" s="426">
        <v>408</v>
      </c>
      <c r="C17" s="427">
        <v>0</v>
      </c>
      <c r="D17" s="427">
        <v>2.2160000000000002</v>
      </c>
      <c r="E17" s="428">
        <v>0</v>
      </c>
      <c r="F17" s="197"/>
      <c r="G17" s="109">
        <f t="shared" si="0"/>
        <v>408</v>
      </c>
      <c r="H17" s="457"/>
      <c r="I17" s="196"/>
      <c r="K17" s="426">
        <v>400</v>
      </c>
    </row>
    <row r="18" spans="1:11" x14ac:dyDescent="0.25">
      <c r="A18" s="149"/>
      <c r="B18" s="204"/>
      <c r="C18" s="203"/>
      <c r="D18" s="200"/>
      <c r="E18" s="198"/>
      <c r="F18" s="197"/>
      <c r="G18" s="116">
        <f t="shared" ref="G18:G31" si="1">B18+H17</f>
        <v>0</v>
      </c>
      <c r="H18" s="457"/>
      <c r="I18" s="196"/>
    </row>
    <row r="19" spans="1:11" x14ac:dyDescent="0.25">
      <c r="A19" s="149"/>
      <c r="B19" s="204"/>
      <c r="C19" s="203"/>
      <c r="D19" s="200"/>
      <c r="E19" s="198"/>
      <c r="F19" s="197"/>
      <c r="G19" s="116">
        <f t="shared" si="1"/>
        <v>0</v>
      </c>
      <c r="H19" s="457"/>
      <c r="I19" s="196"/>
    </row>
    <row r="20" spans="1:11" x14ac:dyDescent="0.25">
      <c r="A20" s="149"/>
      <c r="B20" s="204"/>
      <c r="C20" s="203"/>
      <c r="D20" s="200"/>
      <c r="E20" s="198"/>
      <c r="F20" s="197"/>
      <c r="G20" s="116">
        <f t="shared" si="1"/>
        <v>0</v>
      </c>
      <c r="H20" s="457"/>
      <c r="I20" s="196"/>
    </row>
    <row r="21" spans="1:11" x14ac:dyDescent="0.25">
      <c r="A21" s="149"/>
      <c r="B21" s="204"/>
      <c r="C21" s="203"/>
      <c r="D21" s="200"/>
      <c r="E21" s="198"/>
      <c r="F21" s="197"/>
      <c r="G21" s="116">
        <f t="shared" si="1"/>
        <v>0</v>
      </c>
      <c r="H21" s="457"/>
      <c r="I21" s="196"/>
    </row>
    <row r="22" spans="1:11" x14ac:dyDescent="0.25">
      <c r="A22" s="149"/>
      <c r="B22" s="204"/>
      <c r="C22" s="203"/>
      <c r="D22" s="200"/>
      <c r="E22" s="198"/>
      <c r="F22" s="197"/>
      <c r="G22" s="116">
        <f t="shared" si="1"/>
        <v>0</v>
      </c>
      <c r="H22" s="457"/>
      <c r="I22" s="196"/>
    </row>
    <row r="23" spans="1:11" x14ac:dyDescent="0.25">
      <c r="A23" s="149"/>
      <c r="B23" s="204"/>
      <c r="C23" s="203"/>
      <c r="D23" s="200"/>
      <c r="E23" s="198"/>
      <c r="F23" s="197"/>
      <c r="G23" s="116">
        <f t="shared" si="1"/>
        <v>0</v>
      </c>
      <c r="H23" s="457"/>
      <c r="I23" s="196"/>
    </row>
    <row r="24" spans="1:11" x14ac:dyDescent="0.25">
      <c r="A24" s="149"/>
      <c r="B24" s="204"/>
      <c r="C24" s="203"/>
      <c r="D24" s="200"/>
      <c r="E24" s="198"/>
      <c r="F24" s="197"/>
      <c r="G24" s="116">
        <f t="shared" si="1"/>
        <v>0</v>
      </c>
      <c r="H24" s="457"/>
      <c r="I24" s="196"/>
    </row>
    <row r="25" spans="1:11" x14ac:dyDescent="0.25">
      <c r="A25" s="149"/>
      <c r="B25" s="204"/>
      <c r="C25" s="203"/>
      <c r="D25" s="200"/>
      <c r="E25" s="198"/>
      <c r="F25" s="197"/>
      <c r="G25" s="116">
        <f t="shared" si="1"/>
        <v>0</v>
      </c>
      <c r="H25" s="457"/>
      <c r="I25" s="196"/>
    </row>
    <row r="26" spans="1:11" x14ac:dyDescent="0.25">
      <c r="A26" s="149"/>
      <c r="B26" s="204"/>
      <c r="C26" s="203"/>
      <c r="D26" s="200"/>
      <c r="E26" s="198"/>
      <c r="F26" s="197"/>
      <c r="G26" s="116">
        <f t="shared" si="1"/>
        <v>0</v>
      </c>
      <c r="H26" s="457"/>
      <c r="I26" s="196"/>
    </row>
    <row r="27" spans="1:11" x14ac:dyDescent="0.25">
      <c r="A27" s="149"/>
      <c r="B27" s="204"/>
      <c r="C27" s="203"/>
      <c r="D27" s="200"/>
      <c r="E27" s="198"/>
      <c r="F27" s="197"/>
      <c r="G27" s="116">
        <f t="shared" si="1"/>
        <v>0</v>
      </c>
      <c r="H27" s="457"/>
      <c r="I27" s="196"/>
    </row>
    <row r="28" spans="1:11" x14ac:dyDescent="0.25">
      <c r="A28" s="149"/>
      <c r="B28" s="204"/>
      <c r="C28" s="203"/>
      <c r="D28" s="200"/>
      <c r="E28" s="198"/>
      <c r="F28" s="197"/>
      <c r="G28" s="116">
        <f t="shared" si="1"/>
        <v>0</v>
      </c>
      <c r="H28" s="457"/>
    </row>
    <row r="29" spans="1:11" x14ac:dyDescent="0.25">
      <c r="A29" s="149"/>
      <c r="B29" s="204"/>
      <c r="C29" s="203"/>
      <c r="D29" s="200"/>
      <c r="E29" s="198"/>
      <c r="F29" s="197"/>
      <c r="G29" s="116">
        <f t="shared" si="1"/>
        <v>0</v>
      </c>
      <c r="H29" s="457"/>
      <c r="I29" s="196"/>
    </row>
    <row r="30" spans="1:11" x14ac:dyDescent="0.25">
      <c r="A30" s="149"/>
      <c r="B30" s="204"/>
      <c r="C30" s="203"/>
      <c r="D30" s="200"/>
      <c r="E30" s="198"/>
      <c r="F30" s="197"/>
      <c r="G30" s="116">
        <f t="shared" si="1"/>
        <v>0</v>
      </c>
      <c r="H30" s="457"/>
      <c r="I30" s="196"/>
    </row>
    <row r="31" spans="1:11" x14ac:dyDescent="0.25">
      <c r="A31" s="149"/>
      <c r="B31" s="204"/>
      <c r="C31" s="203"/>
      <c r="D31" s="200"/>
      <c r="E31" s="198"/>
      <c r="F31" s="197"/>
      <c r="G31" s="116">
        <f t="shared" si="1"/>
        <v>0</v>
      </c>
      <c r="H31" s="457"/>
      <c r="I31" s="196"/>
    </row>
    <row r="32" spans="1:11" ht="15.75" customHeight="1" x14ac:dyDescent="0.25">
      <c r="A32" s="17"/>
      <c r="B32" s="221"/>
      <c r="C32" s="17"/>
      <c r="D32" s="17"/>
      <c r="E32" s="17"/>
      <c r="F32" s="17"/>
      <c r="G32" s="456"/>
      <c r="H32" s="455"/>
    </row>
    <row r="33" spans="1:9" x14ac:dyDescent="0.25">
      <c r="A33" s="5"/>
      <c r="B33" s="18">
        <f>SUM(B6:B31)</f>
        <v>4266</v>
      </c>
      <c r="C33" s="18">
        <f>SUM(C6:C31)</f>
        <v>1</v>
      </c>
      <c r="D33" s="26">
        <f>SUM(D6:D31)</f>
        <v>17.087999999999997</v>
      </c>
      <c r="E33" s="5"/>
      <c r="F33" s="5"/>
      <c r="G33" s="83">
        <f>SUM(G6:G31)</f>
        <v>4266</v>
      </c>
      <c r="H33" s="23">
        <f>SUM(H6:H31)</f>
        <v>0</v>
      </c>
    </row>
    <row r="34" spans="1:9" x14ac:dyDescent="0.25">
      <c r="A34" s="121"/>
      <c r="B34" s="122">
        <f>J1-B33</f>
        <v>-66</v>
      </c>
      <c r="C34" s="121"/>
      <c r="D34" s="123"/>
      <c r="E34" s="121"/>
      <c r="F34" s="121"/>
      <c r="G34" s="122"/>
    </row>
    <row r="35" spans="1:9" ht="28.5" customHeight="1" x14ac:dyDescent="0.25"/>
    <row r="36" spans="1:9" ht="15" customHeight="1" x14ac:dyDescent="0.25"/>
    <row r="41" spans="1:9" ht="15" hidden="1" customHeight="1" x14ac:dyDescent="0.25">
      <c r="A41" s="6"/>
      <c r="B41" s="448" t="s">
        <v>6</v>
      </c>
      <c r="C41" s="448"/>
      <c r="D41" s="448"/>
      <c r="E41" s="448"/>
      <c r="F41" s="448"/>
      <c r="G41" s="448"/>
      <c r="H41" s="424"/>
    </row>
    <row r="42" spans="1:9" x14ac:dyDescent="0.25">
      <c r="I42" s="196"/>
    </row>
    <row r="43" spans="1:9" x14ac:dyDescent="0.25">
      <c r="I43" s="196"/>
    </row>
    <row r="44" spans="1:9" x14ac:dyDescent="0.25">
      <c r="I44" s="196"/>
    </row>
    <row r="45" spans="1:9" x14ac:dyDescent="0.25">
      <c r="I45" s="196"/>
    </row>
    <row r="46" spans="1:9" x14ac:dyDescent="0.25">
      <c r="I46" s="196"/>
    </row>
    <row r="47" spans="1:9" ht="15.7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G6" sqref="G6:G8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459" t="s">
        <v>9</v>
      </c>
      <c r="G2" s="12" t="s">
        <v>1859</v>
      </c>
      <c r="H2" s="424"/>
    </row>
    <row r="3" spans="1:10" x14ac:dyDescent="0.25">
      <c r="A3" s="8"/>
      <c r="B3" s="541" t="s">
        <v>8</v>
      </c>
      <c r="C3" s="541"/>
      <c r="D3" s="12" t="s">
        <v>1497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2333</v>
      </c>
      <c r="B6" s="162">
        <v>1200</v>
      </c>
      <c r="C6" s="163">
        <v>0</v>
      </c>
      <c r="D6" s="163">
        <v>3.7999999999999999E-2</v>
      </c>
      <c r="E6" s="428">
        <v>0</v>
      </c>
      <c r="F6" s="197"/>
      <c r="G6" s="109">
        <f>B6-H6</f>
        <v>1200</v>
      </c>
      <c r="H6" s="201"/>
      <c r="I6" s="196"/>
    </row>
    <row r="7" spans="1:10" x14ac:dyDescent="0.25">
      <c r="A7" s="149" t="s">
        <v>2344</v>
      </c>
      <c r="B7" s="162">
        <v>1200</v>
      </c>
      <c r="C7" s="163">
        <v>0</v>
      </c>
      <c r="D7" s="163">
        <v>4.5999999999999999E-2</v>
      </c>
      <c r="E7" s="428">
        <v>0</v>
      </c>
      <c r="F7" s="197"/>
      <c r="G7" s="109">
        <f>B7-H7</f>
        <v>1200</v>
      </c>
      <c r="H7" s="201"/>
      <c r="I7" s="196"/>
    </row>
    <row r="8" spans="1:10" x14ac:dyDescent="0.25">
      <c r="A8" s="149" t="s">
        <v>2369</v>
      </c>
      <c r="B8" s="162">
        <v>1390</v>
      </c>
      <c r="C8" s="163">
        <v>0</v>
      </c>
      <c r="D8" s="163">
        <v>3.2000000000000001E-2</v>
      </c>
      <c r="E8" s="428">
        <v>0</v>
      </c>
      <c r="F8" s="197"/>
      <c r="G8" s="109">
        <f>B8-H8</f>
        <v>1390</v>
      </c>
      <c r="H8" s="201"/>
      <c r="I8" s="196"/>
    </row>
    <row r="9" spans="1:10" x14ac:dyDescent="0.25">
      <c r="A9" s="149"/>
      <c r="B9" s="426"/>
      <c r="C9" s="427"/>
      <c r="D9" s="427"/>
      <c r="E9" s="428"/>
      <c r="F9" s="197"/>
      <c r="G9" s="116">
        <f>B9-H9</f>
        <v>0</v>
      </c>
      <c r="H9" s="201"/>
      <c r="I9" s="196"/>
    </row>
    <row r="10" spans="1:10" x14ac:dyDescent="0.25">
      <c r="A10" s="314"/>
      <c r="B10" s="426"/>
      <c r="C10" s="427"/>
      <c r="D10" s="425"/>
      <c r="E10" s="428"/>
      <c r="F10" s="2"/>
      <c r="G10" s="116">
        <f>B10-H10</f>
        <v>0</v>
      </c>
      <c r="H10" s="201"/>
      <c r="I10" s="196"/>
    </row>
    <row r="11" spans="1:10" x14ac:dyDescent="0.25">
      <c r="A11" s="2"/>
      <c r="B11" s="2"/>
      <c r="C11" s="2"/>
      <c r="D11" s="2"/>
      <c r="E11" s="2"/>
      <c r="F11" s="2"/>
      <c r="G11" s="116">
        <f t="shared" ref="G11:G23" si="0">B11-H11</f>
        <v>0</v>
      </c>
      <c r="H11" s="201"/>
      <c r="I11" s="196"/>
    </row>
    <row r="12" spans="1:10" x14ac:dyDescent="0.25">
      <c r="A12" s="2"/>
      <c r="B12" s="2"/>
      <c r="C12" s="2"/>
      <c r="D12" s="2"/>
      <c r="E12" s="2"/>
      <c r="F12" s="2"/>
      <c r="G12" s="116">
        <f t="shared" si="0"/>
        <v>0</v>
      </c>
      <c r="H12" s="201"/>
      <c r="I12" s="196"/>
    </row>
    <row r="13" spans="1:10" x14ac:dyDescent="0.25">
      <c r="A13" s="2"/>
      <c r="B13" s="2"/>
      <c r="C13" s="2"/>
      <c r="D13" s="2"/>
      <c r="E13" s="2"/>
      <c r="F13" s="2"/>
      <c r="G13" s="116">
        <f t="shared" si="0"/>
        <v>0</v>
      </c>
      <c r="H13" s="201"/>
      <c r="I13" s="196"/>
    </row>
    <row r="14" spans="1:10" x14ac:dyDescent="0.25">
      <c r="A14" s="149"/>
      <c r="B14" s="440"/>
      <c r="C14" s="441"/>
      <c r="D14" s="442"/>
      <c r="E14" s="443"/>
      <c r="F14" s="108"/>
      <c r="G14" s="116">
        <f t="shared" si="0"/>
        <v>0</v>
      </c>
      <c r="H14" s="201"/>
      <c r="I14" s="196"/>
    </row>
    <row r="15" spans="1:10" x14ac:dyDescent="0.25">
      <c r="A15" s="149"/>
      <c r="B15" s="426"/>
      <c r="C15" s="427"/>
      <c r="D15" s="425"/>
      <c r="E15" s="428"/>
      <c r="F15" s="197"/>
      <c r="G15" s="116">
        <f t="shared" si="0"/>
        <v>0</v>
      </c>
      <c r="H15" s="201"/>
      <c r="I15" s="196"/>
    </row>
    <row r="16" spans="1:10" x14ac:dyDescent="0.25">
      <c r="A16" s="149"/>
      <c r="B16" s="426"/>
      <c r="C16" s="427"/>
      <c r="D16" s="425"/>
      <c r="E16" s="428"/>
      <c r="F16" s="197"/>
      <c r="G16" s="116">
        <f t="shared" si="0"/>
        <v>0</v>
      </c>
      <c r="H16" s="201"/>
      <c r="I16" s="196"/>
    </row>
    <row r="17" spans="1:9" x14ac:dyDescent="0.25">
      <c r="A17" s="149"/>
      <c r="B17" s="426"/>
      <c r="C17" s="427"/>
      <c r="D17" s="425"/>
      <c r="E17" s="428"/>
      <c r="F17" s="197"/>
      <c r="G17" s="116">
        <f t="shared" si="0"/>
        <v>0</v>
      </c>
      <c r="H17" s="201"/>
      <c r="I17" s="196"/>
    </row>
    <row r="18" spans="1:9" x14ac:dyDescent="0.25">
      <c r="A18" s="149"/>
      <c r="B18" s="426"/>
      <c r="C18" s="427"/>
      <c r="D18" s="425"/>
      <c r="E18" s="428"/>
      <c r="F18" s="197"/>
      <c r="G18" s="116">
        <f t="shared" si="0"/>
        <v>0</v>
      </c>
      <c r="H18" s="201"/>
      <c r="I18" s="196"/>
    </row>
    <row r="19" spans="1:9" x14ac:dyDescent="0.25">
      <c r="A19" s="149"/>
      <c r="B19" s="426"/>
      <c r="C19" s="427"/>
      <c r="D19" s="425"/>
      <c r="E19" s="428"/>
      <c r="F19" s="197"/>
      <c r="G19" s="116">
        <f t="shared" si="0"/>
        <v>0</v>
      </c>
      <c r="H19" s="201"/>
      <c r="I19" s="196"/>
    </row>
    <row r="20" spans="1:9" x14ac:dyDescent="0.25">
      <c r="A20" s="149"/>
      <c r="B20" s="426"/>
      <c r="C20" s="427"/>
      <c r="D20" s="425"/>
      <c r="E20" s="428"/>
      <c r="F20" s="197"/>
      <c r="G20" s="116">
        <f t="shared" si="0"/>
        <v>0</v>
      </c>
      <c r="H20" s="201"/>
      <c r="I20" s="196"/>
    </row>
    <row r="21" spans="1:9" x14ac:dyDescent="0.25">
      <c r="A21" s="149"/>
      <c r="B21" s="426"/>
      <c r="C21" s="427"/>
      <c r="D21" s="425"/>
      <c r="E21" s="428"/>
      <c r="F21" s="197"/>
      <c r="G21" s="116">
        <f t="shared" si="0"/>
        <v>0</v>
      </c>
      <c r="H21" s="201"/>
      <c r="I21" s="196"/>
    </row>
    <row r="22" spans="1:9" x14ac:dyDescent="0.25">
      <c r="A22" s="149"/>
      <c r="B22" s="426"/>
      <c r="C22" s="427"/>
      <c r="D22" s="425"/>
      <c r="E22" s="428"/>
      <c r="F22" s="197"/>
      <c r="G22" s="116">
        <f t="shared" si="0"/>
        <v>0</v>
      </c>
      <c r="H22" s="201"/>
      <c r="I22" s="196"/>
    </row>
    <row r="23" spans="1:9" x14ac:dyDescent="0.25">
      <c r="A23" s="149"/>
      <c r="B23" s="426"/>
      <c r="C23" s="427"/>
      <c r="D23" s="427"/>
      <c r="E23" s="428"/>
      <c r="F23" s="197"/>
      <c r="G23" s="116">
        <f t="shared" si="0"/>
        <v>0</v>
      </c>
      <c r="H23" s="201"/>
      <c r="I23" s="196"/>
    </row>
    <row r="24" spans="1:9" ht="4.5" customHeight="1" x14ac:dyDescent="0.25">
      <c r="A24" s="17"/>
      <c r="B24" s="17"/>
      <c r="C24" s="17"/>
      <c r="D24" s="17"/>
      <c r="E24" s="17"/>
      <c r="F24" s="17"/>
      <c r="G24" s="17"/>
      <c r="H24" s="201"/>
    </row>
    <row r="25" spans="1:9" x14ac:dyDescent="0.25">
      <c r="A25" s="5" t="s">
        <v>16</v>
      </c>
      <c r="B25" s="18">
        <f>SUM(B6:B23)</f>
        <v>3790</v>
      </c>
      <c r="C25" s="5">
        <f>SUM(C6:C23)</f>
        <v>0</v>
      </c>
      <c r="D25" s="26">
        <f>SUM(D6:D23)</f>
        <v>0.11599999999999999</v>
      </c>
      <c r="E25" s="5"/>
      <c r="F25" s="5"/>
      <c r="G25" s="83">
        <f>SUM(G6:G23)</f>
        <v>3790</v>
      </c>
      <c r="H25" s="23">
        <f>SUM(H6+H7+H8+H9+H10+H11+H12+H13+H14+H15+H16+H17+H18+H19+H20+H21+H22+H23)</f>
        <v>0</v>
      </c>
    </row>
    <row r="26" spans="1:9" x14ac:dyDescent="0.25">
      <c r="A26" s="121"/>
      <c r="B26" s="122">
        <f>J1-B25</f>
        <v>6710</v>
      </c>
      <c r="C26" s="121"/>
      <c r="D26" s="123"/>
      <c r="E26" s="121"/>
      <c r="F26" s="121"/>
      <c r="G26" s="122"/>
      <c r="H26" s="121"/>
    </row>
    <row r="27" spans="1:9" ht="28.5" customHeight="1" x14ac:dyDescent="0.25"/>
    <row r="28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7"/>
  <sheetViews>
    <sheetView workbookViewId="0">
      <selection activeCell="A17" sqref="A17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459" t="s">
        <v>9</v>
      </c>
      <c r="G2" s="12" t="s">
        <v>159</v>
      </c>
      <c r="H2" s="424"/>
    </row>
    <row r="3" spans="1:10" x14ac:dyDescent="0.25">
      <c r="A3" s="8"/>
      <c r="B3" s="541" t="s">
        <v>8</v>
      </c>
      <c r="C3" s="541"/>
      <c r="D3" s="12" t="s">
        <v>162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2311</v>
      </c>
      <c r="B6" s="162">
        <v>1800</v>
      </c>
      <c r="C6" s="163">
        <v>12</v>
      </c>
      <c r="D6" s="163">
        <v>0.106</v>
      </c>
      <c r="E6" s="428">
        <v>2.7777777777777776E-2</v>
      </c>
      <c r="F6" s="197"/>
      <c r="G6" s="356">
        <f>B6+H6</f>
        <v>1800</v>
      </c>
      <c r="H6" s="110"/>
      <c r="I6" s="349"/>
    </row>
    <row r="7" spans="1:10" x14ac:dyDescent="0.25">
      <c r="A7" s="202" t="s">
        <v>2321</v>
      </c>
      <c r="B7" s="162">
        <v>1111</v>
      </c>
      <c r="C7" s="163">
        <v>0</v>
      </c>
      <c r="D7" s="163">
        <v>4.3999999999999997E-2</v>
      </c>
      <c r="E7" s="428">
        <v>8.3333333333333329E-2</v>
      </c>
      <c r="F7" s="197"/>
      <c r="G7" s="356">
        <f>B7+H7</f>
        <v>1111</v>
      </c>
      <c r="H7" s="110"/>
      <c r="I7" s="196"/>
    </row>
    <row r="8" spans="1:10" x14ac:dyDescent="0.25">
      <c r="A8" s="338" t="s">
        <v>2334</v>
      </c>
      <c r="B8" s="47">
        <v>994</v>
      </c>
      <c r="C8" s="22">
        <v>0</v>
      </c>
      <c r="D8" s="22">
        <v>0</v>
      </c>
      <c r="E8" s="27">
        <v>0</v>
      </c>
      <c r="F8" s="19"/>
      <c r="G8" s="508">
        <f>B8+H8</f>
        <v>994</v>
      </c>
      <c r="H8" s="201"/>
      <c r="I8" s="196"/>
    </row>
    <row r="9" spans="1:10" x14ac:dyDescent="0.25">
      <c r="A9" s="202" t="s">
        <v>2341</v>
      </c>
      <c r="B9" s="162">
        <v>1480</v>
      </c>
      <c r="C9" s="163">
        <v>0</v>
      </c>
      <c r="D9" s="163">
        <v>4.3999999999999997E-2</v>
      </c>
      <c r="E9" s="428">
        <v>4.1666666666666664E-2</v>
      </c>
      <c r="F9" s="197"/>
      <c r="G9" s="356">
        <f t="shared" ref="G9:G23" si="0">B9+H9</f>
        <v>1480</v>
      </c>
      <c r="H9" s="201"/>
      <c r="I9" s="196"/>
    </row>
    <row r="10" spans="1:10" x14ac:dyDescent="0.25">
      <c r="A10" s="202" t="s">
        <v>2342</v>
      </c>
      <c r="B10" s="162">
        <v>2382</v>
      </c>
      <c r="C10" s="163">
        <v>0</v>
      </c>
      <c r="D10" s="163">
        <v>8.2000000000000003E-2</v>
      </c>
      <c r="E10" s="428">
        <v>0</v>
      </c>
      <c r="F10" s="197"/>
      <c r="G10" s="356">
        <f t="shared" si="0"/>
        <v>2382</v>
      </c>
      <c r="H10" s="201"/>
      <c r="I10" s="196"/>
    </row>
    <row r="11" spans="1:10" ht="15.75" thickBot="1" x14ac:dyDescent="0.3">
      <c r="A11" s="432" t="s">
        <v>2408</v>
      </c>
      <c r="B11" s="433">
        <v>660</v>
      </c>
      <c r="C11" s="434" t="s">
        <v>24</v>
      </c>
      <c r="D11" s="435" t="s">
        <v>24</v>
      </c>
      <c r="E11" s="436">
        <v>0</v>
      </c>
      <c r="F11" s="437"/>
      <c r="G11" s="530">
        <f t="shared" si="0"/>
        <v>660</v>
      </c>
      <c r="H11" s="439"/>
      <c r="I11" s="196"/>
    </row>
    <row r="12" spans="1:10" x14ac:dyDescent="0.25">
      <c r="A12" s="149" t="s">
        <v>2625</v>
      </c>
      <c r="B12" s="105">
        <v>2300</v>
      </c>
      <c r="C12" s="103">
        <v>0</v>
      </c>
      <c r="D12" s="103">
        <v>6.8000000000000005E-2</v>
      </c>
      <c r="E12" s="443">
        <v>0</v>
      </c>
      <c r="F12" s="108"/>
      <c r="G12" s="116">
        <f t="shared" si="0"/>
        <v>2300</v>
      </c>
      <c r="H12" s="110"/>
      <c r="I12" s="196"/>
    </row>
    <row r="13" spans="1:10" x14ac:dyDescent="0.25">
      <c r="A13" s="202" t="s">
        <v>2637</v>
      </c>
      <c r="B13" s="162">
        <v>1700</v>
      </c>
      <c r="C13" s="163">
        <v>7</v>
      </c>
      <c r="D13" s="163">
        <v>5.8000000000000003E-2</v>
      </c>
      <c r="E13" s="428">
        <v>8.3333333333333329E-2</v>
      </c>
      <c r="F13" s="197"/>
      <c r="G13" s="116">
        <f t="shared" si="0"/>
        <v>1700</v>
      </c>
      <c r="H13" s="201"/>
      <c r="I13" s="196"/>
    </row>
    <row r="14" spans="1:10" ht="18" customHeight="1" x14ac:dyDescent="0.25">
      <c r="A14" s="202" t="s">
        <v>2652</v>
      </c>
      <c r="B14" s="162">
        <v>1351</v>
      </c>
      <c r="C14" s="163">
        <v>15</v>
      </c>
      <c r="D14" s="163">
        <v>5.1999999999999998E-2</v>
      </c>
      <c r="E14" s="428">
        <v>2.0833333333333332E-2</v>
      </c>
      <c r="F14" s="197"/>
      <c r="G14" s="116">
        <f t="shared" si="0"/>
        <v>1351</v>
      </c>
      <c r="H14" s="201"/>
      <c r="I14" s="196"/>
    </row>
    <row r="15" spans="1:10" x14ac:dyDescent="0.25">
      <c r="A15" s="149" t="s">
        <v>2653</v>
      </c>
      <c r="B15" s="48">
        <v>610</v>
      </c>
      <c r="C15" s="33">
        <v>0</v>
      </c>
      <c r="D15" s="33">
        <v>1.4999999999999999E-2</v>
      </c>
      <c r="E15" s="198">
        <v>0</v>
      </c>
      <c r="F15" s="108"/>
      <c r="G15" s="116">
        <f t="shared" si="0"/>
        <v>610</v>
      </c>
      <c r="H15" s="110"/>
      <c r="I15" s="196"/>
    </row>
    <row r="16" spans="1:10" x14ac:dyDescent="0.25">
      <c r="A16" s="149" t="s">
        <v>2665</v>
      </c>
      <c r="B16" s="162">
        <v>1432</v>
      </c>
      <c r="C16" s="163">
        <v>1</v>
      </c>
      <c r="D16" s="163">
        <v>0.06</v>
      </c>
      <c r="E16" s="428">
        <v>0</v>
      </c>
      <c r="F16" s="108"/>
      <c r="G16" s="116">
        <f t="shared" si="0"/>
        <v>1432</v>
      </c>
      <c r="H16" s="110"/>
      <c r="I16" s="196"/>
    </row>
    <row r="17" spans="1:9" x14ac:dyDescent="0.25">
      <c r="A17" s="202"/>
      <c r="B17" s="204"/>
      <c r="C17" s="203"/>
      <c r="D17" s="200"/>
      <c r="E17" s="198"/>
      <c r="F17" s="197"/>
      <c r="G17" s="116">
        <f t="shared" si="0"/>
        <v>0</v>
      </c>
      <c r="H17" s="201"/>
      <c r="I17" s="415"/>
    </row>
    <row r="18" spans="1:9" x14ac:dyDescent="0.25">
      <c r="A18" s="202"/>
      <c r="B18" s="204"/>
      <c r="C18" s="203"/>
      <c r="D18" s="200"/>
      <c r="E18" s="198"/>
      <c r="F18" s="197"/>
      <c r="G18" s="116">
        <f t="shared" si="0"/>
        <v>0</v>
      </c>
      <c r="H18" s="201"/>
      <c r="I18" s="196"/>
    </row>
    <row r="19" spans="1:9" x14ac:dyDescent="0.25">
      <c r="A19" s="202"/>
      <c r="B19" s="204"/>
      <c r="C19" s="203"/>
      <c r="D19" s="200"/>
      <c r="E19" s="198"/>
      <c r="F19" s="197"/>
      <c r="G19" s="116">
        <f t="shared" si="0"/>
        <v>0</v>
      </c>
      <c r="H19" s="201"/>
      <c r="I19" s="196"/>
    </row>
    <row r="20" spans="1:9" x14ac:dyDescent="0.25">
      <c r="A20" s="202"/>
      <c r="B20" s="204"/>
      <c r="C20" s="203"/>
      <c r="D20" s="200"/>
      <c r="E20" s="198"/>
      <c r="F20" s="197"/>
      <c r="G20" s="116">
        <f t="shared" si="0"/>
        <v>0</v>
      </c>
      <c r="H20" s="201"/>
      <c r="I20" s="196"/>
    </row>
    <row r="21" spans="1:9" x14ac:dyDescent="0.25">
      <c r="A21" s="362"/>
      <c r="B21" s="204"/>
      <c r="C21" s="203"/>
      <c r="D21" s="200"/>
      <c r="E21" s="198"/>
      <c r="F21" s="197"/>
      <c r="G21" s="116">
        <f t="shared" si="0"/>
        <v>0</v>
      </c>
      <c r="H21" s="201"/>
      <c r="I21" s="196"/>
    </row>
    <row r="22" spans="1:9" x14ac:dyDescent="0.25">
      <c r="A22" s="202"/>
      <c r="B22" s="204"/>
      <c r="C22" s="203"/>
      <c r="D22" s="200"/>
      <c r="E22" s="198"/>
      <c r="F22" s="197"/>
      <c r="G22" s="116">
        <f t="shared" si="0"/>
        <v>0</v>
      </c>
      <c r="H22" s="201"/>
      <c r="I22" s="196"/>
    </row>
    <row r="23" spans="1:9" x14ac:dyDescent="0.25">
      <c r="A23" s="149"/>
      <c r="B23" s="148"/>
      <c r="C23" s="174"/>
      <c r="D23" s="106"/>
      <c r="E23" s="187"/>
      <c r="F23" s="108"/>
      <c r="G23" s="116">
        <f t="shared" si="0"/>
        <v>0</v>
      </c>
      <c r="H23" s="110"/>
      <c r="I23" s="196"/>
    </row>
    <row r="24" spans="1:9" ht="4.5" customHeight="1" x14ac:dyDescent="0.25">
      <c r="A24" s="17"/>
      <c r="B24" s="221"/>
      <c r="C24" s="17"/>
      <c r="D24" s="17"/>
      <c r="E24" s="17"/>
      <c r="F24" s="17"/>
      <c r="G24" s="17"/>
      <c r="H24" s="17"/>
    </row>
    <row r="25" spans="1:9" x14ac:dyDescent="0.25">
      <c r="A25" s="5"/>
      <c r="B25" s="18">
        <f>SUM(B6:B24)</f>
        <v>15820</v>
      </c>
      <c r="C25" s="18">
        <f>SUM(B7:B8)</f>
        <v>2105</v>
      </c>
      <c r="D25" s="26">
        <f>SUM(D7:D23)</f>
        <v>0.42299999999999999</v>
      </c>
      <c r="E25" s="5"/>
      <c r="F25" s="5"/>
      <c r="G25" s="83">
        <f>SUM(G6:G24)</f>
        <v>15820</v>
      </c>
      <c r="H25" s="23">
        <f>SUM(H7:H8)</f>
        <v>0</v>
      </c>
    </row>
    <row r="26" spans="1:9" x14ac:dyDescent="0.25">
      <c r="A26" s="121"/>
      <c r="B26" s="122">
        <f>J1-B25</f>
        <v>-320</v>
      </c>
      <c r="C26" s="121"/>
      <c r="D26" s="123"/>
      <c r="E26" s="121"/>
      <c r="F26" s="121"/>
      <c r="G26" s="122"/>
      <c r="H26" s="121"/>
    </row>
    <row r="27" spans="1:9" ht="28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3"/>
  <sheetViews>
    <sheetView workbookViewId="0">
      <selection activeCell="K16" sqref="K1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459" t="s">
        <v>9</v>
      </c>
      <c r="G2" s="12" t="s">
        <v>159</v>
      </c>
      <c r="H2" s="424"/>
    </row>
    <row r="3" spans="1:10" x14ac:dyDescent="0.25">
      <c r="A3" s="8"/>
      <c r="B3" s="541" t="s">
        <v>8</v>
      </c>
      <c r="C3" s="541"/>
      <c r="D3" s="12" t="s">
        <v>31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2161</v>
      </c>
      <c r="B6" s="162">
        <v>1185</v>
      </c>
      <c r="C6" s="163">
        <v>0</v>
      </c>
      <c r="D6" s="163">
        <v>0.04</v>
      </c>
      <c r="E6" s="428">
        <v>0</v>
      </c>
      <c r="F6" s="108"/>
      <c r="G6" s="109">
        <f>B6+H6</f>
        <v>1185</v>
      </c>
      <c r="H6" s="110"/>
      <c r="I6" s="196"/>
    </row>
    <row r="7" spans="1:10" x14ac:dyDescent="0.25">
      <c r="A7" s="202" t="s">
        <v>2228</v>
      </c>
      <c r="B7" s="426">
        <v>1229</v>
      </c>
      <c r="C7" s="427">
        <v>0</v>
      </c>
      <c r="D7" s="425">
        <v>2.5999999999999999E-2</v>
      </c>
      <c r="E7" s="428">
        <v>0</v>
      </c>
      <c r="F7" s="108"/>
      <c r="G7" s="109">
        <f t="shared" ref="G7:G14" si="0">B7+H7</f>
        <v>1229</v>
      </c>
      <c r="H7" s="110"/>
      <c r="I7" s="196"/>
    </row>
    <row r="8" spans="1:10" x14ac:dyDescent="0.25">
      <c r="A8" s="202" t="s">
        <v>2229</v>
      </c>
      <c r="B8" s="162">
        <v>1315</v>
      </c>
      <c r="C8" s="163">
        <v>8</v>
      </c>
      <c r="D8" s="163">
        <v>2.1999999999999999E-2</v>
      </c>
      <c r="E8" s="428">
        <v>0</v>
      </c>
      <c r="F8" s="197"/>
      <c r="G8" s="109">
        <f t="shared" si="0"/>
        <v>1315</v>
      </c>
      <c r="H8" s="201"/>
      <c r="I8" s="196"/>
    </row>
    <row r="9" spans="1:10" x14ac:dyDescent="0.25">
      <c r="A9" s="202" t="s">
        <v>2235</v>
      </c>
      <c r="B9" s="162">
        <v>1100</v>
      </c>
      <c r="C9" s="163">
        <v>0</v>
      </c>
      <c r="D9" s="163">
        <v>2.4E-2</v>
      </c>
      <c r="E9" s="428">
        <v>2.0833333333333332E-2</v>
      </c>
      <c r="F9" s="108"/>
      <c r="G9" s="109">
        <f t="shared" si="0"/>
        <v>1100</v>
      </c>
      <c r="H9" s="110"/>
      <c r="I9" s="196"/>
    </row>
    <row r="10" spans="1:10" x14ac:dyDescent="0.25">
      <c r="A10" s="202" t="s">
        <v>2236</v>
      </c>
      <c r="B10" s="162">
        <v>490</v>
      </c>
      <c r="C10" s="163">
        <v>0</v>
      </c>
      <c r="D10" s="163">
        <v>1.2E-2</v>
      </c>
      <c r="E10" s="428">
        <v>0</v>
      </c>
      <c r="F10" s="197"/>
      <c r="G10" s="109">
        <f t="shared" si="0"/>
        <v>490</v>
      </c>
      <c r="H10" s="201"/>
      <c r="I10" s="196"/>
    </row>
    <row r="11" spans="1:10" x14ac:dyDescent="0.25">
      <c r="A11" s="149" t="s">
        <v>2252</v>
      </c>
      <c r="B11" s="162">
        <v>1052</v>
      </c>
      <c r="C11" s="163">
        <v>2</v>
      </c>
      <c r="D11" s="163">
        <v>0.02</v>
      </c>
      <c r="E11" s="428">
        <v>0</v>
      </c>
      <c r="F11" s="108"/>
      <c r="G11" s="109">
        <f t="shared" si="0"/>
        <v>1052</v>
      </c>
      <c r="H11" s="110"/>
      <c r="I11" s="196"/>
    </row>
    <row r="12" spans="1:10" x14ac:dyDescent="0.25">
      <c r="A12" s="149" t="s">
        <v>2255</v>
      </c>
      <c r="B12" s="426">
        <v>988</v>
      </c>
      <c r="C12" s="427">
        <v>0</v>
      </c>
      <c r="D12" s="427">
        <v>2.8000000000000001E-2</v>
      </c>
      <c r="E12" s="428">
        <v>0</v>
      </c>
      <c r="F12" s="108"/>
      <c r="G12" s="109">
        <f t="shared" si="0"/>
        <v>988</v>
      </c>
      <c r="H12" s="110"/>
      <c r="I12" s="196"/>
    </row>
    <row r="13" spans="1:10" x14ac:dyDescent="0.25">
      <c r="A13" s="149" t="s">
        <v>2256</v>
      </c>
      <c r="B13" s="426">
        <v>1320</v>
      </c>
      <c r="C13" s="427">
        <v>0</v>
      </c>
      <c r="D13" s="427">
        <v>2.8000000000000001E-2</v>
      </c>
      <c r="E13" s="428">
        <v>0</v>
      </c>
      <c r="F13" s="108"/>
      <c r="G13" s="109">
        <f t="shared" si="0"/>
        <v>1320</v>
      </c>
      <c r="H13" s="110"/>
      <c r="I13" s="196"/>
    </row>
    <row r="14" spans="1:10" ht="15.75" thickBot="1" x14ac:dyDescent="0.3">
      <c r="A14" s="432" t="s">
        <v>2271</v>
      </c>
      <c r="B14" s="467">
        <v>1115</v>
      </c>
      <c r="C14" s="468">
        <v>4</v>
      </c>
      <c r="D14" s="469">
        <v>2.5000000000000001E-2</v>
      </c>
      <c r="E14" s="470">
        <v>0</v>
      </c>
      <c r="F14" s="437"/>
      <c r="G14" s="471">
        <f t="shared" si="0"/>
        <v>1115</v>
      </c>
      <c r="H14" s="439"/>
      <c r="I14" s="196"/>
    </row>
    <row r="15" spans="1:10" x14ac:dyDescent="0.25">
      <c r="A15" s="149"/>
      <c r="B15" s="148"/>
      <c r="C15" s="174"/>
      <c r="D15" s="106"/>
      <c r="E15" s="187"/>
      <c r="F15" s="108"/>
      <c r="G15" s="116">
        <f>B15-H15</f>
        <v>0</v>
      </c>
      <c r="H15" s="110"/>
      <c r="I15" s="196"/>
    </row>
    <row r="16" spans="1:10" x14ac:dyDescent="0.25">
      <c r="A16" s="202"/>
      <c r="B16" s="204"/>
      <c r="C16" s="203"/>
      <c r="D16" s="200"/>
      <c r="E16" s="198"/>
      <c r="F16" s="197"/>
      <c r="G16" s="199">
        <f>B16-H16</f>
        <v>0</v>
      </c>
      <c r="H16" s="201"/>
      <c r="I16" s="196"/>
    </row>
    <row r="17" spans="1:9" x14ac:dyDescent="0.25">
      <c r="A17" s="149"/>
      <c r="B17" s="148"/>
      <c r="C17" s="174"/>
      <c r="D17" s="106"/>
      <c r="E17" s="187"/>
      <c r="F17" s="108"/>
      <c r="G17" s="116">
        <f>B17-H17</f>
        <v>0</v>
      </c>
      <c r="H17" s="110"/>
      <c r="I17" s="196"/>
    </row>
    <row r="18" spans="1:9" x14ac:dyDescent="0.25">
      <c r="A18" s="202"/>
      <c r="B18" s="204"/>
      <c r="C18" s="203"/>
      <c r="D18" s="200"/>
      <c r="E18" s="198"/>
      <c r="F18" s="108"/>
      <c r="G18" s="116">
        <f>B18-H18</f>
        <v>0</v>
      </c>
      <c r="H18" s="110"/>
      <c r="I18" s="196"/>
    </row>
    <row r="19" spans="1:9" ht="4.5" customHeight="1" x14ac:dyDescent="0.25">
      <c r="A19" s="17"/>
      <c r="B19" s="17"/>
      <c r="C19" s="17"/>
      <c r="D19" s="17"/>
      <c r="E19" s="17"/>
      <c r="F19" s="17"/>
      <c r="G19" s="17"/>
      <c r="H19" s="17"/>
    </row>
    <row r="20" spans="1:9" x14ac:dyDescent="0.25">
      <c r="A20" s="5" t="s">
        <v>16</v>
      </c>
      <c r="B20" s="18">
        <f>SUM(B6:B18)</f>
        <v>9794</v>
      </c>
      <c r="C20" s="5">
        <f>SUM(C6:C18)</f>
        <v>14</v>
      </c>
      <c r="D20" s="26">
        <f>SUM(D6:D18)</f>
        <v>0.22499999999999998</v>
      </c>
      <c r="E20" s="5"/>
      <c r="F20" s="5"/>
      <c r="G20" s="83">
        <f>SUM(G6:G18)</f>
        <v>9794</v>
      </c>
      <c r="H20" s="23"/>
    </row>
    <row r="21" spans="1:9" x14ac:dyDescent="0.25">
      <c r="A21" s="121"/>
      <c r="B21" s="122">
        <f>J1-B20</f>
        <v>5706</v>
      </c>
      <c r="C21" s="121"/>
      <c r="D21" s="123"/>
      <c r="E21" s="121"/>
      <c r="F21" s="121"/>
      <c r="G21" s="122"/>
      <c r="H21" s="121"/>
    </row>
    <row r="22" spans="1:9" ht="28.5" customHeight="1" x14ac:dyDescent="0.25"/>
    <row r="23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7"/>
  <sheetViews>
    <sheetView workbookViewId="0">
      <selection activeCell="F20" sqref="F2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2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3500</v>
      </c>
    </row>
    <row r="2" spans="1:12" ht="15" customHeight="1" x14ac:dyDescent="0.25">
      <c r="A2" s="7"/>
      <c r="B2" s="543" t="s">
        <v>7</v>
      </c>
      <c r="C2" s="543"/>
      <c r="D2" s="12" t="s">
        <v>27</v>
      </c>
      <c r="E2" s="383"/>
      <c r="F2" s="413" t="s">
        <v>9</v>
      </c>
      <c r="G2" s="12" t="s">
        <v>15</v>
      </c>
      <c r="H2" s="383"/>
      <c r="J2" s="77"/>
    </row>
    <row r="3" spans="1:12" x14ac:dyDescent="0.25">
      <c r="A3" s="8"/>
      <c r="B3" s="541" t="s">
        <v>8</v>
      </c>
      <c r="C3" s="541"/>
      <c r="D3" s="12" t="s">
        <v>1937</v>
      </c>
      <c r="E3" s="4"/>
      <c r="F3" s="5" t="s">
        <v>10</v>
      </c>
      <c r="G3" s="13" t="s">
        <v>12</v>
      </c>
      <c r="H3" s="4"/>
    </row>
    <row r="5" spans="1:12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2" x14ac:dyDescent="0.25">
      <c r="A6" s="202" t="s">
        <v>1938</v>
      </c>
      <c r="B6" s="148">
        <v>200</v>
      </c>
      <c r="C6" s="174">
        <v>7</v>
      </c>
      <c r="D6" s="106">
        <v>7</v>
      </c>
      <c r="E6" s="187"/>
      <c r="F6" s="108"/>
      <c r="G6" s="356">
        <f t="shared" ref="G6:G13" si="0">B6+H6</f>
        <v>200</v>
      </c>
      <c r="H6" s="110"/>
      <c r="I6" s="196"/>
    </row>
    <row r="7" spans="1:12" x14ac:dyDescent="0.25">
      <c r="A7" s="202" t="s">
        <v>1939</v>
      </c>
      <c r="B7" s="148">
        <v>812</v>
      </c>
      <c r="C7" s="174">
        <v>13</v>
      </c>
      <c r="D7" s="106">
        <v>0.04</v>
      </c>
      <c r="E7" s="187"/>
      <c r="F7" s="108"/>
      <c r="G7" s="356">
        <f t="shared" si="0"/>
        <v>812</v>
      </c>
      <c r="H7" s="110"/>
      <c r="I7" s="196"/>
    </row>
    <row r="8" spans="1:12" x14ac:dyDescent="0.25">
      <c r="A8" s="202" t="s">
        <v>1946</v>
      </c>
      <c r="B8" s="148">
        <v>380</v>
      </c>
      <c r="C8" s="174">
        <v>6</v>
      </c>
      <c r="D8" s="106">
        <v>3.7999999999999999E-2</v>
      </c>
      <c r="E8" s="187"/>
      <c r="F8" s="108"/>
      <c r="G8" s="109">
        <f t="shared" si="0"/>
        <v>380</v>
      </c>
      <c r="H8" s="110"/>
      <c r="I8" s="196"/>
    </row>
    <row r="9" spans="1:12" x14ac:dyDescent="0.25">
      <c r="A9" s="202" t="s">
        <v>1959</v>
      </c>
      <c r="B9" s="204">
        <v>885</v>
      </c>
      <c r="C9" s="203">
        <v>2</v>
      </c>
      <c r="D9" s="200">
        <v>2.8000000000000001E-2</v>
      </c>
      <c r="E9" s="198"/>
      <c r="F9" s="197"/>
      <c r="G9" s="199">
        <f t="shared" si="0"/>
        <v>885</v>
      </c>
      <c r="H9" s="201"/>
      <c r="I9" s="196"/>
    </row>
    <row r="10" spans="1:12" x14ac:dyDescent="0.25">
      <c r="A10" s="149" t="s">
        <v>1960</v>
      </c>
      <c r="B10" s="148">
        <v>620</v>
      </c>
      <c r="C10" s="174">
        <v>0</v>
      </c>
      <c r="D10" s="106">
        <v>0.03</v>
      </c>
      <c r="E10" s="187"/>
      <c r="F10" s="108"/>
      <c r="G10" s="116">
        <f t="shared" si="0"/>
        <v>620</v>
      </c>
      <c r="H10" s="110"/>
      <c r="I10" s="196"/>
    </row>
    <row r="11" spans="1:12" x14ac:dyDescent="0.25">
      <c r="A11" s="202" t="s">
        <v>1964</v>
      </c>
      <c r="B11" s="148">
        <v>458</v>
      </c>
      <c r="C11" s="174">
        <v>0</v>
      </c>
      <c r="D11" s="106">
        <v>1.7999999999999999E-2</v>
      </c>
      <c r="E11" s="187"/>
      <c r="F11" s="108"/>
      <c r="G11" s="116">
        <f t="shared" si="0"/>
        <v>458</v>
      </c>
      <c r="H11" s="110"/>
      <c r="I11" s="196"/>
    </row>
    <row r="12" spans="1:12" x14ac:dyDescent="0.25">
      <c r="A12" s="202" t="s">
        <v>1946</v>
      </c>
      <c r="B12" s="148">
        <v>420</v>
      </c>
      <c r="C12" s="203">
        <v>0</v>
      </c>
      <c r="D12" s="200">
        <v>0</v>
      </c>
      <c r="E12" s="198"/>
      <c r="F12" s="197"/>
      <c r="G12" s="116">
        <f t="shared" si="0"/>
        <v>420</v>
      </c>
      <c r="H12" s="201"/>
      <c r="I12" s="196"/>
      <c r="L12" s="77"/>
    </row>
    <row r="13" spans="1:12" ht="4.5" customHeight="1" x14ac:dyDescent="0.25">
      <c r="A13" s="291"/>
      <c r="B13" s="292"/>
      <c r="C13" s="291"/>
      <c r="D13" s="291"/>
      <c r="E13" s="291"/>
      <c r="F13" s="291"/>
      <c r="G13" s="291">
        <f t="shared" si="0"/>
        <v>0</v>
      </c>
      <c r="H13" s="291"/>
    </row>
    <row r="14" spans="1:12" x14ac:dyDescent="0.25">
      <c r="A14" s="5" t="s">
        <v>16</v>
      </c>
      <c r="B14" s="18">
        <f>SUM(B6:B12)</f>
        <v>3775</v>
      </c>
      <c r="C14" s="18">
        <f>SUM(B6:B12)</f>
        <v>3775</v>
      </c>
      <c r="D14" s="26">
        <f>SUM(D6:D12)</f>
        <v>7.1539999999999999</v>
      </c>
      <c r="E14" s="5"/>
      <c r="F14" s="5"/>
      <c r="G14" s="83">
        <f>SUM(G6:G13)</f>
        <v>3775</v>
      </c>
      <c r="H14" s="23">
        <f>SUM(H6:H12)</f>
        <v>0</v>
      </c>
    </row>
    <row r="15" spans="1:12" x14ac:dyDescent="0.25">
      <c r="A15" s="121"/>
      <c r="B15" s="122">
        <f>J1-B14</f>
        <v>-275</v>
      </c>
      <c r="C15" s="121"/>
      <c r="D15" s="123"/>
      <c r="E15" s="121"/>
      <c r="F15" s="121"/>
      <c r="G15" s="122"/>
      <c r="H15" s="121"/>
    </row>
    <row r="16" spans="1:12" ht="28.5" customHeight="1" x14ac:dyDescent="0.25"/>
    <row r="17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2"/>
  <sheetViews>
    <sheetView workbookViewId="0">
      <selection activeCell="G11" sqref="G11:G27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460" t="s">
        <v>9</v>
      </c>
      <c r="G2" s="12" t="s">
        <v>19</v>
      </c>
      <c r="H2" s="424"/>
    </row>
    <row r="3" spans="1:10" x14ac:dyDescent="0.25">
      <c r="A3" s="8"/>
      <c r="B3" s="541" t="s">
        <v>8</v>
      </c>
      <c r="C3" s="541"/>
      <c r="D3" s="12" t="s">
        <v>160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2212</v>
      </c>
      <c r="B6" s="426">
        <v>862</v>
      </c>
      <c r="C6" s="427">
        <v>0</v>
      </c>
      <c r="D6" s="425">
        <v>6.2E-2</v>
      </c>
      <c r="E6" s="428">
        <v>0</v>
      </c>
      <c r="F6" s="197"/>
      <c r="G6" s="45">
        <f t="shared" ref="G6:G36" si="0">B6-H6</f>
        <v>862</v>
      </c>
      <c r="H6" s="201"/>
      <c r="I6" s="196"/>
    </row>
    <row r="7" spans="1:10" x14ac:dyDescent="0.25">
      <c r="A7" s="202" t="s">
        <v>2225</v>
      </c>
      <c r="B7" s="162">
        <v>861</v>
      </c>
      <c r="C7" s="163">
        <v>0</v>
      </c>
      <c r="D7" s="163">
        <v>5.3999999999999999E-2</v>
      </c>
      <c r="E7" s="428">
        <v>0</v>
      </c>
      <c r="F7" s="108"/>
      <c r="G7" s="45">
        <f t="shared" si="0"/>
        <v>861</v>
      </c>
      <c r="H7" s="110"/>
      <c r="I7" s="196"/>
    </row>
    <row r="8" spans="1:10" x14ac:dyDescent="0.25">
      <c r="A8" s="149" t="s">
        <v>2226</v>
      </c>
      <c r="B8" s="162">
        <v>549</v>
      </c>
      <c r="C8" s="163">
        <v>1</v>
      </c>
      <c r="D8" s="163">
        <v>6.2E-2</v>
      </c>
      <c r="E8" s="428">
        <v>0</v>
      </c>
      <c r="F8" s="108"/>
      <c r="G8" s="45">
        <f t="shared" si="0"/>
        <v>549</v>
      </c>
      <c r="H8" s="110"/>
      <c r="I8" s="196"/>
    </row>
    <row r="9" spans="1:10" x14ac:dyDescent="0.25">
      <c r="A9" s="149" t="s">
        <v>2227</v>
      </c>
      <c r="B9" s="162">
        <v>883</v>
      </c>
      <c r="C9" s="163">
        <v>4</v>
      </c>
      <c r="D9" s="163">
        <v>5.7000000000000002E-2</v>
      </c>
      <c r="E9" s="428">
        <v>0</v>
      </c>
      <c r="F9" s="197"/>
      <c r="G9" s="45">
        <f t="shared" si="0"/>
        <v>883</v>
      </c>
      <c r="H9" s="201"/>
      <c r="I9" s="196"/>
    </row>
    <row r="10" spans="1:10" ht="15.75" thickBot="1" x14ac:dyDescent="0.3">
      <c r="A10" s="432" t="s">
        <v>2253</v>
      </c>
      <c r="B10" s="476">
        <v>1083</v>
      </c>
      <c r="C10" s="477">
        <v>0</v>
      </c>
      <c r="D10" s="477">
        <v>0.112</v>
      </c>
      <c r="E10" s="470">
        <v>0</v>
      </c>
      <c r="F10" s="437"/>
      <c r="G10" s="471">
        <f t="shared" si="0"/>
        <v>1083</v>
      </c>
      <c r="H10" s="439"/>
      <c r="I10" s="196"/>
    </row>
    <row r="11" spans="1:10" x14ac:dyDescent="0.25">
      <c r="A11" s="149" t="s">
        <v>2262</v>
      </c>
      <c r="B11" s="105">
        <v>699</v>
      </c>
      <c r="C11" s="103">
        <v>0</v>
      </c>
      <c r="D11" s="103">
        <v>0.09</v>
      </c>
      <c r="E11" s="443">
        <v>0</v>
      </c>
      <c r="F11" s="108"/>
      <c r="G11" s="116">
        <f t="shared" si="0"/>
        <v>699</v>
      </c>
      <c r="H11" s="110"/>
      <c r="I11" s="196"/>
    </row>
    <row r="12" spans="1:10" x14ac:dyDescent="0.25">
      <c r="A12" s="149" t="s">
        <v>2479</v>
      </c>
      <c r="B12" s="162">
        <v>543</v>
      </c>
      <c r="C12" s="163">
        <v>7</v>
      </c>
      <c r="D12" s="163">
        <v>9.1999999999999998E-2</v>
      </c>
      <c r="E12" s="428">
        <v>0</v>
      </c>
      <c r="F12" s="108"/>
      <c r="G12" s="116">
        <f t="shared" si="0"/>
        <v>543</v>
      </c>
      <c r="H12" s="110"/>
      <c r="I12" s="196"/>
    </row>
    <row r="13" spans="1:10" x14ac:dyDescent="0.25">
      <c r="A13" s="202" t="s">
        <v>2489</v>
      </c>
      <c r="B13" s="162">
        <v>776</v>
      </c>
      <c r="C13" s="163">
        <v>5</v>
      </c>
      <c r="D13" s="163">
        <v>0.104</v>
      </c>
      <c r="E13" s="428">
        <v>0</v>
      </c>
      <c r="F13" s="108"/>
      <c r="G13" s="116">
        <f t="shared" si="0"/>
        <v>776</v>
      </c>
      <c r="H13" s="110"/>
      <c r="I13" s="196"/>
    </row>
    <row r="14" spans="1:10" x14ac:dyDescent="0.25">
      <c r="A14" s="202" t="s">
        <v>2490</v>
      </c>
      <c r="B14" s="162">
        <v>775</v>
      </c>
      <c r="C14" s="163">
        <v>4</v>
      </c>
      <c r="D14" s="163">
        <v>6.4000000000000001E-2</v>
      </c>
      <c r="E14" s="428">
        <v>0</v>
      </c>
      <c r="F14" s="197"/>
      <c r="G14" s="116">
        <f t="shared" si="0"/>
        <v>775</v>
      </c>
      <c r="H14" s="201"/>
      <c r="I14" s="196"/>
    </row>
    <row r="15" spans="1:10" x14ac:dyDescent="0.25">
      <c r="A15" s="202" t="s">
        <v>2501</v>
      </c>
      <c r="B15" s="162">
        <v>832</v>
      </c>
      <c r="C15" s="163">
        <v>0</v>
      </c>
      <c r="D15" s="163">
        <v>0.11</v>
      </c>
      <c r="E15" s="428">
        <v>0</v>
      </c>
      <c r="F15" s="197"/>
      <c r="G15" s="116">
        <f t="shared" si="0"/>
        <v>832</v>
      </c>
      <c r="H15" s="201"/>
      <c r="I15" s="196"/>
    </row>
    <row r="16" spans="1:10" x14ac:dyDescent="0.25">
      <c r="A16" s="202" t="s">
        <v>2502</v>
      </c>
      <c r="B16" s="162">
        <v>692</v>
      </c>
      <c r="C16" s="163">
        <v>0</v>
      </c>
      <c r="D16" s="163">
        <v>0.1</v>
      </c>
      <c r="E16" s="428">
        <v>0</v>
      </c>
      <c r="F16" s="197"/>
      <c r="G16" s="116">
        <f t="shared" si="0"/>
        <v>692</v>
      </c>
      <c r="H16" s="201"/>
      <c r="I16" s="196"/>
    </row>
    <row r="17" spans="1:9" x14ac:dyDescent="0.25">
      <c r="A17" s="298" t="s">
        <v>2516</v>
      </c>
      <c r="B17" s="162">
        <v>718</v>
      </c>
      <c r="C17" s="163">
        <v>12</v>
      </c>
      <c r="D17" s="163">
        <v>0.106</v>
      </c>
      <c r="E17" s="428">
        <v>0</v>
      </c>
      <c r="F17" s="391"/>
      <c r="G17" s="116">
        <f t="shared" si="0"/>
        <v>718</v>
      </c>
      <c r="H17" s="302"/>
      <c r="I17" s="196"/>
    </row>
    <row r="18" spans="1:9" x14ac:dyDescent="0.25">
      <c r="A18" s="202" t="s">
        <v>2527</v>
      </c>
      <c r="B18" s="162">
        <v>724</v>
      </c>
      <c r="C18" s="163">
        <v>15</v>
      </c>
      <c r="D18" s="163">
        <v>7.1999999999999995E-2</v>
      </c>
      <c r="E18" s="428">
        <v>0</v>
      </c>
      <c r="F18" s="197"/>
      <c r="G18" s="116">
        <f t="shared" si="0"/>
        <v>724</v>
      </c>
      <c r="H18" s="201"/>
      <c r="I18" s="196"/>
    </row>
    <row r="19" spans="1:9" x14ac:dyDescent="0.25">
      <c r="A19" s="149" t="s">
        <v>2528</v>
      </c>
      <c r="B19" s="162">
        <v>518</v>
      </c>
      <c r="C19" s="163">
        <v>18</v>
      </c>
      <c r="D19" s="163">
        <v>0.14399999999999999</v>
      </c>
      <c r="E19" s="428">
        <v>4.8611111111111112E-2</v>
      </c>
      <c r="F19" s="108"/>
      <c r="G19" s="116">
        <f t="shared" si="0"/>
        <v>518</v>
      </c>
      <c r="H19" s="110"/>
      <c r="I19" s="196"/>
    </row>
    <row r="20" spans="1:9" x14ac:dyDescent="0.25">
      <c r="A20" s="202" t="s">
        <v>2537</v>
      </c>
      <c r="B20" s="162">
        <v>732</v>
      </c>
      <c r="C20" s="163">
        <v>2</v>
      </c>
      <c r="D20" s="163">
        <v>0.76</v>
      </c>
      <c r="E20" s="428">
        <v>0</v>
      </c>
      <c r="F20" s="108"/>
      <c r="G20" s="116">
        <f t="shared" si="0"/>
        <v>732</v>
      </c>
      <c r="H20" s="110"/>
      <c r="I20" s="196"/>
    </row>
    <row r="21" spans="1:9" x14ac:dyDescent="0.25">
      <c r="A21" s="202" t="s">
        <v>2538</v>
      </c>
      <c r="B21" s="162">
        <v>333</v>
      </c>
      <c r="C21" s="163">
        <v>12</v>
      </c>
      <c r="D21" s="163">
        <v>4.3999999999999997E-2</v>
      </c>
      <c r="E21" s="428">
        <v>0</v>
      </c>
      <c r="F21" s="108"/>
      <c r="G21" s="116">
        <f t="shared" si="0"/>
        <v>333</v>
      </c>
      <c r="H21" s="110"/>
      <c r="I21" s="196"/>
    </row>
    <row r="22" spans="1:9" x14ac:dyDescent="0.25">
      <c r="A22" s="466" t="s">
        <v>2551</v>
      </c>
      <c r="B22" s="162">
        <v>669</v>
      </c>
      <c r="C22" s="163">
        <v>10</v>
      </c>
      <c r="D22" s="518">
        <v>0.108</v>
      </c>
      <c r="E22" s="428">
        <v>0</v>
      </c>
      <c r="F22" s="108"/>
      <c r="G22" s="116">
        <f t="shared" si="0"/>
        <v>669</v>
      </c>
      <c r="H22" s="110"/>
      <c r="I22" s="196"/>
    </row>
    <row r="23" spans="1:9" x14ac:dyDescent="0.25">
      <c r="A23" s="466" t="s">
        <v>2552</v>
      </c>
      <c r="B23" s="162">
        <v>795</v>
      </c>
      <c r="C23" s="163">
        <v>12</v>
      </c>
      <c r="D23" s="163">
        <v>9.1999999999999998E-2</v>
      </c>
      <c r="E23" s="428">
        <v>0</v>
      </c>
      <c r="F23" s="108"/>
      <c r="G23" s="116">
        <f t="shared" si="0"/>
        <v>795</v>
      </c>
      <c r="H23" s="110"/>
      <c r="I23" s="196"/>
    </row>
    <row r="24" spans="1:9" x14ac:dyDescent="0.25">
      <c r="A24" s="466" t="s">
        <v>2562</v>
      </c>
      <c r="B24" s="162">
        <v>451</v>
      </c>
      <c r="C24" s="163">
        <v>1</v>
      </c>
      <c r="D24" s="163">
        <v>3.5999999999999997E-2</v>
      </c>
      <c r="E24" s="428">
        <v>8.3333333333333329E-2</v>
      </c>
      <c r="F24" s="108"/>
      <c r="G24" s="116">
        <f t="shared" si="0"/>
        <v>451</v>
      </c>
      <c r="H24" s="110"/>
      <c r="I24" s="196"/>
    </row>
    <row r="25" spans="1:9" x14ac:dyDescent="0.25">
      <c r="A25" s="202" t="s">
        <v>2576</v>
      </c>
      <c r="B25" s="48">
        <v>716</v>
      </c>
      <c r="C25" s="33">
        <v>5</v>
      </c>
      <c r="D25" s="33">
        <v>9.1999999999999998E-2</v>
      </c>
      <c r="E25" s="198">
        <v>5.2083333333333336E-2</v>
      </c>
      <c r="F25" s="108"/>
      <c r="G25" s="116">
        <f t="shared" si="0"/>
        <v>716</v>
      </c>
      <c r="H25" s="110"/>
      <c r="I25" s="196"/>
    </row>
    <row r="26" spans="1:9" x14ac:dyDescent="0.25">
      <c r="A26" s="202" t="s">
        <v>2574</v>
      </c>
      <c r="B26" s="162">
        <v>641</v>
      </c>
      <c r="C26" s="163">
        <v>14</v>
      </c>
      <c r="D26" s="163">
        <v>3.2000000000000001E-2</v>
      </c>
      <c r="E26" s="428">
        <v>4.1666666666666664E-2</v>
      </c>
      <c r="F26" s="108"/>
      <c r="G26" s="116">
        <f t="shared" si="0"/>
        <v>641</v>
      </c>
      <c r="H26" s="110"/>
      <c r="I26" s="196"/>
    </row>
    <row r="27" spans="1:9" x14ac:dyDescent="0.25">
      <c r="A27" s="202" t="s">
        <v>2575</v>
      </c>
      <c r="B27" s="162">
        <v>688</v>
      </c>
      <c r="C27" s="163">
        <v>13</v>
      </c>
      <c r="D27" s="163">
        <v>8.4000000000000005E-2</v>
      </c>
      <c r="E27" s="428">
        <v>0</v>
      </c>
      <c r="F27" s="197"/>
      <c r="G27" s="116">
        <f t="shared" si="0"/>
        <v>688</v>
      </c>
      <c r="H27" s="110"/>
      <c r="I27" s="196"/>
    </row>
    <row r="28" spans="1:9" x14ac:dyDescent="0.25">
      <c r="A28" s="149" t="s">
        <v>2587</v>
      </c>
      <c r="B28" s="162">
        <v>570</v>
      </c>
      <c r="C28" s="163">
        <v>27</v>
      </c>
      <c r="D28" s="163">
        <v>0.06</v>
      </c>
      <c r="E28" s="428">
        <v>0</v>
      </c>
      <c r="F28" s="108"/>
      <c r="G28" s="116">
        <f t="shared" si="0"/>
        <v>570</v>
      </c>
      <c r="H28" s="110"/>
      <c r="I28" s="196"/>
    </row>
    <row r="29" spans="1:9" x14ac:dyDescent="0.25">
      <c r="A29" s="149" t="s">
        <v>2591</v>
      </c>
      <c r="B29" s="162">
        <v>418</v>
      </c>
      <c r="C29" s="163">
        <v>0</v>
      </c>
      <c r="D29" s="163" t="s">
        <v>24</v>
      </c>
      <c r="E29" s="428">
        <v>0</v>
      </c>
      <c r="F29" s="108"/>
      <c r="G29" s="116">
        <f t="shared" si="0"/>
        <v>418</v>
      </c>
      <c r="H29" s="201"/>
      <c r="I29" s="196" t="s">
        <v>2592</v>
      </c>
    </row>
    <row r="30" spans="1:9" x14ac:dyDescent="0.25">
      <c r="A30" s="149" t="s">
        <v>2588</v>
      </c>
      <c r="B30" s="162">
        <v>700</v>
      </c>
      <c r="C30" s="163">
        <v>20</v>
      </c>
      <c r="D30" s="163">
        <v>0.16200000000000001</v>
      </c>
      <c r="E30" s="428">
        <v>0</v>
      </c>
      <c r="F30" s="108"/>
      <c r="G30" s="116">
        <f t="shared" si="0"/>
        <v>700</v>
      </c>
      <c r="H30" s="110"/>
      <c r="I30" s="196"/>
    </row>
    <row r="31" spans="1:9" x14ac:dyDescent="0.25">
      <c r="A31" s="149" t="s">
        <v>2602</v>
      </c>
      <c r="B31" s="162">
        <v>705</v>
      </c>
      <c r="C31" s="163">
        <v>13</v>
      </c>
      <c r="D31" s="163">
        <v>0.08</v>
      </c>
      <c r="E31" s="428">
        <v>0</v>
      </c>
      <c r="F31" s="108"/>
      <c r="G31" s="116">
        <f t="shared" si="0"/>
        <v>705</v>
      </c>
      <c r="H31" s="110"/>
      <c r="I31" s="196"/>
    </row>
    <row r="32" spans="1:9" x14ac:dyDescent="0.25">
      <c r="A32" s="149" t="s">
        <v>2603</v>
      </c>
      <c r="B32" s="162">
        <v>599</v>
      </c>
      <c r="C32" s="163">
        <v>17</v>
      </c>
      <c r="D32" s="163">
        <v>7.5999999999999998E-2</v>
      </c>
      <c r="E32" s="428">
        <v>0</v>
      </c>
      <c r="F32" s="108"/>
      <c r="G32" s="116">
        <f t="shared" si="0"/>
        <v>599</v>
      </c>
      <c r="H32" s="110"/>
      <c r="I32" s="196"/>
    </row>
    <row r="33" spans="1:9" x14ac:dyDescent="0.25">
      <c r="A33" s="149" t="s">
        <v>2615</v>
      </c>
      <c r="B33" s="162">
        <v>496</v>
      </c>
      <c r="C33" s="163">
        <v>0</v>
      </c>
      <c r="D33" s="163" t="s">
        <v>24</v>
      </c>
      <c r="E33" s="428">
        <v>0</v>
      </c>
      <c r="F33" s="108"/>
      <c r="G33" s="116">
        <f t="shared" si="0"/>
        <v>496</v>
      </c>
      <c r="H33" s="110"/>
      <c r="I33" s="196" t="s">
        <v>2592</v>
      </c>
    </row>
    <row r="34" spans="1:9" x14ac:dyDescent="0.25">
      <c r="A34" s="149" t="s">
        <v>2613</v>
      </c>
      <c r="B34" s="162">
        <v>559</v>
      </c>
      <c r="C34" s="163">
        <v>30</v>
      </c>
      <c r="D34" s="163">
        <v>3.7999999999999999E-2</v>
      </c>
      <c r="E34" s="428">
        <v>2.0833333333333332E-2</v>
      </c>
      <c r="F34" s="108"/>
      <c r="G34" s="116">
        <f t="shared" si="0"/>
        <v>559</v>
      </c>
      <c r="H34" s="110"/>
      <c r="I34" s="196"/>
    </row>
    <row r="35" spans="1:9" x14ac:dyDescent="0.25">
      <c r="A35" s="149" t="s">
        <v>2614</v>
      </c>
      <c r="B35" s="162">
        <v>91</v>
      </c>
      <c r="C35" s="163">
        <v>0</v>
      </c>
      <c r="D35" s="163">
        <v>0</v>
      </c>
      <c r="E35" s="428">
        <v>0</v>
      </c>
      <c r="F35" s="108"/>
      <c r="G35" s="116">
        <f t="shared" si="0"/>
        <v>91</v>
      </c>
      <c r="H35" s="110"/>
      <c r="I35" s="196"/>
    </row>
    <row r="36" spans="1:9" x14ac:dyDescent="0.25">
      <c r="A36" s="149" t="s">
        <v>2626</v>
      </c>
      <c r="B36" s="162">
        <v>514</v>
      </c>
      <c r="C36" s="163">
        <v>0</v>
      </c>
      <c r="D36" s="163">
        <v>7.3999999999999996E-2</v>
      </c>
      <c r="E36" s="428">
        <v>0</v>
      </c>
      <c r="F36" s="108"/>
      <c r="G36" s="116">
        <f t="shared" si="0"/>
        <v>514</v>
      </c>
      <c r="H36" s="110"/>
      <c r="I36" s="196"/>
    </row>
    <row r="37" spans="1:9" x14ac:dyDescent="0.25">
      <c r="A37" s="149"/>
      <c r="B37" s="204"/>
      <c r="C37" s="203"/>
      <c r="D37" s="200"/>
      <c r="E37" s="198"/>
      <c r="F37" s="108"/>
      <c r="G37" s="199">
        <f t="shared" ref="G37" si="1">B37-H37</f>
        <v>0</v>
      </c>
      <c r="H37" s="110"/>
      <c r="I37" s="196"/>
    </row>
    <row r="38" spans="1:9" ht="9" customHeight="1" x14ac:dyDescent="0.25">
      <c r="A38" s="17"/>
      <c r="B38" s="17"/>
      <c r="C38" s="17"/>
      <c r="D38" s="17"/>
      <c r="E38" s="17"/>
      <c r="F38" s="17"/>
      <c r="G38" s="17"/>
      <c r="H38" s="110"/>
      <c r="I38" s="196"/>
    </row>
    <row r="39" spans="1:9" ht="13.5" customHeight="1" x14ac:dyDescent="0.25">
      <c r="A39" s="5" t="s">
        <v>16</v>
      </c>
      <c r="B39" s="18">
        <f>SUM(B6:B37)</f>
        <v>20192</v>
      </c>
      <c r="C39" s="5">
        <f>SUM(C6:C37)</f>
        <v>242</v>
      </c>
      <c r="D39" s="26">
        <f>SUM(D6:D37)</f>
        <v>2.9670000000000001</v>
      </c>
      <c r="E39" s="5"/>
      <c r="F39" s="5"/>
      <c r="G39" s="83">
        <f>SUM(G6:G37)</f>
        <v>20192</v>
      </c>
      <c r="H39" s="110"/>
      <c r="I39" s="196"/>
    </row>
    <row r="40" spans="1:9" ht="12.75" customHeight="1" x14ac:dyDescent="0.25">
      <c r="A40" s="121"/>
      <c r="B40" s="122">
        <f>J1-B39</f>
        <v>-192</v>
      </c>
      <c r="C40" s="121"/>
      <c r="D40" s="123"/>
      <c r="E40" s="121"/>
      <c r="F40" s="121"/>
      <c r="G40" s="122"/>
      <c r="H40" s="17"/>
    </row>
    <row r="41" spans="1:9" ht="28.5" customHeight="1" x14ac:dyDescent="0.25"/>
    <row r="42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123</vt:i4>
      </vt:variant>
    </vt:vector>
  </HeadingPairs>
  <TitlesOfParts>
    <vt:vector size="123" baseType="lpstr">
      <vt:lpstr>227</vt:lpstr>
      <vt:lpstr>027</vt:lpstr>
      <vt:lpstr>047</vt:lpstr>
      <vt:lpstr>029</vt:lpstr>
      <vt:lpstr>040</vt:lpstr>
      <vt:lpstr>049 (2)</vt:lpstr>
      <vt:lpstr>045</vt:lpstr>
      <vt:lpstr>055</vt:lpstr>
      <vt:lpstr>064</vt:lpstr>
      <vt:lpstr>070</vt:lpstr>
      <vt:lpstr>073</vt:lpstr>
      <vt:lpstr>075a</vt:lpstr>
      <vt:lpstr>093A</vt:lpstr>
      <vt:lpstr>094a</vt:lpstr>
      <vt:lpstr>095</vt:lpstr>
      <vt:lpstr>097</vt:lpstr>
      <vt:lpstr>099</vt:lpstr>
      <vt:lpstr>100</vt:lpstr>
      <vt:lpstr>101</vt:lpstr>
      <vt:lpstr>107A</vt:lpstr>
      <vt:lpstr>113a</vt:lpstr>
      <vt:lpstr>113AA</vt:lpstr>
      <vt:lpstr>114A</vt:lpstr>
      <vt:lpstr>127</vt:lpstr>
      <vt:lpstr>128</vt:lpstr>
      <vt:lpstr>129</vt:lpstr>
      <vt:lpstr>130</vt:lpstr>
      <vt:lpstr>131</vt:lpstr>
      <vt:lpstr>132</vt:lpstr>
      <vt:lpstr>133</vt:lpstr>
      <vt:lpstr>134</vt:lpstr>
      <vt:lpstr>135</vt:lpstr>
      <vt:lpstr>136</vt:lpstr>
      <vt:lpstr>139</vt:lpstr>
      <vt:lpstr>140</vt:lpstr>
      <vt:lpstr>141</vt:lpstr>
      <vt:lpstr>142</vt:lpstr>
      <vt:lpstr>143</vt:lpstr>
      <vt:lpstr>144</vt:lpstr>
      <vt:lpstr>145</vt:lpstr>
      <vt:lpstr>146</vt:lpstr>
      <vt:lpstr>147</vt:lpstr>
      <vt:lpstr>148</vt:lpstr>
      <vt:lpstr>AH</vt:lpstr>
      <vt:lpstr>001</vt:lpstr>
      <vt:lpstr>002</vt:lpstr>
      <vt:lpstr>004</vt:lpstr>
      <vt:lpstr>005</vt:lpstr>
      <vt:lpstr>006</vt:lpstr>
      <vt:lpstr>007</vt:lpstr>
      <vt:lpstr>008</vt:lpstr>
      <vt:lpstr>009</vt:lpstr>
      <vt:lpstr>010</vt:lpstr>
      <vt:lpstr>011</vt:lpstr>
      <vt:lpstr>012</vt:lpstr>
      <vt:lpstr>013</vt:lpstr>
      <vt:lpstr>014</vt:lpstr>
      <vt:lpstr>015</vt:lpstr>
      <vt:lpstr>016</vt:lpstr>
      <vt:lpstr>017</vt:lpstr>
      <vt:lpstr>018</vt:lpstr>
      <vt:lpstr>019</vt:lpstr>
      <vt:lpstr>021</vt:lpstr>
      <vt:lpstr>020</vt:lpstr>
      <vt:lpstr>022</vt:lpstr>
      <vt:lpstr>023</vt:lpstr>
      <vt:lpstr>024</vt:lpstr>
      <vt:lpstr>025</vt:lpstr>
      <vt:lpstr>026</vt:lpstr>
      <vt:lpstr>027A</vt:lpstr>
      <vt:lpstr>028</vt:lpstr>
      <vt:lpstr>029-2</vt:lpstr>
      <vt:lpstr>030</vt:lpstr>
      <vt:lpstr>031</vt:lpstr>
      <vt:lpstr>032</vt:lpstr>
      <vt:lpstr>033</vt:lpstr>
      <vt:lpstr>034</vt:lpstr>
      <vt:lpstr>035</vt:lpstr>
      <vt:lpstr>036</vt:lpstr>
      <vt:lpstr>037</vt:lpstr>
      <vt:lpstr>038</vt:lpstr>
      <vt:lpstr>039</vt:lpstr>
      <vt:lpstr>040A</vt:lpstr>
      <vt:lpstr>41</vt:lpstr>
      <vt:lpstr>042</vt:lpstr>
      <vt:lpstr>043 (2)</vt:lpstr>
      <vt:lpstr>044</vt:lpstr>
      <vt:lpstr>047A</vt:lpstr>
      <vt:lpstr>048</vt:lpstr>
      <vt:lpstr>049</vt:lpstr>
      <vt:lpstr>050</vt:lpstr>
      <vt:lpstr>051</vt:lpstr>
      <vt:lpstr>052</vt:lpstr>
      <vt:lpstr>053</vt:lpstr>
      <vt:lpstr>054</vt:lpstr>
      <vt:lpstr>055A</vt:lpstr>
      <vt:lpstr>056</vt:lpstr>
      <vt:lpstr>057</vt:lpstr>
      <vt:lpstr>058</vt:lpstr>
      <vt:lpstr>059</vt:lpstr>
      <vt:lpstr>060</vt:lpstr>
      <vt:lpstr>061</vt:lpstr>
      <vt:lpstr>062</vt:lpstr>
      <vt:lpstr>063</vt:lpstr>
      <vt:lpstr>064A</vt:lpstr>
      <vt:lpstr>065</vt:lpstr>
      <vt:lpstr>066</vt:lpstr>
      <vt:lpstr>067</vt:lpstr>
      <vt:lpstr>068</vt:lpstr>
      <vt:lpstr>069</vt:lpstr>
      <vt:lpstr>070A</vt:lpstr>
      <vt:lpstr>071</vt:lpstr>
      <vt:lpstr>072</vt:lpstr>
      <vt:lpstr>073A</vt:lpstr>
      <vt:lpstr>074</vt:lpstr>
      <vt:lpstr>075</vt:lpstr>
      <vt:lpstr>076</vt:lpstr>
      <vt:lpstr>077</vt:lpstr>
      <vt:lpstr>078</vt:lpstr>
      <vt:lpstr>079</vt:lpstr>
      <vt:lpstr>080</vt:lpstr>
      <vt:lpstr>081</vt:lpstr>
      <vt:lpstr>082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Produccion</cp:lastModifiedBy>
  <cp:lastPrinted>2015-07-15T20:04:55Z</cp:lastPrinted>
  <dcterms:created xsi:type="dcterms:W3CDTF">2015-07-15T19:53:08Z</dcterms:created>
  <dcterms:modified xsi:type="dcterms:W3CDTF">2018-07-31T22:57:54Z</dcterms:modified>
</cp:coreProperties>
</file>