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to\Documents\"/>
    </mc:Choice>
  </mc:AlternateContent>
  <xr:revisionPtr revIDLastSave="0" documentId="13_ncr:1_{E59B6F83-CAA2-4513-8C99-3DF270B983CD}" xr6:coauthVersionLast="47" xr6:coauthVersionMax="47" xr10:uidLastSave="{00000000-0000-0000-0000-000000000000}"/>
  <bookViews>
    <workbookView xWindow="28680" yWindow="-1260" windowWidth="29040" windowHeight="15840" xr2:uid="{A9BB93D8-0FA2-4C32-A178-B115AFFC29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1" i="1" l="1"/>
  <c r="K51" i="1"/>
  <c r="M51" i="1" s="1"/>
  <c r="I51" i="1"/>
  <c r="N50" i="1"/>
  <c r="M50" i="1"/>
  <c r="I50" i="1"/>
  <c r="N49" i="1"/>
  <c r="M49" i="1"/>
  <c r="I49" i="1"/>
  <c r="N48" i="1"/>
  <c r="M48" i="1"/>
  <c r="I48" i="1"/>
  <c r="N47" i="1"/>
  <c r="M47" i="1"/>
  <c r="I47" i="1"/>
  <c r="N46" i="1"/>
  <c r="K46" i="1"/>
  <c r="M46" i="1" s="1"/>
  <c r="I46" i="1"/>
  <c r="N45" i="1"/>
  <c r="K45" i="1"/>
  <c r="M45" i="1" s="1"/>
  <c r="I45" i="1"/>
  <c r="N44" i="1"/>
  <c r="K44" i="1"/>
  <c r="M44" i="1" s="1"/>
  <c r="I44" i="1"/>
  <c r="N43" i="1"/>
  <c r="K43" i="1"/>
  <c r="M43" i="1" s="1"/>
  <c r="I43" i="1"/>
  <c r="N42" i="1"/>
  <c r="K42" i="1"/>
  <c r="M42" i="1" s="1"/>
  <c r="I42" i="1"/>
  <c r="N41" i="1"/>
  <c r="K41" i="1"/>
  <c r="M41" i="1" s="1"/>
  <c r="I41" i="1"/>
  <c r="N40" i="1"/>
  <c r="M40" i="1"/>
  <c r="I40" i="1"/>
  <c r="N39" i="1"/>
  <c r="K39" i="1"/>
  <c r="M39" i="1" s="1"/>
  <c r="I39" i="1"/>
  <c r="N38" i="1"/>
  <c r="K38" i="1"/>
  <c r="M38" i="1" s="1"/>
  <c r="I38" i="1"/>
  <c r="N37" i="1"/>
  <c r="K37" i="1"/>
  <c r="M37" i="1" s="1"/>
  <c r="I37" i="1"/>
  <c r="N36" i="1"/>
  <c r="K36" i="1"/>
  <c r="M36" i="1" s="1"/>
  <c r="I36" i="1"/>
  <c r="N35" i="1"/>
  <c r="K35" i="1"/>
  <c r="M35" i="1" s="1"/>
  <c r="I35" i="1"/>
  <c r="N34" i="1"/>
  <c r="M34" i="1"/>
  <c r="I34" i="1"/>
  <c r="N33" i="1"/>
  <c r="M33" i="1"/>
  <c r="I33" i="1"/>
  <c r="N32" i="1"/>
  <c r="M32" i="1"/>
  <c r="I32" i="1"/>
  <c r="N31" i="1"/>
  <c r="M31" i="1"/>
  <c r="I31" i="1"/>
  <c r="N30" i="1"/>
  <c r="M30" i="1"/>
  <c r="I30" i="1"/>
  <c r="N29" i="1"/>
  <c r="M29" i="1"/>
  <c r="I29" i="1"/>
  <c r="N28" i="1"/>
  <c r="M28" i="1"/>
  <c r="I28" i="1"/>
  <c r="N27" i="1"/>
  <c r="M27" i="1"/>
  <c r="I27" i="1"/>
  <c r="N26" i="1"/>
  <c r="M26" i="1"/>
  <c r="I26" i="1"/>
  <c r="N25" i="1"/>
  <c r="M25" i="1"/>
  <c r="I25" i="1"/>
  <c r="N24" i="1"/>
  <c r="M24" i="1"/>
  <c r="I24" i="1"/>
  <c r="N23" i="1"/>
  <c r="M23" i="1"/>
  <c r="I23" i="1"/>
  <c r="N22" i="1"/>
  <c r="M22" i="1"/>
  <c r="I22" i="1"/>
  <c r="N21" i="1"/>
  <c r="M21" i="1"/>
  <c r="I21" i="1"/>
  <c r="N20" i="1"/>
  <c r="M20" i="1"/>
  <c r="I20" i="1"/>
  <c r="N19" i="1"/>
  <c r="M19" i="1"/>
  <c r="I19" i="1"/>
  <c r="N18" i="1"/>
  <c r="K18" i="1"/>
  <c r="M18" i="1" s="1"/>
  <c r="I18" i="1"/>
  <c r="N17" i="1"/>
  <c r="M17" i="1"/>
  <c r="I17" i="1"/>
  <c r="N16" i="1"/>
  <c r="M16" i="1"/>
  <c r="I16" i="1"/>
  <c r="N15" i="1"/>
  <c r="M15" i="1"/>
  <c r="I15" i="1"/>
  <c r="N14" i="1"/>
  <c r="M14" i="1"/>
  <c r="I14" i="1"/>
  <c r="N13" i="1"/>
  <c r="M13" i="1"/>
  <c r="I13" i="1"/>
  <c r="N12" i="1"/>
  <c r="M12" i="1"/>
  <c r="I12" i="1"/>
  <c r="N11" i="1"/>
  <c r="M11" i="1"/>
  <c r="I11" i="1"/>
  <c r="N10" i="1"/>
  <c r="M10" i="1"/>
  <c r="I10" i="1"/>
  <c r="N9" i="1"/>
  <c r="M9" i="1"/>
  <c r="I9" i="1"/>
  <c r="N8" i="1"/>
  <c r="M8" i="1"/>
  <c r="I8" i="1"/>
  <c r="N7" i="1"/>
  <c r="M7" i="1"/>
  <c r="I7" i="1"/>
  <c r="N6" i="1"/>
  <c r="M6" i="1"/>
  <c r="I6" i="1"/>
  <c r="N5" i="1"/>
  <c r="M5" i="1"/>
  <c r="I5" i="1"/>
  <c r="N4" i="1"/>
  <c r="M4" i="1"/>
  <c r="I4" i="1"/>
  <c r="N3" i="1"/>
  <c r="M3" i="1"/>
  <c r="I3" i="1"/>
  <c r="N2" i="1"/>
  <c r="M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tc={9EA93C92-B034-4D4E-A753-74F169243B47}</author>
  </authors>
  <commentList>
    <comment ref="M1" authorId="0" shapeId="0" xr:uid="{9EA93C92-B034-4D4E-A753-74F169243B47}">
      <text>
        <t>[Threaded comment]
Your version of Excel allows you to read this threaded comment; however, any edits to it will get removed if the file is opened in a newer version of Excel. Learn more: https://go.microsoft.com/fwlink/?linkid=870924
Comment:
    Step 1</t>
      </text>
    </comment>
  </commentList>
</comments>
</file>

<file path=xl/sharedStrings.xml><?xml version="1.0" encoding="utf-8"?>
<sst xmlns="http://schemas.openxmlformats.org/spreadsheetml/2006/main" count="115" uniqueCount="67">
  <si>
    <t>SITE-ID</t>
  </si>
  <si>
    <t>SECTION</t>
  </si>
  <si>
    <t>DEPTH_cm</t>
  </si>
  <si>
    <t>δ13C</t>
  </si>
  <si>
    <t>δ15N</t>
  </si>
  <si>
    <t>WT1-mg</t>
  </si>
  <si>
    <t>%N</t>
  </si>
  <si>
    <t>%C</t>
  </si>
  <si>
    <t>CN</t>
  </si>
  <si>
    <t>WT2-mg</t>
  </si>
  <si>
    <t>%C-org</t>
  </si>
  <si>
    <t>DBD-gcm3</t>
  </si>
  <si>
    <t>SoilOrgCDensity_gcm3</t>
  </si>
  <si>
    <t>SoilN_g cm-3</t>
  </si>
  <si>
    <t>REMARKS</t>
  </si>
  <si>
    <t>APAW-CH5-C01</t>
  </si>
  <si>
    <t>CO1 0_1</t>
  </si>
  <si>
    <t>CO1 2_3</t>
  </si>
  <si>
    <t>CO1 4_5</t>
  </si>
  <si>
    <t>CO1 6_7</t>
  </si>
  <si>
    <t>CO1 8_9</t>
  </si>
  <si>
    <t>CO1 10_11</t>
  </si>
  <si>
    <t>CO1 12_13</t>
  </si>
  <si>
    <t>CO1 14_15</t>
  </si>
  <si>
    <t>CO1 16_17</t>
  </si>
  <si>
    <t>CO1 18_19</t>
  </si>
  <si>
    <t>CO1 20_21</t>
  </si>
  <si>
    <t>CO1 22_23</t>
  </si>
  <si>
    <t>CO1 24_25</t>
  </si>
  <si>
    <t>CO1 26_27</t>
  </si>
  <si>
    <t>CO1 28_29</t>
  </si>
  <si>
    <t>CO1 30_31</t>
  </si>
  <si>
    <t>CO1 32_33</t>
  </si>
  <si>
    <t>CO1 34_35</t>
  </si>
  <si>
    <t>CO1 36_37</t>
  </si>
  <si>
    <t>CO1 38_39</t>
  </si>
  <si>
    <t>CO1 40_41</t>
  </si>
  <si>
    <t>CO1 42_43</t>
  </si>
  <si>
    <t>CO1 44_45</t>
  </si>
  <si>
    <t>CO1 46_47</t>
  </si>
  <si>
    <t>CO1 48_49</t>
  </si>
  <si>
    <t>WSJ-CH5-C04</t>
  </si>
  <si>
    <t>CO4 0_1</t>
  </si>
  <si>
    <t>CO4 2_3</t>
  </si>
  <si>
    <t>CO4 4_5</t>
  </si>
  <si>
    <t>CO4 6_7</t>
  </si>
  <si>
    <t>CO4 8_9</t>
  </si>
  <si>
    <t>CO4 10_11</t>
  </si>
  <si>
    <t>CO4 12_13</t>
  </si>
  <si>
    <t>CO4 14_15</t>
  </si>
  <si>
    <t>CO4 16_17</t>
  </si>
  <si>
    <t>CO4 18_19</t>
  </si>
  <si>
    <t>CO4 20_21</t>
  </si>
  <si>
    <t>CO4 22_23</t>
  </si>
  <si>
    <t>CO4 24_25</t>
  </si>
  <si>
    <t>CO4 26_27</t>
  </si>
  <si>
    <t>CO4 28_29</t>
  </si>
  <si>
    <t>CO4 30_31</t>
  </si>
  <si>
    <t>CO4 32_33</t>
  </si>
  <si>
    <t>CO4 34_35</t>
  </si>
  <si>
    <t>CO4 36_37</t>
  </si>
  <si>
    <t>CO4 38_39</t>
  </si>
  <si>
    <t>CO4 40_41</t>
  </si>
  <si>
    <t>CO4 42_43</t>
  </si>
  <si>
    <t>CO4 44_45</t>
  </si>
  <si>
    <t>CO4 46_47</t>
  </si>
  <si>
    <t>CO4 48_49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</si>
</sst>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3" fontId="2" fillId="0" borderId="0" xfId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2" borderId="1" xfId="0" applyFill="1" applyBorder="1"/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43" fontId="0" fillId="0" borderId="0" xfId="1" applyFont="1" applyAlignment="1">
      <alignment wrapText="1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horizontal="center"/>
    </xf>
    <xf numFmtId="0" fontId="0" fillId="3" borderId="1" xfId="0" applyFill="1" applyBorder="1"/>
    <xf numFmtId="0" fontId="3" fillId="4" borderId="0" xfId="0" applyFont="1" applyFill="1"/>
    <xf numFmtId="164" fontId="0" fillId="4" borderId="0" xfId="0" applyNumberForma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wrapText="1"/>
    </xf>
    <xf numFmtId="164" fontId="0" fillId="4" borderId="0" xfId="0" applyNumberFormat="1" applyFill="1" applyAlignment="1">
      <alignment wrapText="1"/>
    </xf>
    <xf numFmtId="43" fontId="0" fillId="4" borderId="0" xfId="1" applyFont="1" applyFill="1" applyAlignment="1">
      <alignment wrapText="1"/>
    </xf>
    <xf numFmtId="0" fontId="0" fillId="0" borderId="1" xfId="0" applyBorder="1"/>
    <xf numFmtId="0" fontId="0" fillId="4" borderId="1" xfId="0" applyFill="1" applyBorder="1"/>
    <xf numFmtId="43" fontId="0" fillId="0" borderId="0" xfId="1" applyFont="1" applyFill="1" applyAlignment="1">
      <alignment wrapText="1"/>
    </xf>
  </cellXfs>
  <cellStyles count="2">
    <cellStyle name="Comma" xfId="1" builtinId="3"/>
    <cellStyle name="Normal" xfId="0" builtinId="0"/>
  </cellStyles>
  <dxfs count="9">
    <dxf>
      <numFmt numFmtId="165" formatCode="0.000"/>
      <alignment horizontal="general" vertical="bottom" textRotation="0" wrapText="1" indent="0" justifyLastLine="0" shrinkToFit="0" readingOrder="0"/>
    </dxf>
    <dxf>
      <numFmt numFmtId="165" formatCode="0.0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te Torio" id="{E001A070-68BD-4F00-810F-C4604BCECC68}" userId="785b0dedcca7c5ac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429401-B8DA-419C-9628-AA4DCF87B95C}" name="tblMCN" displayName="tblMCN" ref="A1:O51" totalsRowShown="0" headerRowDxfId="8">
  <autoFilter ref="A1:O51" xr:uid="{CA429401-B8DA-419C-9628-AA4DCF87B95C}"/>
  <tableColumns count="15">
    <tableColumn id="1" xr3:uid="{9B3A07FE-83C8-40C6-B2AD-79A203C6D341}" name="SITE-ID" dataDxfId="7"/>
    <tableColumn id="2" xr3:uid="{EE87BDF9-19AA-4123-871F-AA0EBCC82FD9}" name="SECTION" dataDxfId="6"/>
    <tableColumn id="16" xr3:uid="{0F80E074-3CE2-4C45-BDA2-33805881D754}" name="DEPTH_cm" dataDxfId="5"/>
    <tableColumn id="3" xr3:uid="{FD81C3D0-3BA0-459C-9989-4D2A266F5BCB}" name="δ13C"/>
    <tableColumn id="4" xr3:uid="{6CBB5288-CD57-45F0-8B42-F25D2DDCFAA7}" name="δ15N" dataDxfId="4"/>
    <tableColumn id="9" xr3:uid="{2362191D-8C2B-4A3A-8AA3-6127815DD0AA}" name="WT1-mg"/>
    <tableColumn id="10" xr3:uid="{D577A365-5B71-4386-9354-2BCD32CAD94F}" name="%N"/>
    <tableColumn id="8" xr3:uid="{D0B7DC45-62B9-42E7-9C69-CFED8DBA085A}" name="%C"/>
    <tableColumn id="13" xr3:uid="{5A473C89-000D-4975-91E7-639DA81832FC}" name="CN" dataDxfId="3">
      <calculatedColumnFormula>tblMCN[[#This Row],[%C]]/tblMCN[[#This Row],[%N]]</calculatedColumnFormula>
    </tableColumn>
    <tableColumn id="11" xr3:uid="{6BB8BBAF-6481-45C2-9956-080F785DB342}" name="WT2-mg"/>
    <tableColumn id="12" xr3:uid="{B6376AEB-6E9D-47F9-845B-185A8C6C3DBB}" name="%C-org"/>
    <tableColumn id="14" xr3:uid="{41A6F7F2-DA73-4964-ADAC-84AFA9474CAF}" name="DBD-gcm3" dataDxfId="2" dataCellStyle="Comma"/>
    <tableColumn id="15" xr3:uid="{1713322A-1504-4339-AF62-6DE921713B71}" name="SoilOrgCDensity_gcm3" dataDxfId="1">
      <calculatedColumnFormula>(tblMCN[[#This Row],[%C-org]]/100)*tblMCN[[#This Row],[DBD-gcm3]]</calculatedColumnFormula>
    </tableColumn>
    <tableColumn id="20" xr3:uid="{A953D414-63BE-40B6-8232-99825034D75E}" name="SoilN_g cm-3" dataDxfId="0">
      <calculatedColumnFormula>tblMCN[[#This Row],[%N]]/100*tblMCN[[#This Row],[DBD-gcm3]]</calculatedColumnFormula>
    </tableColumn>
    <tableColumn id="7" xr3:uid="{FCF0B47A-6CE5-4037-8CB5-F04468B87B29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4-01-18T19:47:36.51" personId="{E001A070-68BD-4F00-810F-C4604BCECC68}" id="{9EA93C92-B034-4D4E-A753-74F169243B47}">
    <text>Step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65194-1730-45EB-BA30-B3D09FFC2C35}">
  <dimension ref="A1:O51"/>
  <sheetViews>
    <sheetView tabSelected="1" workbookViewId="0">
      <selection activeCell="L5" sqref="L5"/>
    </sheetView>
  </sheetViews>
  <sheetFormatPr defaultRowHeight="14.4" x14ac:dyDescent="0.3"/>
  <cols>
    <col min="1" max="9" width="15.5546875" customWidth="1"/>
    <col min="10" max="10" width="17.5546875" customWidth="1"/>
    <col min="11" max="12" width="18.109375" customWidth="1"/>
    <col min="13" max="13" width="22" customWidth="1"/>
    <col min="14" max="15" width="18.109375" customWidth="1"/>
  </cols>
  <sheetData>
    <row r="1" spans="1:15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4" t="s">
        <v>13</v>
      </c>
      <c r="O1" s="1" t="s">
        <v>14</v>
      </c>
    </row>
    <row r="2" spans="1:15" x14ac:dyDescent="0.3">
      <c r="A2" s="5" t="s">
        <v>15</v>
      </c>
      <c r="B2" s="6" t="s">
        <v>16</v>
      </c>
      <c r="C2" s="6">
        <v>2</v>
      </c>
      <c r="D2" s="7">
        <v>-18.7348683288124</v>
      </c>
      <c r="E2" s="7">
        <v>2.5671985226491136</v>
      </c>
      <c r="F2" s="8">
        <v>7.609</v>
      </c>
      <c r="G2" s="8">
        <v>0.14000000000000001</v>
      </c>
      <c r="H2" s="8">
        <v>1.6</v>
      </c>
      <c r="I2" s="9">
        <f>tblMCN[[#This Row],[%C]]/tblMCN[[#This Row],[%N]]</f>
        <v>11.428571428571429</v>
      </c>
      <c r="J2" s="8">
        <v>5.1950000000000003</v>
      </c>
      <c r="K2" s="8">
        <v>1.71</v>
      </c>
      <c r="L2" s="10">
        <v>2.0188500000000005</v>
      </c>
      <c r="M2" s="11">
        <f>(tblMCN[[#This Row],[%C-org]]/100)*tblMCN[[#This Row],[DBD-gcm3]]</f>
        <v>3.4522335000000008E-2</v>
      </c>
      <c r="N2" s="11">
        <f>tblMCN[[#This Row],[%N]]/100*tblMCN[[#This Row],[DBD-gcm3]]</f>
        <v>2.8263900000000011E-3</v>
      </c>
    </row>
    <row r="3" spans="1:15" x14ac:dyDescent="0.3">
      <c r="A3" s="5" t="s">
        <v>15</v>
      </c>
      <c r="B3" s="6" t="s">
        <v>17</v>
      </c>
      <c r="C3" s="6">
        <v>2</v>
      </c>
      <c r="D3" s="7">
        <v>-15.971285619062435</v>
      </c>
      <c r="E3" s="7">
        <v>2.0026607235728724</v>
      </c>
      <c r="F3" s="8">
        <v>7.5430000000000001</v>
      </c>
      <c r="G3" s="8">
        <v>0.13</v>
      </c>
      <c r="H3" s="8">
        <v>1.54</v>
      </c>
      <c r="I3" s="9">
        <f>tblMCN[[#This Row],[%C]]/tblMCN[[#This Row],[%N]]</f>
        <v>11.846153846153847</v>
      </c>
      <c r="J3" s="8">
        <v>5.3360000000000003</v>
      </c>
      <c r="K3" s="8">
        <v>1.54</v>
      </c>
      <c r="L3" s="10">
        <v>2.4726500000000007</v>
      </c>
      <c r="M3" s="11">
        <f>(tblMCN[[#This Row],[%C-org]]/100)*tblMCN[[#This Row],[DBD-gcm3]]</f>
        <v>3.8078810000000012E-2</v>
      </c>
      <c r="N3" s="11">
        <f>tblMCN[[#This Row],[%N]]/100*tblMCN[[#This Row],[DBD-gcm3]]</f>
        <v>3.2144450000000007E-3</v>
      </c>
    </row>
    <row r="4" spans="1:15" x14ac:dyDescent="0.3">
      <c r="A4" s="5" t="s">
        <v>15</v>
      </c>
      <c r="B4" s="6" t="s">
        <v>18</v>
      </c>
      <c r="C4" s="6">
        <v>2</v>
      </c>
      <c r="D4" s="7">
        <v>-17.651031340514333</v>
      </c>
      <c r="E4" s="7">
        <v>2.2275112795689935</v>
      </c>
      <c r="F4" s="8">
        <v>7.0860000000000003</v>
      </c>
      <c r="G4" s="8">
        <v>0.05</v>
      </c>
      <c r="H4" s="8">
        <v>0.66</v>
      </c>
      <c r="I4" s="9">
        <f>tblMCN[[#This Row],[%C]]/tblMCN[[#This Row],[%N]]</f>
        <v>13.2</v>
      </c>
      <c r="J4" s="8">
        <v>6.0270000000000001</v>
      </c>
      <c r="K4" s="8">
        <v>0.5</v>
      </c>
      <c r="L4" s="10">
        <v>2.5507999999999997</v>
      </c>
      <c r="M4" s="11">
        <f>(tblMCN[[#This Row],[%C-org]]/100)*tblMCN[[#This Row],[DBD-gcm3]]</f>
        <v>1.2754E-2</v>
      </c>
      <c r="N4" s="11">
        <f>tblMCN[[#This Row],[%N]]/100*tblMCN[[#This Row],[DBD-gcm3]]</f>
        <v>1.2753999999999999E-3</v>
      </c>
    </row>
    <row r="5" spans="1:15" x14ac:dyDescent="0.3">
      <c r="A5" s="5" t="s">
        <v>15</v>
      </c>
      <c r="B5" s="6" t="s">
        <v>19</v>
      </c>
      <c r="C5" s="6">
        <v>2</v>
      </c>
      <c r="D5" s="7">
        <v>-16.558064310944744</v>
      </c>
      <c r="E5" s="7">
        <v>2.6929075100040309</v>
      </c>
      <c r="F5" s="8">
        <v>7.2380000000000004</v>
      </c>
      <c r="G5" s="8">
        <v>0.13</v>
      </c>
      <c r="H5" s="8">
        <v>1.63</v>
      </c>
      <c r="I5" s="9">
        <f>tblMCN[[#This Row],[%C]]/tblMCN[[#This Row],[%N]]</f>
        <v>12.538461538461537</v>
      </c>
      <c r="J5" s="8">
        <v>5.6210000000000004</v>
      </c>
      <c r="K5" s="8">
        <v>1.03</v>
      </c>
      <c r="L5" s="10">
        <v>2.1164000000000005</v>
      </c>
      <c r="M5" s="11">
        <f>(tblMCN[[#This Row],[%C-org]]/100)*tblMCN[[#This Row],[DBD-gcm3]]</f>
        <v>2.1798920000000006E-2</v>
      </c>
      <c r="N5" s="11">
        <f>tblMCN[[#This Row],[%N]]/100*tblMCN[[#This Row],[DBD-gcm3]]</f>
        <v>2.7513200000000007E-3</v>
      </c>
    </row>
    <row r="6" spans="1:15" x14ac:dyDescent="0.3">
      <c r="A6" s="5" t="s">
        <v>15</v>
      </c>
      <c r="B6" s="6" t="s">
        <v>20</v>
      </c>
      <c r="C6" s="6">
        <v>2</v>
      </c>
      <c r="D6" s="7">
        <v>-17.051183860789838</v>
      </c>
      <c r="E6" s="7">
        <v>2.9764700136313875</v>
      </c>
      <c r="F6" s="8">
        <v>7.1890000000000001</v>
      </c>
      <c r="G6" s="8">
        <v>0.2</v>
      </c>
      <c r="H6" s="8">
        <v>2.62</v>
      </c>
      <c r="I6" s="9">
        <f>tblMCN[[#This Row],[%C]]/tblMCN[[#This Row],[%N]]</f>
        <v>13.1</v>
      </c>
      <c r="J6" s="8">
        <v>5.1379999999999999</v>
      </c>
      <c r="K6" s="8">
        <v>2.31</v>
      </c>
      <c r="L6" s="10">
        <v>1.1424000000000003</v>
      </c>
      <c r="M6" s="11">
        <f>(tblMCN[[#This Row],[%C-org]]/100)*tblMCN[[#This Row],[DBD-gcm3]]</f>
        <v>2.6389440000000007E-2</v>
      </c>
      <c r="N6" s="11">
        <f>tblMCN[[#This Row],[%N]]/100*tblMCN[[#This Row],[DBD-gcm3]]</f>
        <v>2.2848000000000005E-3</v>
      </c>
    </row>
    <row r="7" spans="1:15" x14ac:dyDescent="0.3">
      <c r="A7" s="5" t="s">
        <v>15</v>
      </c>
      <c r="B7" s="6" t="s">
        <v>21</v>
      </c>
      <c r="C7" s="6">
        <v>2</v>
      </c>
      <c r="D7" s="7">
        <v>-16.896348754153305</v>
      </c>
      <c r="E7" s="7">
        <v>3.3601525897746116</v>
      </c>
      <c r="F7" s="8">
        <v>7.44</v>
      </c>
      <c r="G7" s="8">
        <v>0.2</v>
      </c>
      <c r="H7" s="8">
        <v>2.4</v>
      </c>
      <c r="I7" s="9">
        <f>tblMCN[[#This Row],[%C]]/tblMCN[[#This Row],[%N]]</f>
        <v>11.999999999999998</v>
      </c>
      <c r="J7" s="8">
        <v>5.3460000000000001</v>
      </c>
      <c r="K7" s="8">
        <v>2.33</v>
      </c>
      <c r="L7" s="10">
        <v>1.6124999999999998</v>
      </c>
      <c r="M7" s="11">
        <f>(tblMCN[[#This Row],[%C-org]]/100)*tblMCN[[#This Row],[DBD-gcm3]]</f>
        <v>3.757125E-2</v>
      </c>
      <c r="N7" s="11">
        <f>tblMCN[[#This Row],[%N]]/100*tblMCN[[#This Row],[DBD-gcm3]]</f>
        <v>3.2249999999999996E-3</v>
      </c>
    </row>
    <row r="8" spans="1:15" x14ac:dyDescent="0.3">
      <c r="A8" s="5" t="s">
        <v>15</v>
      </c>
      <c r="B8" s="6" t="s">
        <v>22</v>
      </c>
      <c r="C8" s="6">
        <v>2</v>
      </c>
      <c r="D8" s="7">
        <v>-16.699440408579694</v>
      </c>
      <c r="E8" s="7">
        <v>3.2678576398159338</v>
      </c>
      <c r="F8" s="8">
        <v>7.3339999999999996</v>
      </c>
      <c r="G8" s="8">
        <v>0.22</v>
      </c>
      <c r="H8" s="8">
        <v>2.92</v>
      </c>
      <c r="I8" s="9">
        <f>tblMCN[[#This Row],[%C]]/tblMCN[[#This Row],[%N]]</f>
        <v>13.272727272727272</v>
      </c>
      <c r="J8" s="8">
        <v>5.1929999999999996</v>
      </c>
      <c r="K8" s="8">
        <v>2.4900000000000002</v>
      </c>
      <c r="L8" s="10">
        <v>1.3634500000000003</v>
      </c>
      <c r="M8" s="11">
        <f>(tblMCN[[#This Row],[%C-org]]/100)*tblMCN[[#This Row],[DBD-gcm3]]</f>
        <v>3.3949905000000009E-2</v>
      </c>
      <c r="N8" s="11">
        <f>tblMCN[[#This Row],[%N]]/100*tblMCN[[#This Row],[DBD-gcm3]]</f>
        <v>2.9995900000000008E-3</v>
      </c>
    </row>
    <row r="9" spans="1:15" x14ac:dyDescent="0.3">
      <c r="A9" s="5" t="s">
        <v>15</v>
      </c>
      <c r="B9" s="6" t="s">
        <v>23</v>
      </c>
      <c r="C9" s="6">
        <v>2</v>
      </c>
      <c r="D9" s="7">
        <v>-18.45289595718527</v>
      </c>
      <c r="E9" s="7">
        <v>3.8495315339354326</v>
      </c>
      <c r="F9" s="8">
        <v>3.4540000000000002</v>
      </c>
      <c r="G9" s="8">
        <v>0.18</v>
      </c>
      <c r="H9" s="8">
        <v>2.15</v>
      </c>
      <c r="I9" s="9">
        <f>tblMCN[[#This Row],[%C]]/tblMCN[[#This Row],[%N]]</f>
        <v>11.944444444444445</v>
      </c>
      <c r="J9" s="8">
        <v>5.452</v>
      </c>
      <c r="K9" s="8">
        <v>1.77</v>
      </c>
      <c r="L9" s="10">
        <v>1.3973500000000003</v>
      </c>
      <c r="M9" s="11">
        <f>(tblMCN[[#This Row],[%C-org]]/100)*tblMCN[[#This Row],[DBD-gcm3]]</f>
        <v>2.4733095000000007E-2</v>
      </c>
      <c r="N9" s="11">
        <f>tblMCN[[#This Row],[%N]]/100*tblMCN[[#This Row],[DBD-gcm3]]</f>
        <v>2.5152300000000007E-3</v>
      </c>
    </row>
    <row r="10" spans="1:15" x14ac:dyDescent="0.3">
      <c r="A10" s="5" t="s">
        <v>15</v>
      </c>
      <c r="B10" s="6" t="s">
        <v>24</v>
      </c>
      <c r="C10" s="6">
        <v>2</v>
      </c>
      <c r="D10" s="7">
        <v>-18.771025292406637</v>
      </c>
      <c r="E10" s="7">
        <v>4.2054452478877939</v>
      </c>
      <c r="F10" s="8">
        <v>5.1360000000000001</v>
      </c>
      <c r="G10" s="8">
        <v>0.21</v>
      </c>
      <c r="H10" s="8">
        <v>2.36</v>
      </c>
      <c r="I10" s="9">
        <f>tblMCN[[#This Row],[%C]]/tblMCN[[#This Row],[%N]]</f>
        <v>11.238095238095237</v>
      </c>
      <c r="J10" s="8">
        <v>5.7329999999999997</v>
      </c>
      <c r="K10" s="8">
        <v>2.09</v>
      </c>
      <c r="L10" s="10">
        <v>1.3844500000000002</v>
      </c>
      <c r="M10" s="11">
        <f>(tblMCN[[#This Row],[%C-org]]/100)*tblMCN[[#This Row],[DBD-gcm3]]</f>
        <v>2.8935005000000003E-2</v>
      </c>
      <c r="N10" s="11">
        <f>tblMCN[[#This Row],[%N]]/100*tblMCN[[#This Row],[DBD-gcm3]]</f>
        <v>2.9073450000000004E-3</v>
      </c>
    </row>
    <row r="11" spans="1:15" x14ac:dyDescent="0.3">
      <c r="A11" s="5" t="s">
        <v>15</v>
      </c>
      <c r="B11" s="6" t="s">
        <v>25</v>
      </c>
      <c r="C11" s="6">
        <v>2</v>
      </c>
      <c r="D11" s="7">
        <v>-18.546764966531288</v>
      </c>
      <c r="E11" s="7">
        <v>3.9471068432364467</v>
      </c>
      <c r="F11" s="8">
        <v>4.4349999999999996</v>
      </c>
      <c r="G11" s="8">
        <v>0.2</v>
      </c>
      <c r="H11" s="8">
        <v>2.44</v>
      </c>
      <c r="I11" s="9">
        <f>tblMCN[[#This Row],[%C]]/tblMCN[[#This Row],[%N]]</f>
        <v>12.2</v>
      </c>
      <c r="J11" s="8">
        <v>5.9459999999999997</v>
      </c>
      <c r="K11" s="8">
        <v>1.87</v>
      </c>
      <c r="L11" s="10">
        <v>1.5650999999999993</v>
      </c>
      <c r="M11" s="11">
        <f>(tblMCN[[#This Row],[%C-org]]/100)*tblMCN[[#This Row],[DBD-gcm3]]</f>
        <v>2.9267369999999987E-2</v>
      </c>
      <c r="N11" s="11">
        <f>tblMCN[[#This Row],[%N]]/100*tblMCN[[#This Row],[DBD-gcm3]]</f>
        <v>3.1301999999999988E-3</v>
      </c>
    </row>
    <row r="12" spans="1:15" x14ac:dyDescent="0.3">
      <c r="A12" s="5" t="s">
        <v>15</v>
      </c>
      <c r="B12" s="6" t="s">
        <v>26</v>
      </c>
      <c r="C12" s="6">
        <v>2</v>
      </c>
      <c r="D12" s="7">
        <v>-18.466354368020301</v>
      </c>
      <c r="E12" s="7">
        <v>4.4443931531608527</v>
      </c>
      <c r="F12" s="8">
        <v>3.383</v>
      </c>
      <c r="G12" s="8">
        <v>0.21</v>
      </c>
      <c r="H12" s="8">
        <v>2.4700000000000002</v>
      </c>
      <c r="I12" s="9">
        <f>tblMCN[[#This Row],[%C]]/tblMCN[[#This Row],[%N]]</f>
        <v>11.761904761904763</v>
      </c>
      <c r="J12" s="8">
        <v>6.1740000000000004</v>
      </c>
      <c r="K12" s="8">
        <v>2.0699999999999998</v>
      </c>
      <c r="L12" s="10">
        <v>1.1452999999999989</v>
      </c>
      <c r="M12" s="11">
        <f>(tblMCN[[#This Row],[%C-org]]/100)*tblMCN[[#This Row],[DBD-gcm3]]</f>
        <v>2.3707709999999976E-2</v>
      </c>
      <c r="N12" s="11">
        <f>tblMCN[[#This Row],[%N]]/100*tblMCN[[#This Row],[DBD-gcm3]]</f>
        <v>2.4051299999999975E-3</v>
      </c>
    </row>
    <row r="13" spans="1:15" x14ac:dyDescent="0.3">
      <c r="A13" s="5" t="s">
        <v>15</v>
      </c>
      <c r="B13" s="6" t="s">
        <v>27</v>
      </c>
      <c r="C13" s="6">
        <v>2</v>
      </c>
      <c r="D13" s="7">
        <v>-17.982730490527146</v>
      </c>
      <c r="E13" s="7">
        <v>4.6669873166238682</v>
      </c>
      <c r="F13" s="8">
        <v>4.2240000000000002</v>
      </c>
      <c r="G13" s="8">
        <v>0.24</v>
      </c>
      <c r="H13" s="8">
        <v>2.84</v>
      </c>
      <c r="I13" s="9">
        <f>tblMCN[[#This Row],[%C]]/tblMCN[[#This Row],[%N]]</f>
        <v>11.833333333333334</v>
      </c>
      <c r="J13" s="8">
        <v>6.1840000000000002</v>
      </c>
      <c r="K13" s="8">
        <v>2.41</v>
      </c>
      <c r="L13" s="10">
        <v>1.26065</v>
      </c>
      <c r="M13" s="11">
        <f>(tblMCN[[#This Row],[%C-org]]/100)*tblMCN[[#This Row],[DBD-gcm3]]</f>
        <v>3.0381665000000002E-2</v>
      </c>
      <c r="N13" s="11">
        <f>tblMCN[[#This Row],[%N]]/100*tblMCN[[#This Row],[DBD-gcm3]]</f>
        <v>3.0255600000000001E-3</v>
      </c>
    </row>
    <row r="14" spans="1:15" x14ac:dyDescent="0.3">
      <c r="A14" s="5" t="s">
        <v>15</v>
      </c>
      <c r="B14" s="6" t="s">
        <v>28</v>
      </c>
      <c r="C14" s="6">
        <v>2</v>
      </c>
      <c r="D14" s="12">
        <v>-19.12158037864786</v>
      </c>
      <c r="E14" s="7">
        <v>4.6817285979906469</v>
      </c>
      <c r="F14" s="8">
        <v>4.359</v>
      </c>
      <c r="G14" s="8">
        <v>0.21</v>
      </c>
      <c r="H14" s="8">
        <v>2.2999999999999998</v>
      </c>
      <c r="I14" s="9">
        <f>tblMCN[[#This Row],[%C]]/tblMCN[[#This Row],[%N]]</f>
        <v>10.952380952380953</v>
      </c>
      <c r="J14" s="8">
        <v>6.1139999999999999</v>
      </c>
      <c r="K14" s="8">
        <v>1.91</v>
      </c>
      <c r="L14" s="10">
        <v>1.0396999999999998</v>
      </c>
      <c r="M14" s="11">
        <f>(tblMCN[[#This Row],[%C-org]]/100)*tblMCN[[#This Row],[DBD-gcm3]]</f>
        <v>1.9858269999999997E-2</v>
      </c>
      <c r="N14" s="11">
        <f>tblMCN[[#This Row],[%N]]/100*tblMCN[[#This Row],[DBD-gcm3]]</f>
        <v>2.1833699999999996E-3</v>
      </c>
    </row>
    <row r="15" spans="1:15" x14ac:dyDescent="0.3">
      <c r="A15" s="5" t="s">
        <v>15</v>
      </c>
      <c r="B15" s="6" t="s">
        <v>29</v>
      </c>
      <c r="C15" s="6">
        <v>2</v>
      </c>
      <c r="D15" s="12">
        <v>-18.280714727551114</v>
      </c>
      <c r="E15" s="7">
        <v>5.1298648816351582</v>
      </c>
      <c r="F15" s="8">
        <v>4.6950000000000003</v>
      </c>
      <c r="G15" s="8">
        <v>0.22</v>
      </c>
      <c r="H15" s="8">
        <v>2.94</v>
      </c>
      <c r="I15" s="9">
        <f>tblMCN[[#This Row],[%C]]/tblMCN[[#This Row],[%N]]</f>
        <v>13.363636363636363</v>
      </c>
      <c r="J15" s="8">
        <v>6.0519999999999996</v>
      </c>
      <c r="K15" s="8">
        <v>2.15</v>
      </c>
      <c r="L15" s="10">
        <v>1.193649999999999</v>
      </c>
      <c r="M15" s="11">
        <f>(tblMCN[[#This Row],[%C-org]]/100)*tblMCN[[#This Row],[DBD-gcm3]]</f>
        <v>2.5663474999999977E-2</v>
      </c>
      <c r="N15" s="11">
        <f>tblMCN[[#This Row],[%N]]/100*tblMCN[[#This Row],[DBD-gcm3]]</f>
        <v>2.6260299999999979E-3</v>
      </c>
    </row>
    <row r="16" spans="1:15" x14ac:dyDescent="0.3">
      <c r="A16" s="5" t="s">
        <v>15</v>
      </c>
      <c r="B16" s="6" t="s">
        <v>30</v>
      </c>
      <c r="C16" s="6">
        <v>2</v>
      </c>
      <c r="D16" s="12">
        <v>-18.674914919163992</v>
      </c>
      <c r="E16" s="7">
        <v>5.7059562718961034</v>
      </c>
      <c r="F16" s="8">
        <v>4.774</v>
      </c>
      <c r="G16" s="8">
        <v>0.22</v>
      </c>
      <c r="H16" s="8">
        <v>2.2200000000000002</v>
      </c>
      <c r="I16" s="9">
        <f>tblMCN[[#This Row],[%C]]/tblMCN[[#This Row],[%N]]</f>
        <v>10.090909090909092</v>
      </c>
      <c r="J16" s="8">
        <v>6.1319999999999997</v>
      </c>
      <c r="K16" s="8">
        <v>1.96</v>
      </c>
      <c r="L16" s="10">
        <v>1.3010999999999999</v>
      </c>
      <c r="M16" s="11">
        <f>(tblMCN[[#This Row],[%C-org]]/100)*tblMCN[[#This Row],[DBD-gcm3]]</f>
        <v>2.5501559999999996E-2</v>
      </c>
      <c r="N16" s="11">
        <f>tblMCN[[#This Row],[%N]]/100*tblMCN[[#This Row],[DBD-gcm3]]</f>
        <v>2.8624200000000001E-3</v>
      </c>
    </row>
    <row r="17" spans="1:15" x14ac:dyDescent="0.3">
      <c r="A17" s="5" t="s">
        <v>15</v>
      </c>
      <c r="B17" s="6" t="s">
        <v>31</v>
      </c>
      <c r="C17" s="6">
        <v>2</v>
      </c>
      <c r="D17" s="12">
        <v>-17.943353708625054</v>
      </c>
      <c r="E17" s="7">
        <v>4.9821331958634403</v>
      </c>
      <c r="F17" s="8">
        <v>3.6480000000000001</v>
      </c>
      <c r="G17" s="8">
        <v>0.25</v>
      </c>
      <c r="H17" s="8">
        <v>3.16</v>
      </c>
      <c r="I17" s="9">
        <f>tblMCN[[#This Row],[%C]]/tblMCN[[#This Row],[%N]]</f>
        <v>12.64</v>
      </c>
      <c r="J17" s="8">
        <v>6.1390000000000002</v>
      </c>
      <c r="K17" s="8">
        <v>2.44</v>
      </c>
      <c r="L17" s="10">
        <v>1.3779500000000002</v>
      </c>
      <c r="M17" s="11">
        <f>(tblMCN[[#This Row],[%C-org]]/100)*tblMCN[[#This Row],[DBD-gcm3]]</f>
        <v>3.3621980000000003E-2</v>
      </c>
      <c r="N17" s="11">
        <f>tblMCN[[#This Row],[%N]]/100*tblMCN[[#This Row],[DBD-gcm3]]</f>
        <v>3.4448750000000005E-3</v>
      </c>
    </row>
    <row r="18" spans="1:15" x14ac:dyDescent="0.3">
      <c r="A18" s="13" t="s">
        <v>15</v>
      </c>
      <c r="B18" s="14" t="s">
        <v>32</v>
      </c>
      <c r="C18" s="14">
        <v>2</v>
      </c>
      <c r="D18" s="15">
        <v>-19.126550540550419</v>
      </c>
      <c r="E18" s="16">
        <v>4.6470504276585096</v>
      </c>
      <c r="F18" s="18">
        <v>8.6890000000000001</v>
      </c>
      <c r="G18" s="18">
        <v>0.17</v>
      </c>
      <c r="H18" s="18">
        <v>2.0099999999999998</v>
      </c>
      <c r="I18" s="19">
        <f>tblMCN[[#This Row],[%C]]/tblMCN[[#This Row],[%N]]</f>
        <v>11.823529411764703</v>
      </c>
      <c r="J18" s="18">
        <v>6.0170000000000003</v>
      </c>
      <c r="K18" s="18">
        <f>AVERAGE(2.16,1.58)</f>
        <v>1.87</v>
      </c>
      <c r="L18" s="20">
        <v>1.2928999999999995</v>
      </c>
      <c r="M18" s="11">
        <f>(tblMCN[[#This Row],[%C-org]]/100)*tblMCN[[#This Row],[DBD-gcm3]]</f>
        <v>2.4177229999999994E-2</v>
      </c>
      <c r="N18" s="11">
        <f>tblMCN[[#This Row],[%N]]/100*tblMCN[[#This Row],[DBD-gcm3]]</f>
        <v>2.1979299999999994E-3</v>
      </c>
      <c r="O18" s="17"/>
    </row>
    <row r="19" spans="1:15" x14ac:dyDescent="0.3">
      <c r="A19" s="5" t="s">
        <v>15</v>
      </c>
      <c r="B19" s="6" t="s">
        <v>33</v>
      </c>
      <c r="C19" s="6">
        <v>2</v>
      </c>
      <c r="D19" s="12">
        <v>-19.320910298537633</v>
      </c>
      <c r="E19" s="7">
        <v>5.0359358136782699</v>
      </c>
      <c r="F19" s="8">
        <v>8.782</v>
      </c>
      <c r="G19" s="8">
        <v>0.15</v>
      </c>
      <c r="H19" s="8">
        <v>1.8</v>
      </c>
      <c r="I19" s="9">
        <f>tblMCN[[#This Row],[%C]]/tblMCN[[#This Row],[%N]]</f>
        <v>12</v>
      </c>
      <c r="J19" s="8">
        <v>6.4059999999999997</v>
      </c>
      <c r="K19" s="8">
        <v>1.6</v>
      </c>
      <c r="L19" s="10">
        <v>1.4882000000000009</v>
      </c>
      <c r="M19" s="11">
        <f>(tblMCN[[#This Row],[%C-org]]/100)*tblMCN[[#This Row],[DBD-gcm3]]</f>
        <v>2.3811200000000015E-2</v>
      </c>
      <c r="N19" s="11">
        <f>tblMCN[[#This Row],[%N]]/100*tblMCN[[#This Row],[DBD-gcm3]]</f>
        <v>2.2323000000000013E-3</v>
      </c>
    </row>
    <row r="20" spans="1:15" x14ac:dyDescent="0.3">
      <c r="A20" s="5" t="s">
        <v>15</v>
      </c>
      <c r="B20" s="6" t="s">
        <v>34</v>
      </c>
      <c r="C20" s="6">
        <v>2</v>
      </c>
      <c r="D20" s="12">
        <v>-19.453500517662498</v>
      </c>
      <c r="E20" s="7">
        <v>5.3606067448878072</v>
      </c>
      <c r="F20" s="8">
        <v>4.8079999999999998</v>
      </c>
      <c r="G20" s="8">
        <v>0.17</v>
      </c>
      <c r="H20" s="8">
        <v>1.69</v>
      </c>
      <c r="I20" s="9">
        <f>tblMCN[[#This Row],[%C]]/tblMCN[[#This Row],[%N]]</f>
        <v>9.9411764705882337</v>
      </c>
      <c r="J20" s="8">
        <v>6.1890000000000001</v>
      </c>
      <c r="K20" s="8">
        <v>1.56</v>
      </c>
      <c r="L20" s="10">
        <v>1.7480000000000002</v>
      </c>
      <c r="M20" s="11">
        <f>(tblMCN[[#This Row],[%C-org]]/100)*tblMCN[[#This Row],[DBD-gcm3]]</f>
        <v>2.7268800000000006E-2</v>
      </c>
      <c r="N20" s="11">
        <f>tblMCN[[#This Row],[%N]]/100*tblMCN[[#This Row],[DBD-gcm3]]</f>
        <v>2.9716000000000005E-3</v>
      </c>
    </row>
    <row r="21" spans="1:15" x14ac:dyDescent="0.3">
      <c r="A21" s="5" t="s">
        <v>15</v>
      </c>
      <c r="B21" s="6" t="s">
        <v>35</v>
      </c>
      <c r="C21" s="6">
        <v>2</v>
      </c>
      <c r="D21" s="12">
        <v>-19.257475414747056</v>
      </c>
      <c r="E21" s="7">
        <v>5.3174015183463474</v>
      </c>
      <c r="F21" s="8">
        <v>8.8529999999999998</v>
      </c>
      <c r="G21" s="8">
        <v>0.13</v>
      </c>
      <c r="H21" s="8">
        <v>1.31</v>
      </c>
      <c r="I21" s="9">
        <f>tblMCN[[#This Row],[%C]]/tblMCN[[#This Row],[%N]]</f>
        <v>10.076923076923077</v>
      </c>
      <c r="J21" s="8">
        <v>6.9059999999999997</v>
      </c>
      <c r="K21" s="8">
        <v>1.1299999999999999</v>
      </c>
      <c r="L21" s="10">
        <v>1.9049999999999994</v>
      </c>
      <c r="M21" s="11">
        <f>(tblMCN[[#This Row],[%C-org]]/100)*tblMCN[[#This Row],[DBD-gcm3]]</f>
        <v>2.152649999999999E-2</v>
      </c>
      <c r="N21" s="11">
        <f>tblMCN[[#This Row],[%N]]/100*tblMCN[[#This Row],[DBD-gcm3]]</f>
        <v>2.4764999999999991E-3</v>
      </c>
    </row>
    <row r="22" spans="1:15" x14ac:dyDescent="0.3">
      <c r="A22" s="5" t="s">
        <v>15</v>
      </c>
      <c r="B22" s="6" t="s">
        <v>36</v>
      </c>
      <c r="C22" s="6">
        <v>2</v>
      </c>
      <c r="D22" s="12">
        <v>-19.816457237264522</v>
      </c>
      <c r="E22" s="7">
        <v>4.0776070506756303</v>
      </c>
      <c r="F22" s="8">
        <v>8.7750000000000004</v>
      </c>
      <c r="G22" s="8">
        <v>0.09</v>
      </c>
      <c r="H22" s="8">
        <v>1.02</v>
      </c>
      <c r="I22" s="9">
        <f>tblMCN[[#This Row],[%C]]/tblMCN[[#This Row],[%N]]</f>
        <v>11.333333333333334</v>
      </c>
      <c r="J22" s="8">
        <v>6.7919999999999998</v>
      </c>
      <c r="K22" s="8">
        <v>0.96</v>
      </c>
      <c r="L22" s="10">
        <v>2.5332999999999997</v>
      </c>
      <c r="M22" s="11">
        <f>(tblMCN[[#This Row],[%C-org]]/100)*tblMCN[[#This Row],[DBD-gcm3]]</f>
        <v>2.4319679999999996E-2</v>
      </c>
      <c r="N22" s="11">
        <f>tblMCN[[#This Row],[%N]]/100*tblMCN[[#This Row],[DBD-gcm3]]</f>
        <v>2.2799699999999997E-3</v>
      </c>
    </row>
    <row r="23" spans="1:15" x14ac:dyDescent="0.3">
      <c r="A23" s="5" t="s">
        <v>15</v>
      </c>
      <c r="B23" s="6" t="s">
        <v>37</v>
      </c>
      <c r="C23" s="6">
        <v>2</v>
      </c>
      <c r="D23" s="12">
        <v>-19.819162810417914</v>
      </c>
      <c r="E23" s="7">
        <v>3.9995298736397107</v>
      </c>
      <c r="F23" s="8">
        <v>4.4340000000000002</v>
      </c>
      <c r="G23" s="8">
        <v>0.09</v>
      </c>
      <c r="H23" s="8">
        <v>0.76</v>
      </c>
      <c r="I23" s="9">
        <f>tblMCN[[#This Row],[%C]]/tblMCN[[#This Row],[%N]]</f>
        <v>8.4444444444444446</v>
      </c>
      <c r="J23" s="8">
        <v>6.9039999999999999</v>
      </c>
      <c r="K23" s="8">
        <v>0.43</v>
      </c>
      <c r="L23" s="10">
        <v>2.5474499999999995</v>
      </c>
      <c r="M23" s="11">
        <f>(tblMCN[[#This Row],[%C-org]]/100)*tblMCN[[#This Row],[DBD-gcm3]]</f>
        <v>1.0954034999999997E-2</v>
      </c>
      <c r="N23" s="11">
        <f>tblMCN[[#This Row],[%N]]/100*tblMCN[[#This Row],[DBD-gcm3]]</f>
        <v>2.2927049999999995E-3</v>
      </c>
    </row>
    <row r="24" spans="1:15" x14ac:dyDescent="0.3">
      <c r="A24" s="5" t="s">
        <v>15</v>
      </c>
      <c r="B24" s="6" t="s">
        <v>38</v>
      </c>
      <c r="C24" s="6">
        <v>2</v>
      </c>
      <c r="D24" s="12">
        <v>-20.579405777054312</v>
      </c>
      <c r="E24" s="7">
        <v>4.8493482914877761</v>
      </c>
      <c r="F24" s="8">
        <v>4.5469999999999997</v>
      </c>
      <c r="G24" s="8">
        <v>0.08</v>
      </c>
      <c r="H24" s="8">
        <v>0.71</v>
      </c>
      <c r="I24" s="9">
        <f>tblMCN[[#This Row],[%C]]/tblMCN[[#This Row],[%N]]</f>
        <v>8.875</v>
      </c>
      <c r="J24" s="8">
        <v>6.9580000000000002</v>
      </c>
      <c r="K24" s="8">
        <v>0.83</v>
      </c>
      <c r="L24" s="10">
        <v>2.74655</v>
      </c>
      <c r="M24" s="11">
        <f>(tblMCN[[#This Row],[%C-org]]/100)*tblMCN[[#This Row],[DBD-gcm3]]</f>
        <v>2.2796364999999999E-2</v>
      </c>
      <c r="N24" s="11">
        <f>tblMCN[[#This Row],[%N]]/100*tblMCN[[#This Row],[DBD-gcm3]]</f>
        <v>2.19724E-3</v>
      </c>
    </row>
    <row r="25" spans="1:15" x14ac:dyDescent="0.3">
      <c r="A25" s="5" t="s">
        <v>15</v>
      </c>
      <c r="B25" s="6" t="s">
        <v>39</v>
      </c>
      <c r="C25" s="6">
        <v>2</v>
      </c>
      <c r="D25" s="12">
        <v>-19.263011599592208</v>
      </c>
      <c r="E25" s="7">
        <v>4.4935779242386431</v>
      </c>
      <c r="F25" s="8">
        <v>4.9630000000000001</v>
      </c>
      <c r="G25" s="8">
        <v>0.09</v>
      </c>
      <c r="H25" s="8">
        <v>1.02</v>
      </c>
      <c r="I25" s="9">
        <f>tblMCN[[#This Row],[%C]]/tblMCN[[#This Row],[%N]]</f>
        <v>11.333333333333334</v>
      </c>
      <c r="J25" s="8">
        <v>6.7439999999999998</v>
      </c>
      <c r="K25" s="8">
        <v>0.68</v>
      </c>
      <c r="L25" s="10">
        <v>2.5000000000000009</v>
      </c>
      <c r="M25" s="11">
        <f>(tblMCN[[#This Row],[%C-org]]/100)*tblMCN[[#This Row],[DBD-gcm3]]</f>
        <v>1.7000000000000008E-2</v>
      </c>
      <c r="N25" s="11">
        <f>tblMCN[[#This Row],[%N]]/100*tblMCN[[#This Row],[DBD-gcm3]]</f>
        <v>2.2500000000000007E-3</v>
      </c>
    </row>
    <row r="26" spans="1:15" x14ac:dyDescent="0.3">
      <c r="A26" s="5" t="s">
        <v>15</v>
      </c>
      <c r="B26" s="6" t="s">
        <v>40</v>
      </c>
      <c r="C26" s="6">
        <v>2</v>
      </c>
      <c r="D26" s="12">
        <v>-19.549739434519587</v>
      </c>
      <c r="E26" s="7">
        <v>4.3720237604175258</v>
      </c>
      <c r="F26" s="8">
        <v>8.7919999999999998</v>
      </c>
      <c r="G26" s="8">
        <v>0.06</v>
      </c>
      <c r="H26" s="8">
        <v>0.7</v>
      </c>
      <c r="I26" s="9">
        <f>tblMCN[[#This Row],[%C]]/tblMCN[[#This Row],[%N]]</f>
        <v>11.666666666666666</v>
      </c>
      <c r="J26" s="8">
        <v>6.7309999999999999</v>
      </c>
      <c r="K26" s="8">
        <v>0.84</v>
      </c>
      <c r="L26" s="10">
        <v>2.6733999999999991</v>
      </c>
      <c r="M26" s="11">
        <f>(tblMCN[[#This Row],[%C-org]]/100)*tblMCN[[#This Row],[DBD-gcm3]]</f>
        <v>2.245655999999999E-2</v>
      </c>
      <c r="N26" s="11">
        <f>tblMCN[[#This Row],[%N]]/100*tblMCN[[#This Row],[DBD-gcm3]]</f>
        <v>1.6040399999999993E-3</v>
      </c>
    </row>
    <row r="27" spans="1:15" x14ac:dyDescent="0.3">
      <c r="A27" s="21" t="s">
        <v>41</v>
      </c>
      <c r="B27" s="6" t="s">
        <v>42</v>
      </c>
      <c r="C27" s="6">
        <v>2</v>
      </c>
      <c r="D27" s="12">
        <v>-16.226623596912454</v>
      </c>
      <c r="E27" s="7">
        <v>1.8007535008854632</v>
      </c>
      <c r="F27" s="8">
        <v>7.9089999999999998</v>
      </c>
      <c r="G27" s="8">
        <v>7.0000000000000007E-2</v>
      </c>
      <c r="H27" s="8">
        <v>0.89</v>
      </c>
      <c r="I27" s="9">
        <f>tblMCN[[#This Row],[%C]]/tblMCN[[#This Row],[%N]]</f>
        <v>12.714285714285714</v>
      </c>
      <c r="J27" s="8">
        <v>5.5330000000000004</v>
      </c>
      <c r="K27" s="8">
        <v>0.82</v>
      </c>
      <c r="L27" s="10">
        <v>2.1927500000000002</v>
      </c>
      <c r="M27" s="11">
        <f>(tblMCN[[#This Row],[%C-org]]/100)*tblMCN[[#This Row],[DBD-gcm3]]</f>
        <v>1.7980549999999998E-2</v>
      </c>
      <c r="N27" s="11">
        <f>tblMCN[[#This Row],[%N]]/100*tblMCN[[#This Row],[DBD-gcm3]]</f>
        <v>1.5349250000000004E-3</v>
      </c>
    </row>
    <row r="28" spans="1:15" x14ac:dyDescent="0.3">
      <c r="A28" s="21" t="s">
        <v>41</v>
      </c>
      <c r="B28" s="6" t="s">
        <v>43</v>
      </c>
      <c r="C28" s="6">
        <v>2</v>
      </c>
      <c r="D28" s="12">
        <v>-15.850921448905074</v>
      </c>
      <c r="E28" s="7">
        <v>1.7912741724441048</v>
      </c>
      <c r="F28" s="8">
        <v>7.9329999999999998</v>
      </c>
      <c r="G28" s="8">
        <v>0.16</v>
      </c>
      <c r="H28" s="8">
        <v>2.0499999999999998</v>
      </c>
      <c r="I28" s="9">
        <f>tblMCN[[#This Row],[%C]]/tblMCN[[#This Row],[%N]]</f>
        <v>12.812499999999998</v>
      </c>
      <c r="J28" s="8">
        <v>5.8019999999999996</v>
      </c>
      <c r="K28" s="8">
        <v>1.76</v>
      </c>
      <c r="L28" s="10">
        <v>1.1423499999999995</v>
      </c>
      <c r="M28" s="11">
        <f>(tblMCN[[#This Row],[%C-org]]/100)*tblMCN[[#This Row],[DBD-gcm3]]</f>
        <v>2.0105359999999992E-2</v>
      </c>
      <c r="N28" s="11">
        <f>tblMCN[[#This Row],[%N]]/100*tblMCN[[#This Row],[DBD-gcm3]]</f>
        <v>1.8277599999999992E-3</v>
      </c>
    </row>
    <row r="29" spans="1:15" x14ac:dyDescent="0.3">
      <c r="A29" s="21" t="s">
        <v>41</v>
      </c>
      <c r="B29" s="6" t="s">
        <v>44</v>
      </c>
      <c r="C29" s="6">
        <v>2</v>
      </c>
      <c r="D29" s="12">
        <v>-14.874554696575263</v>
      </c>
      <c r="E29" s="7">
        <v>1.8384338609792028</v>
      </c>
      <c r="F29" s="8">
        <v>4.8310000000000004</v>
      </c>
      <c r="G29" s="8">
        <v>0.2</v>
      </c>
      <c r="H29" s="8">
        <v>2.4500000000000002</v>
      </c>
      <c r="I29" s="9">
        <f>tblMCN[[#This Row],[%C]]/tblMCN[[#This Row],[%N]]</f>
        <v>12.25</v>
      </c>
      <c r="J29" s="8">
        <v>5.4989999999999997</v>
      </c>
      <c r="K29" s="8">
        <v>2.39</v>
      </c>
      <c r="L29" s="10">
        <v>1.5803499999999993</v>
      </c>
      <c r="M29" s="11">
        <f>(tblMCN[[#This Row],[%C-org]]/100)*tblMCN[[#This Row],[DBD-gcm3]]</f>
        <v>3.7770364999999986E-2</v>
      </c>
      <c r="N29" s="11">
        <f>tblMCN[[#This Row],[%N]]/100*tblMCN[[#This Row],[DBD-gcm3]]</f>
        <v>3.1606999999999985E-3</v>
      </c>
    </row>
    <row r="30" spans="1:15" x14ac:dyDescent="0.3">
      <c r="A30" s="21" t="s">
        <v>41</v>
      </c>
      <c r="B30" s="6" t="s">
        <v>45</v>
      </c>
      <c r="C30" s="6">
        <v>2</v>
      </c>
      <c r="D30" s="12">
        <v>-15.197206530921219</v>
      </c>
      <c r="E30" s="7">
        <v>2.9473961180296633</v>
      </c>
      <c r="F30" s="8">
        <v>3.9689999999999999</v>
      </c>
      <c r="G30" s="8">
        <v>0.21</v>
      </c>
      <c r="H30" s="8">
        <v>2.6</v>
      </c>
      <c r="I30" s="9">
        <f>tblMCN[[#This Row],[%C]]/tblMCN[[#This Row],[%N]]</f>
        <v>12.380952380952381</v>
      </c>
      <c r="J30" s="8">
        <v>5.5430000000000001</v>
      </c>
      <c r="K30" s="8">
        <v>2.5299999999999998</v>
      </c>
      <c r="L30" s="10">
        <v>1.2114000000000003</v>
      </c>
      <c r="M30" s="11">
        <f>(tblMCN[[#This Row],[%C-org]]/100)*tblMCN[[#This Row],[DBD-gcm3]]</f>
        <v>3.0648420000000006E-2</v>
      </c>
      <c r="N30" s="11">
        <f>tblMCN[[#This Row],[%N]]/100*tblMCN[[#This Row],[DBD-gcm3]]</f>
        <v>2.5439400000000002E-3</v>
      </c>
    </row>
    <row r="31" spans="1:15" x14ac:dyDescent="0.3">
      <c r="A31" s="21" t="s">
        <v>41</v>
      </c>
      <c r="B31" s="6" t="s">
        <v>46</v>
      </c>
      <c r="C31" s="6">
        <v>2</v>
      </c>
      <c r="D31" s="12">
        <v>-15.585611161047966</v>
      </c>
      <c r="E31" s="7">
        <v>2.982696298655914</v>
      </c>
      <c r="F31" s="8">
        <v>7.2629999999999999</v>
      </c>
      <c r="G31" s="8">
        <v>0.19</v>
      </c>
      <c r="H31" s="8">
        <v>2.41</v>
      </c>
      <c r="I31" s="9">
        <f>tblMCN[[#This Row],[%C]]/tblMCN[[#This Row],[%N]]</f>
        <v>12.684210526315789</v>
      </c>
      <c r="J31" s="8">
        <v>5.2149999999999999</v>
      </c>
      <c r="K31" s="8">
        <v>2.31</v>
      </c>
      <c r="L31" s="10">
        <v>1.4865000000000004</v>
      </c>
      <c r="M31" s="11">
        <f>(tblMCN[[#This Row],[%C-org]]/100)*tblMCN[[#This Row],[DBD-gcm3]]</f>
        <v>3.4338150000000005E-2</v>
      </c>
      <c r="N31" s="11">
        <f>tblMCN[[#This Row],[%N]]/100*tblMCN[[#This Row],[DBD-gcm3]]</f>
        <v>2.8243500000000006E-3</v>
      </c>
    </row>
    <row r="32" spans="1:15" x14ac:dyDescent="0.3">
      <c r="A32" s="21" t="s">
        <v>41</v>
      </c>
      <c r="B32" s="6" t="s">
        <v>47</v>
      </c>
      <c r="C32" s="6">
        <v>2</v>
      </c>
      <c r="D32" s="12">
        <v>-15.908410558636652</v>
      </c>
      <c r="E32" s="7">
        <v>2.9895774403856086</v>
      </c>
      <c r="F32" s="8">
        <v>7.843</v>
      </c>
      <c r="G32" s="8">
        <v>0.12</v>
      </c>
      <c r="H32" s="8">
        <v>1.55</v>
      </c>
      <c r="I32" s="9">
        <f>tblMCN[[#This Row],[%C]]/tblMCN[[#This Row],[%N]]</f>
        <v>12.916666666666668</v>
      </c>
      <c r="J32" s="8">
        <v>5.4669999999999996</v>
      </c>
      <c r="K32" s="8">
        <v>1.45</v>
      </c>
      <c r="L32" s="10">
        <v>2.0802500000000013</v>
      </c>
      <c r="M32" s="11">
        <f>(tblMCN[[#This Row],[%C-org]]/100)*tblMCN[[#This Row],[DBD-gcm3]]</f>
        <v>3.0163625000000017E-2</v>
      </c>
      <c r="N32" s="11">
        <f>tblMCN[[#This Row],[%N]]/100*tblMCN[[#This Row],[DBD-gcm3]]</f>
        <v>2.4963000000000012E-3</v>
      </c>
    </row>
    <row r="33" spans="1:15" x14ac:dyDescent="0.3">
      <c r="A33" s="21" t="s">
        <v>41</v>
      </c>
      <c r="B33" s="6" t="s">
        <v>48</v>
      </c>
      <c r="C33" s="6">
        <v>2</v>
      </c>
      <c r="D33" s="12">
        <v>-17.626133103241628</v>
      </c>
      <c r="E33" s="7">
        <v>3.3205187534592531</v>
      </c>
      <c r="F33" s="8">
        <v>4.0330000000000004</v>
      </c>
      <c r="G33" s="8">
        <v>0.08</v>
      </c>
      <c r="H33" s="8">
        <v>1</v>
      </c>
      <c r="I33" s="9">
        <f>tblMCN[[#This Row],[%C]]/tblMCN[[#This Row],[%N]]</f>
        <v>12.5</v>
      </c>
      <c r="J33" s="8">
        <v>5.55</v>
      </c>
      <c r="K33" s="8">
        <v>0.75</v>
      </c>
      <c r="L33" s="10">
        <v>2.40015</v>
      </c>
      <c r="M33" s="11">
        <f>(tblMCN[[#This Row],[%C-org]]/100)*tblMCN[[#This Row],[DBD-gcm3]]</f>
        <v>1.8001125E-2</v>
      </c>
      <c r="N33" s="11">
        <f>tblMCN[[#This Row],[%N]]/100*tblMCN[[#This Row],[DBD-gcm3]]</f>
        <v>1.9201200000000002E-3</v>
      </c>
    </row>
    <row r="34" spans="1:15" x14ac:dyDescent="0.3">
      <c r="A34" s="21" t="s">
        <v>41</v>
      </c>
      <c r="B34" s="6" t="s">
        <v>49</v>
      </c>
      <c r="C34" s="6">
        <v>2</v>
      </c>
      <c r="D34" s="12">
        <v>-18.215537608686951</v>
      </c>
      <c r="E34" s="7">
        <v>3.1522695958026432</v>
      </c>
      <c r="F34" s="8">
        <v>7.6710000000000003</v>
      </c>
      <c r="G34" s="8">
        <v>0.06</v>
      </c>
      <c r="H34" s="8">
        <v>0.78</v>
      </c>
      <c r="I34" s="9">
        <f>tblMCN[[#This Row],[%C]]/tblMCN[[#This Row],[%N]]</f>
        <v>13.000000000000002</v>
      </c>
      <c r="J34" s="8">
        <v>5.6479999999999997</v>
      </c>
      <c r="K34" s="8">
        <v>0.56999999999999995</v>
      </c>
      <c r="L34" s="10">
        <v>2.9748999999999999</v>
      </c>
      <c r="M34" s="11">
        <f>(tblMCN[[#This Row],[%C-org]]/100)*tblMCN[[#This Row],[DBD-gcm3]]</f>
        <v>1.6956929999999999E-2</v>
      </c>
      <c r="N34" s="11">
        <f>tblMCN[[#This Row],[%N]]/100*tblMCN[[#This Row],[DBD-gcm3]]</f>
        <v>1.7849399999999998E-3</v>
      </c>
    </row>
    <row r="35" spans="1:15" x14ac:dyDescent="0.3">
      <c r="A35" s="22" t="s">
        <v>41</v>
      </c>
      <c r="B35" s="14" t="s">
        <v>50</v>
      </c>
      <c r="C35" s="14">
        <v>2</v>
      </c>
      <c r="D35" s="15">
        <v>-19.578059897586456</v>
      </c>
      <c r="E35" s="16">
        <v>2.1841907168113517</v>
      </c>
      <c r="F35" s="18">
        <v>7.641</v>
      </c>
      <c r="G35" s="18">
        <v>0.04</v>
      </c>
      <c r="H35" s="18">
        <v>0.89</v>
      </c>
      <c r="I35" s="19">
        <f>tblMCN[[#This Row],[%C]]/tblMCN[[#This Row],[%N]]</f>
        <v>22.25</v>
      </c>
      <c r="J35" s="18">
        <v>5.5830000000000002</v>
      </c>
      <c r="K35" s="18">
        <f>AVERAGE(0.43,0.36)</f>
        <v>0.39500000000000002</v>
      </c>
      <c r="L35" s="20">
        <v>2.8982499999999991</v>
      </c>
      <c r="M35" s="11">
        <f>(tblMCN[[#This Row],[%C-org]]/100)*tblMCN[[#This Row],[DBD-gcm3]]</f>
        <v>1.1448087499999997E-2</v>
      </c>
      <c r="N35" s="11">
        <f>tblMCN[[#This Row],[%N]]/100*tblMCN[[#This Row],[DBD-gcm3]]</f>
        <v>1.1592999999999996E-3</v>
      </c>
      <c r="O35" s="17"/>
    </row>
    <row r="36" spans="1:15" x14ac:dyDescent="0.3">
      <c r="A36" s="22" t="s">
        <v>41</v>
      </c>
      <c r="B36" s="14" t="s">
        <v>51</v>
      </c>
      <c r="C36" s="14">
        <v>2</v>
      </c>
      <c r="D36" s="15">
        <v>-21.930244514264302</v>
      </c>
      <c r="E36" s="16">
        <v>3.4329402739873771</v>
      </c>
      <c r="F36" s="18">
        <v>7.8209999999999997</v>
      </c>
      <c r="G36" s="18">
        <v>0.04</v>
      </c>
      <c r="H36" s="18">
        <v>0.74</v>
      </c>
      <c r="I36" s="19">
        <f>tblMCN[[#This Row],[%C]]/tblMCN[[#This Row],[%N]]</f>
        <v>18.5</v>
      </c>
      <c r="J36" s="18">
        <v>5.9950000000000001</v>
      </c>
      <c r="K36" s="18">
        <f>AVERAGE(0.36,0.37)</f>
        <v>0.36499999999999999</v>
      </c>
      <c r="L36" s="20">
        <v>3.0911999999999997</v>
      </c>
      <c r="M36" s="11">
        <f>(tblMCN[[#This Row],[%C-org]]/100)*tblMCN[[#This Row],[DBD-gcm3]]</f>
        <v>1.1282879999999999E-2</v>
      </c>
      <c r="N36" s="11">
        <f>tblMCN[[#This Row],[%N]]/100*tblMCN[[#This Row],[DBD-gcm3]]</f>
        <v>1.2364799999999999E-3</v>
      </c>
      <c r="O36" s="17"/>
    </row>
    <row r="37" spans="1:15" x14ac:dyDescent="0.3">
      <c r="A37" s="22" t="s">
        <v>41</v>
      </c>
      <c r="B37" s="14" t="s">
        <v>52</v>
      </c>
      <c r="C37" s="14">
        <v>2</v>
      </c>
      <c r="D37" s="15">
        <v>-22.857397879046225</v>
      </c>
      <c r="E37" s="16">
        <v>2.9029029676023512</v>
      </c>
      <c r="F37" s="18">
        <v>7.8419999999999996</v>
      </c>
      <c r="G37" s="18">
        <v>0.03</v>
      </c>
      <c r="H37" s="18">
        <v>1.19</v>
      </c>
      <c r="I37" s="19">
        <f>tblMCN[[#This Row],[%C]]/tblMCN[[#This Row],[%N]]</f>
        <v>39.666666666666664</v>
      </c>
      <c r="J37" s="18">
        <v>6.335</v>
      </c>
      <c r="K37" s="18">
        <f>AVERAGE(0.33,0.4)</f>
        <v>0.36499999999999999</v>
      </c>
      <c r="L37" s="20">
        <v>3.0142499999999997</v>
      </c>
      <c r="M37" s="11">
        <f>(tblMCN[[#This Row],[%C-org]]/100)*tblMCN[[#This Row],[DBD-gcm3]]</f>
        <v>1.1002012499999998E-2</v>
      </c>
      <c r="N37" s="11">
        <f>tblMCN[[#This Row],[%N]]/100*tblMCN[[#This Row],[DBD-gcm3]]</f>
        <v>9.0427499999999985E-4</v>
      </c>
      <c r="O37" s="17"/>
    </row>
    <row r="38" spans="1:15" x14ac:dyDescent="0.3">
      <c r="A38" s="22" t="s">
        <v>41</v>
      </c>
      <c r="B38" s="14" t="s">
        <v>53</v>
      </c>
      <c r="C38" s="14">
        <v>2</v>
      </c>
      <c r="D38" s="15">
        <v>-23.926188522783576</v>
      </c>
      <c r="E38" s="16">
        <v>3.4824843008852611</v>
      </c>
      <c r="F38" s="18">
        <v>7.8780000000000001</v>
      </c>
      <c r="G38" s="18">
        <v>0.04</v>
      </c>
      <c r="H38" s="18">
        <v>1.05</v>
      </c>
      <c r="I38" s="19">
        <f>tblMCN[[#This Row],[%C]]/tblMCN[[#This Row],[%N]]</f>
        <v>26.25</v>
      </c>
      <c r="J38" s="18">
        <v>6.274</v>
      </c>
      <c r="K38" s="18">
        <f>AVERAGE(0.38,0.4)</f>
        <v>0.39</v>
      </c>
      <c r="L38" s="20">
        <v>2.9536999999999995</v>
      </c>
      <c r="M38" s="11">
        <f>(tblMCN[[#This Row],[%C-org]]/100)*tblMCN[[#This Row],[DBD-gcm3]]</f>
        <v>1.1519429999999999E-2</v>
      </c>
      <c r="N38" s="11">
        <f>tblMCN[[#This Row],[%N]]/100*tblMCN[[#This Row],[DBD-gcm3]]</f>
        <v>1.1814799999999999E-3</v>
      </c>
      <c r="O38" s="17"/>
    </row>
    <row r="39" spans="1:15" x14ac:dyDescent="0.3">
      <c r="A39" s="22" t="s">
        <v>41</v>
      </c>
      <c r="B39" s="14" t="s">
        <v>54</v>
      </c>
      <c r="C39" s="14">
        <v>2</v>
      </c>
      <c r="D39" s="15">
        <v>-24.197530850959524</v>
      </c>
      <c r="E39" s="16">
        <v>4.413669227137925</v>
      </c>
      <c r="F39" s="18">
        <v>7.7460000000000004</v>
      </c>
      <c r="G39" s="18">
        <v>0.03</v>
      </c>
      <c r="H39" s="18">
        <v>0.95</v>
      </c>
      <c r="I39" s="19">
        <f>tblMCN[[#This Row],[%C]]/tblMCN[[#This Row],[%N]]</f>
        <v>31.666666666666668</v>
      </c>
      <c r="J39" s="18">
        <v>6.2789999999999999</v>
      </c>
      <c r="K39" s="18">
        <f>AVERAGE(0.34,0.31)</f>
        <v>0.32500000000000001</v>
      </c>
      <c r="L39" s="20">
        <v>2.8427999999999995</v>
      </c>
      <c r="M39" s="11">
        <f>(tblMCN[[#This Row],[%C-org]]/100)*tblMCN[[#This Row],[DBD-gcm3]]</f>
        <v>9.2391000000000001E-3</v>
      </c>
      <c r="N39" s="11">
        <f>tblMCN[[#This Row],[%N]]/100*tblMCN[[#This Row],[DBD-gcm3]]</f>
        <v>8.5283999999999978E-4</v>
      </c>
      <c r="O39" s="17"/>
    </row>
    <row r="40" spans="1:15" x14ac:dyDescent="0.3">
      <c r="A40" s="21" t="s">
        <v>41</v>
      </c>
      <c r="B40" s="6" t="s">
        <v>55</v>
      </c>
      <c r="C40" s="6">
        <v>2</v>
      </c>
      <c r="D40" s="12">
        <v>-24.665078821565153</v>
      </c>
      <c r="E40" s="7">
        <v>3.3525054850961151</v>
      </c>
      <c r="F40" s="8">
        <v>8.1349999999999998</v>
      </c>
      <c r="G40" s="8">
        <v>0.04</v>
      </c>
      <c r="H40" s="8">
        <v>1.21</v>
      </c>
      <c r="I40" s="9">
        <f>tblMCN[[#This Row],[%C]]/tblMCN[[#This Row],[%N]]</f>
        <v>30.25</v>
      </c>
      <c r="J40" s="8">
        <v>6.6520000000000001</v>
      </c>
      <c r="K40" s="8">
        <v>0.39</v>
      </c>
      <c r="L40" s="23">
        <v>3.1583000000000006</v>
      </c>
      <c r="M40" s="11">
        <f>(tblMCN[[#This Row],[%C-org]]/100)*tblMCN[[#This Row],[DBD-gcm3]]</f>
        <v>1.2317370000000003E-2</v>
      </c>
      <c r="N40" s="11">
        <f>tblMCN[[#This Row],[%N]]/100*tblMCN[[#This Row],[DBD-gcm3]]</f>
        <v>1.2633200000000003E-3</v>
      </c>
    </row>
    <row r="41" spans="1:15" x14ac:dyDescent="0.3">
      <c r="A41" s="22" t="s">
        <v>41</v>
      </c>
      <c r="B41" s="14" t="s">
        <v>56</v>
      </c>
      <c r="C41" s="14">
        <v>2</v>
      </c>
      <c r="D41" s="15">
        <v>-24.7448345060143</v>
      </c>
      <c r="E41" s="16">
        <v>3.1288450037727022</v>
      </c>
      <c r="F41" s="18">
        <v>8.2650000000000006</v>
      </c>
      <c r="G41" s="18">
        <v>0.03</v>
      </c>
      <c r="H41" s="18">
        <v>1.04</v>
      </c>
      <c r="I41" s="19">
        <f>tblMCN[[#This Row],[%C]]/tblMCN[[#This Row],[%N]]</f>
        <v>34.666666666666671</v>
      </c>
      <c r="J41" s="18">
        <v>6.2489999999999997</v>
      </c>
      <c r="K41" s="18">
        <f>AVERAGE(0.36,0.32)</f>
        <v>0.33999999999999997</v>
      </c>
      <c r="L41" s="20">
        <v>2.8960500000000007</v>
      </c>
      <c r="M41" s="11">
        <f>(tblMCN[[#This Row],[%C-org]]/100)*tblMCN[[#This Row],[DBD-gcm3]]</f>
        <v>9.8465700000000024E-3</v>
      </c>
      <c r="N41" s="11">
        <f>tblMCN[[#This Row],[%N]]/100*tblMCN[[#This Row],[DBD-gcm3]]</f>
        <v>8.688150000000001E-4</v>
      </c>
      <c r="O41" s="17"/>
    </row>
    <row r="42" spans="1:15" x14ac:dyDescent="0.3">
      <c r="A42" s="22" t="s">
        <v>41</v>
      </c>
      <c r="B42" s="14" t="s">
        <v>57</v>
      </c>
      <c r="C42" s="14">
        <v>2</v>
      </c>
      <c r="D42" s="15">
        <v>-24.696540694710912</v>
      </c>
      <c r="E42" s="16">
        <v>3.6617390323316821</v>
      </c>
      <c r="F42" s="18">
        <v>8.2260000000000009</v>
      </c>
      <c r="G42" s="18">
        <v>0.03</v>
      </c>
      <c r="H42" s="18">
        <v>1.1399999999999999</v>
      </c>
      <c r="I42" s="19">
        <f>tblMCN[[#This Row],[%C]]/tblMCN[[#This Row],[%N]]</f>
        <v>38</v>
      </c>
      <c r="J42" s="18">
        <v>6.4580000000000002</v>
      </c>
      <c r="K42" s="18">
        <f>AVERAGE(0.35,0.32)</f>
        <v>0.33499999999999996</v>
      </c>
      <c r="L42" s="20">
        <v>3.0014500000000002</v>
      </c>
      <c r="M42" s="11">
        <f>(tblMCN[[#This Row],[%C-org]]/100)*tblMCN[[#This Row],[DBD-gcm3]]</f>
        <v>1.00548575E-2</v>
      </c>
      <c r="N42" s="11">
        <f>tblMCN[[#This Row],[%N]]/100*tblMCN[[#This Row],[DBD-gcm3]]</f>
        <v>9.0043499999999999E-4</v>
      </c>
      <c r="O42" s="17"/>
    </row>
    <row r="43" spans="1:15" x14ac:dyDescent="0.3">
      <c r="A43" s="22" t="s">
        <v>41</v>
      </c>
      <c r="B43" s="14" t="s">
        <v>58</v>
      </c>
      <c r="C43" s="14">
        <v>2</v>
      </c>
      <c r="D43" s="15">
        <v>-24.345312895813542</v>
      </c>
      <c r="E43" s="16">
        <v>2.7088654700607999</v>
      </c>
      <c r="F43" s="18">
        <v>8.234</v>
      </c>
      <c r="G43" s="18">
        <v>0.03</v>
      </c>
      <c r="H43" s="18">
        <v>0.88</v>
      </c>
      <c r="I43" s="19">
        <f>tblMCN[[#This Row],[%C]]/tblMCN[[#This Row],[%N]]</f>
        <v>29.333333333333336</v>
      </c>
      <c r="J43" s="18">
        <v>6.9589999999999996</v>
      </c>
      <c r="K43" s="18">
        <f>AVERAGE(0.3,0.27)</f>
        <v>0.28500000000000003</v>
      </c>
      <c r="L43" s="20">
        <v>2.8850499999999997</v>
      </c>
      <c r="M43" s="11">
        <f>(tblMCN[[#This Row],[%C-org]]/100)*tblMCN[[#This Row],[DBD-gcm3]]</f>
        <v>8.2223925E-3</v>
      </c>
      <c r="N43" s="11">
        <f>tblMCN[[#This Row],[%N]]/100*tblMCN[[#This Row],[DBD-gcm3]]</f>
        <v>8.6551499999999986E-4</v>
      </c>
      <c r="O43" s="17"/>
    </row>
    <row r="44" spans="1:15" x14ac:dyDescent="0.3">
      <c r="A44" s="22" t="s">
        <v>41</v>
      </c>
      <c r="B44" s="14" t="s">
        <v>59</v>
      </c>
      <c r="C44" s="14">
        <v>2</v>
      </c>
      <c r="D44" s="15">
        <v>-24.51346782107705</v>
      </c>
      <c r="E44" s="16">
        <v>3.6687033856081852</v>
      </c>
      <c r="F44" s="18">
        <v>8.593</v>
      </c>
      <c r="G44" s="18">
        <v>0.04</v>
      </c>
      <c r="H44" s="18">
        <v>1.01</v>
      </c>
      <c r="I44" s="19">
        <f>tblMCN[[#This Row],[%C]]/tblMCN[[#This Row],[%N]]</f>
        <v>25.25</v>
      </c>
      <c r="J44" s="18">
        <v>6.7679999999999998</v>
      </c>
      <c r="K44" s="18">
        <f>AVERAGE(0.33,0.35)</f>
        <v>0.33999999999999997</v>
      </c>
      <c r="L44" s="20">
        <v>2.7757500000000004</v>
      </c>
      <c r="M44" s="11">
        <f>(tblMCN[[#This Row],[%C-org]]/100)*tblMCN[[#This Row],[DBD-gcm3]]</f>
        <v>9.4375500000000011E-3</v>
      </c>
      <c r="N44" s="11">
        <f>tblMCN[[#This Row],[%N]]/100*tblMCN[[#This Row],[DBD-gcm3]]</f>
        <v>1.1103000000000003E-3</v>
      </c>
      <c r="O44" s="17"/>
    </row>
    <row r="45" spans="1:15" x14ac:dyDescent="0.3">
      <c r="A45" s="22" t="s">
        <v>41</v>
      </c>
      <c r="B45" s="14" t="s">
        <v>60</v>
      </c>
      <c r="C45" s="14">
        <v>2</v>
      </c>
      <c r="D45" s="15">
        <v>-24.36811678665773</v>
      </c>
      <c r="E45" s="16">
        <v>2.5612766533851485</v>
      </c>
      <c r="F45" s="18">
        <v>8.5909999999999993</v>
      </c>
      <c r="G45" s="18">
        <v>0.03</v>
      </c>
      <c r="H45" s="18">
        <v>1.05</v>
      </c>
      <c r="I45" s="19">
        <f>tblMCN[[#This Row],[%C]]/tblMCN[[#This Row],[%N]]</f>
        <v>35</v>
      </c>
      <c r="J45" s="18">
        <v>6.7080000000000002</v>
      </c>
      <c r="K45" s="18">
        <f>AVERAGE(0.3,0.26)</f>
        <v>0.28000000000000003</v>
      </c>
      <c r="L45" s="20">
        <v>3.0220500000000001</v>
      </c>
      <c r="M45" s="11">
        <f>(tblMCN[[#This Row],[%C-org]]/100)*tblMCN[[#This Row],[DBD-gcm3]]</f>
        <v>8.4617400000000023E-3</v>
      </c>
      <c r="N45" s="11">
        <f>tblMCN[[#This Row],[%N]]/100*tblMCN[[#This Row],[DBD-gcm3]]</f>
        <v>9.0661499999999994E-4</v>
      </c>
      <c r="O45" s="17"/>
    </row>
    <row r="46" spans="1:15" x14ac:dyDescent="0.3">
      <c r="A46" s="22" t="s">
        <v>41</v>
      </c>
      <c r="B46" s="14" t="s">
        <v>61</v>
      </c>
      <c r="C46" s="14">
        <v>2</v>
      </c>
      <c r="D46" s="15">
        <v>-24.648176346030972</v>
      </c>
      <c r="E46" s="16">
        <v>3.9340310453676546</v>
      </c>
      <c r="F46" s="18">
        <v>8.7490000000000006</v>
      </c>
      <c r="G46" s="18">
        <v>0.04</v>
      </c>
      <c r="H46" s="18">
        <v>1.1399999999999999</v>
      </c>
      <c r="I46" s="19">
        <f>tblMCN[[#This Row],[%C]]/tblMCN[[#This Row],[%N]]</f>
        <v>28.499999999999996</v>
      </c>
      <c r="J46" s="18">
        <v>6.8380000000000001</v>
      </c>
      <c r="K46" s="18">
        <f>AVERAGE(0.33, 0.3)</f>
        <v>0.315</v>
      </c>
      <c r="L46" s="20">
        <v>2.7842000000000002</v>
      </c>
      <c r="M46" s="11">
        <f>(tblMCN[[#This Row],[%C-org]]/100)*tblMCN[[#This Row],[DBD-gcm3]]</f>
        <v>8.7702300000000004E-3</v>
      </c>
      <c r="N46" s="11">
        <f>tblMCN[[#This Row],[%N]]/100*tblMCN[[#This Row],[DBD-gcm3]]</f>
        <v>1.1136800000000001E-3</v>
      </c>
      <c r="O46" s="17"/>
    </row>
    <row r="47" spans="1:15" x14ac:dyDescent="0.3">
      <c r="A47" s="21" t="s">
        <v>41</v>
      </c>
      <c r="B47" s="6" t="s">
        <v>62</v>
      </c>
      <c r="C47" s="6">
        <v>2</v>
      </c>
      <c r="D47" s="12">
        <v>-24.477556463442696</v>
      </c>
      <c r="E47" s="7">
        <v>3.6901941716095266</v>
      </c>
      <c r="F47" s="8">
        <v>8.6289999999999996</v>
      </c>
      <c r="G47" s="8">
        <v>0.06</v>
      </c>
      <c r="H47" s="8">
        <v>1.72</v>
      </c>
      <c r="I47" s="9">
        <f>tblMCN[[#This Row],[%C]]/tblMCN[[#This Row],[%N]]</f>
        <v>28.666666666666668</v>
      </c>
      <c r="J47" s="8">
        <v>6.7380000000000004</v>
      </c>
      <c r="K47" s="8">
        <v>0.53</v>
      </c>
      <c r="L47" s="10">
        <v>2.5583500000000008</v>
      </c>
      <c r="M47" s="11">
        <f>(tblMCN[[#This Row],[%C-org]]/100)*tblMCN[[#This Row],[DBD-gcm3]]</f>
        <v>1.3559255000000004E-2</v>
      </c>
      <c r="N47" s="11">
        <f>tblMCN[[#This Row],[%N]]/100*tblMCN[[#This Row],[DBD-gcm3]]</f>
        <v>1.5350100000000003E-3</v>
      </c>
    </row>
    <row r="48" spans="1:15" x14ac:dyDescent="0.3">
      <c r="A48" s="21" t="s">
        <v>41</v>
      </c>
      <c r="B48" s="6" t="s">
        <v>63</v>
      </c>
      <c r="C48" s="6">
        <v>2</v>
      </c>
      <c r="D48" s="12">
        <v>-24.813018237625279</v>
      </c>
      <c r="E48" s="7">
        <v>3.8543650318953526</v>
      </c>
      <c r="F48" s="8">
        <v>8.8070000000000004</v>
      </c>
      <c r="G48" s="8">
        <v>0.04</v>
      </c>
      <c r="H48" s="8">
        <v>1.62</v>
      </c>
      <c r="I48" s="9">
        <f>tblMCN[[#This Row],[%C]]/tblMCN[[#This Row],[%N]]</f>
        <v>40.5</v>
      </c>
      <c r="J48" s="8">
        <v>6.6680000000000001</v>
      </c>
      <c r="K48" s="8">
        <v>0.61</v>
      </c>
      <c r="L48" s="10">
        <v>2.1313500000000003</v>
      </c>
      <c r="M48" s="11">
        <f>(tblMCN[[#This Row],[%C-org]]/100)*tblMCN[[#This Row],[DBD-gcm3]]</f>
        <v>1.3001235000000002E-2</v>
      </c>
      <c r="N48" s="11">
        <f>tblMCN[[#This Row],[%N]]/100*tblMCN[[#This Row],[DBD-gcm3]]</f>
        <v>8.5254000000000016E-4</v>
      </c>
    </row>
    <row r="49" spans="1:15" x14ac:dyDescent="0.3">
      <c r="A49" s="21" t="s">
        <v>41</v>
      </c>
      <c r="B49" s="6" t="s">
        <v>64</v>
      </c>
      <c r="C49" s="6">
        <v>2</v>
      </c>
      <c r="D49" s="12">
        <v>-24.909923638292391</v>
      </c>
      <c r="E49" s="7">
        <v>3.7032244746177305</v>
      </c>
      <c r="F49" s="8">
        <v>8.7789999999999999</v>
      </c>
      <c r="G49" s="8">
        <v>0.04</v>
      </c>
      <c r="H49" s="8">
        <v>1.54</v>
      </c>
      <c r="I49" s="9">
        <f>tblMCN[[#This Row],[%C]]/tblMCN[[#This Row],[%N]]</f>
        <v>38.5</v>
      </c>
      <c r="J49" s="8">
        <v>6.7370000000000001</v>
      </c>
      <c r="K49" s="8">
        <v>0.43</v>
      </c>
      <c r="L49" s="10">
        <v>2.7974500000000013</v>
      </c>
      <c r="M49" s="11">
        <f>(tblMCN[[#This Row],[%C-org]]/100)*tblMCN[[#This Row],[DBD-gcm3]]</f>
        <v>1.2029035000000006E-2</v>
      </c>
      <c r="N49" s="11">
        <f>tblMCN[[#This Row],[%N]]/100*tblMCN[[#This Row],[DBD-gcm3]]</f>
        <v>1.1189800000000005E-3</v>
      </c>
    </row>
    <row r="50" spans="1:15" x14ac:dyDescent="0.3">
      <c r="A50" s="21" t="s">
        <v>41</v>
      </c>
      <c r="B50" s="6" t="s">
        <v>65</v>
      </c>
      <c r="C50" s="6">
        <v>2</v>
      </c>
      <c r="D50" s="12">
        <v>-24.705932844978221</v>
      </c>
      <c r="E50" s="7">
        <v>3.5816619305839481</v>
      </c>
      <c r="F50" s="8">
        <v>8.7940000000000005</v>
      </c>
      <c r="G50" s="8">
        <v>0.05</v>
      </c>
      <c r="H50" s="8">
        <v>1.6</v>
      </c>
      <c r="I50" s="9">
        <f>tblMCN[[#This Row],[%C]]/tblMCN[[#This Row],[%N]]</f>
        <v>32</v>
      </c>
      <c r="J50" s="8">
        <v>6.9550000000000001</v>
      </c>
      <c r="K50" s="8">
        <v>0.45</v>
      </c>
      <c r="L50" s="10">
        <v>2.4209500000000004</v>
      </c>
      <c r="M50" s="11">
        <f>(tblMCN[[#This Row],[%C-org]]/100)*tblMCN[[#This Row],[DBD-gcm3]]</f>
        <v>1.0894275000000004E-2</v>
      </c>
      <c r="N50" s="11">
        <f>tblMCN[[#This Row],[%N]]/100*tblMCN[[#This Row],[DBD-gcm3]]</f>
        <v>1.2104750000000001E-3</v>
      </c>
    </row>
    <row r="51" spans="1:15" x14ac:dyDescent="0.3">
      <c r="A51" s="22" t="s">
        <v>41</v>
      </c>
      <c r="B51" s="14" t="s">
        <v>66</v>
      </c>
      <c r="C51" s="14">
        <v>2</v>
      </c>
      <c r="D51" s="15">
        <v>-24.882339968403144</v>
      </c>
      <c r="E51" s="16">
        <v>3.4491066113764335</v>
      </c>
      <c r="F51" s="18">
        <v>8.9540000000000006</v>
      </c>
      <c r="G51" s="18">
        <v>0.03</v>
      </c>
      <c r="H51" s="18">
        <v>1.25</v>
      </c>
      <c r="I51" s="19">
        <f>tblMCN[[#This Row],[%C]]/tblMCN[[#This Row],[%N]]</f>
        <v>41.666666666666671</v>
      </c>
      <c r="J51" s="18">
        <v>6.891</v>
      </c>
      <c r="K51" s="18">
        <f>AVERAGE(0.33, 0.34)</f>
        <v>0.33500000000000002</v>
      </c>
      <c r="L51" s="20">
        <v>2.8020999999999994</v>
      </c>
      <c r="M51" s="11">
        <f>(tblMCN[[#This Row],[%C-org]]/100)*tblMCN[[#This Row],[DBD-gcm3]]</f>
        <v>9.3870349999999984E-3</v>
      </c>
      <c r="N51" s="11">
        <f>tblMCN[[#This Row],[%N]]/100*tblMCN[[#This Row],[DBD-gcm3]]</f>
        <v>8.4062999999999976E-4</v>
      </c>
      <c r="O51" s="17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Torio</dc:creator>
  <cp:lastModifiedBy>Dante Torio</cp:lastModifiedBy>
  <dcterms:created xsi:type="dcterms:W3CDTF">2024-04-05T18:59:38Z</dcterms:created>
  <dcterms:modified xsi:type="dcterms:W3CDTF">2024-04-05T19:02:11Z</dcterms:modified>
</cp:coreProperties>
</file>