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3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4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pers\2024_Software_KDssZ\data\"/>
    </mc:Choice>
  </mc:AlternateContent>
  <xr:revisionPtr revIDLastSave="0" documentId="13_ncr:1_{DF1B2960-41C0-43FA-8FE6-5469EC6C0853}" xr6:coauthVersionLast="47" xr6:coauthVersionMax="47" xr10:uidLastSave="{00000000-0000-0000-0000-000000000000}"/>
  <bookViews>
    <workbookView xWindow="-120" yWindow="-120" windowWidth="19440" windowHeight="10320" xr2:uid="{A9792950-71DB-47F9-B046-5EF424031896}"/>
  </bookViews>
  <sheets>
    <sheet name="Au NPs" sheetId="4" r:id="rId1"/>
    <sheet name="MWCNTs" sheetId="3" r:id="rId2"/>
    <sheet name="Graphite" sheetId="5" r:id="rId3"/>
    <sheet name="rGO" sheetId="7" r:id="rId4"/>
    <sheet name="Box and whisker" sheetId="10" r:id="rId5"/>
    <sheet name="combination" sheetId="11" r:id="rId6"/>
  </sheets>
  <definedNames>
    <definedName name="_xlnm._FilterDatabase" localSheetId="0" hidden="1">'Au NPs'!$A$1:$Q$49</definedName>
    <definedName name="_xlnm._FilterDatabase" localSheetId="2" hidden="1">Graphite!$A$1:$Q$49</definedName>
    <definedName name="_xlnm._FilterDatabase" localSheetId="1" hidden="1">MWCNTs!$A$1:$Q$49</definedName>
    <definedName name="_xlnm._FilterDatabase" localSheetId="3" hidden="1">rGO!$A$1:$Q$49</definedName>
    <definedName name="_xlchart.v1.0" hidden="1">'Box and whisker'!$A$2:$A$16</definedName>
    <definedName name="_xlchart.v1.1" hidden="1">'Box and whisker'!$B$2:$B$16</definedName>
    <definedName name="_xlchart.v1.2" hidden="1">'Box and whisker'!$D$2:$D$25</definedName>
    <definedName name="_xlchart.v1.3" hidden="1">'Box and whisker'!$E$2:$E$25</definedName>
    <definedName name="_xlchart.v1.4" hidden="1">'Box and whisker'!$A$33:$A$44</definedName>
    <definedName name="_xlchart.v1.5" hidden="1">'Box and whisker'!$B$33:$B$44</definedName>
    <definedName name="_xlchart.v1.6" hidden="1">'Box and whisker'!$D$33:$D$44</definedName>
    <definedName name="_xlchart.v1.7" hidden="1">'Box and whisker'!$E$33:$E$44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5" l="1" a="1"/>
  <c r="B54" i="5" s="1"/>
  <c r="C54" i="4" a="1"/>
  <c r="C54" i="4" s="1"/>
  <c r="B54" i="4" a="1"/>
  <c r="B54" i="4" s="1"/>
  <c r="N69" i="4" a="1"/>
  <c r="N69" i="4" s="1"/>
  <c r="O69" i="4" a="1"/>
  <c r="O69" i="4" s="1"/>
  <c r="P69" i="4" a="1"/>
  <c r="P69" i="4" s="1"/>
  <c r="Q69" i="4" a="1"/>
  <c r="Q69" i="4" s="1"/>
  <c r="R69" i="4" a="1"/>
  <c r="R69" i="4" s="1"/>
  <c r="P69" i="7" a="1"/>
  <c r="P69" i="7" s="1"/>
  <c r="Q69" i="7" a="1"/>
  <c r="Q69" i="7" s="1"/>
  <c r="R69" i="7" a="1"/>
  <c r="R69" i="7" s="1"/>
  <c r="S69" i="7" a="1"/>
  <c r="S69" i="7" s="1"/>
  <c r="T69" i="7" a="1"/>
  <c r="T69" i="7" s="1"/>
  <c r="U69" i="7" a="1"/>
  <c r="U69" i="7" s="1"/>
  <c r="V69" i="7" a="1"/>
  <c r="V69" i="7" s="1"/>
  <c r="W69" i="7" a="1"/>
  <c r="W69" i="7" s="1"/>
  <c r="X69" i="7" a="1"/>
  <c r="X69" i="7" s="1"/>
  <c r="Y69" i="7" a="1"/>
  <c r="Y69" i="7" s="1"/>
  <c r="Z69" i="7" a="1"/>
  <c r="Z69" i="7" s="1"/>
  <c r="O69" i="7" a="1"/>
  <c r="O69" i="7" s="1"/>
  <c r="P54" i="7" a="1"/>
  <c r="P54" i="7" s="1"/>
  <c r="Q54" i="7" a="1"/>
  <c r="Q54" i="7" s="1"/>
  <c r="R54" i="7" a="1"/>
  <c r="R54" i="7" s="1"/>
  <c r="S54" i="7" a="1"/>
  <c r="S54" i="7" s="1"/>
  <c r="T54" i="7" a="1"/>
  <c r="T54" i="7" s="1"/>
  <c r="U54" i="7" a="1"/>
  <c r="U54" i="7" s="1"/>
  <c r="V54" i="7" a="1"/>
  <c r="V54" i="7" s="1"/>
  <c r="W54" i="7" a="1"/>
  <c r="W54" i="7" s="1"/>
  <c r="X54" i="7" a="1"/>
  <c r="X54" i="7" s="1"/>
  <c r="Y54" i="7" a="1"/>
  <c r="Y54" i="7" s="1"/>
  <c r="Z54" i="7" a="1"/>
  <c r="Z54" i="7" s="1"/>
  <c r="O54" i="7" a="1"/>
  <c r="O54" i="7" s="1"/>
  <c r="O69" i="5" a="1"/>
  <c r="O69" i="5" s="1"/>
  <c r="P69" i="5" a="1"/>
  <c r="P69" i="5" s="1"/>
  <c r="Q69" i="5" a="1"/>
  <c r="Q69" i="5" s="1"/>
  <c r="R69" i="5" a="1"/>
  <c r="R69" i="5" s="1"/>
  <c r="S69" i="5" a="1"/>
  <c r="S69" i="5" s="1"/>
  <c r="T69" i="5" a="1"/>
  <c r="T69" i="5" s="1"/>
  <c r="U69" i="5" a="1"/>
  <c r="U69" i="5" s="1"/>
  <c r="V69" i="5" a="1"/>
  <c r="V69" i="5" s="1"/>
  <c r="W69" i="5" a="1"/>
  <c r="W69" i="5" s="1"/>
  <c r="X69" i="5" a="1"/>
  <c r="X69" i="5" s="1"/>
  <c r="Y69" i="5" a="1"/>
  <c r="Y69" i="5" s="1"/>
  <c r="Y54" i="5" a="1"/>
  <c r="Y54" i="5" s="1"/>
  <c r="X54" i="5" a="1"/>
  <c r="X54" i="5" s="1"/>
  <c r="W54" i="5" a="1"/>
  <c r="W54" i="5" s="1"/>
  <c r="V54" i="5" a="1"/>
  <c r="V54" i="5" s="1"/>
  <c r="U54" i="5" a="1"/>
  <c r="U54" i="5" s="1"/>
  <c r="T54" i="5" a="1"/>
  <c r="T54" i="5" s="1"/>
  <c r="S54" i="5" a="1"/>
  <c r="S54" i="5" s="1"/>
  <c r="R54" i="5" a="1"/>
  <c r="R54" i="5" s="1"/>
  <c r="Q54" i="5" a="1"/>
  <c r="Q54" i="5" s="1"/>
  <c r="P54" i="5" a="1"/>
  <c r="P54" i="5" s="1"/>
  <c r="O54" i="5" a="1"/>
  <c r="O54" i="5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M69" i="3" a="1"/>
  <c r="M69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M54" i="3" a="1"/>
  <c r="M54" i="3" s="1"/>
  <c r="M69" i="4" a="1"/>
  <c r="M69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M54" i="4" a="1"/>
  <c r="M54" i="4" s="1"/>
  <c r="C92" i="5" a="1"/>
  <c r="C92" i="5" s="1"/>
  <c r="D92" i="5" a="1"/>
  <c r="D92" i="5" s="1"/>
  <c r="E92" i="5" a="1"/>
  <c r="E92" i="5" s="1"/>
  <c r="F92" i="5" a="1"/>
  <c r="F92" i="5" s="1"/>
  <c r="G92" i="5" a="1"/>
  <c r="G92" i="5" s="1"/>
  <c r="H92" i="5" a="1"/>
  <c r="H92" i="5" s="1"/>
  <c r="I92" i="5" a="1"/>
  <c r="I92" i="5" s="1"/>
  <c r="J92" i="5" a="1"/>
  <c r="J92" i="5" s="1"/>
  <c r="K92" i="5" a="1"/>
  <c r="K92" i="5" s="1"/>
  <c r="L92" i="5" a="1"/>
  <c r="L92" i="5" s="1"/>
  <c r="B92" i="5" a="1"/>
  <c r="B92" i="5" s="1"/>
  <c r="C91" i="5"/>
  <c r="D91" i="5"/>
  <c r="E91" i="5"/>
  <c r="F91" i="5"/>
  <c r="G91" i="5"/>
  <c r="H91" i="5"/>
  <c r="I91" i="5"/>
  <c r="J91" i="5"/>
  <c r="K91" i="5"/>
  <c r="L91" i="5"/>
  <c r="B91" i="5"/>
  <c r="P92" i="5" a="1"/>
  <c r="P92" i="5" s="1"/>
  <c r="Q92" i="5" a="1"/>
  <c r="Q92" i="5" s="1"/>
  <c r="R92" i="5" a="1"/>
  <c r="R92" i="5" s="1"/>
  <c r="S92" i="5" a="1"/>
  <c r="S92" i="5" s="1"/>
  <c r="T92" i="5" a="1"/>
  <c r="T92" i="5" s="1"/>
  <c r="U92" i="5" a="1"/>
  <c r="U92" i="5" s="1"/>
  <c r="V92" i="5" a="1"/>
  <c r="V92" i="5" s="1"/>
  <c r="W92" i="5" a="1"/>
  <c r="W92" i="5" s="1"/>
  <c r="X92" i="5" a="1"/>
  <c r="X92" i="5" s="1"/>
  <c r="Y92" i="5" a="1"/>
  <c r="Y92" i="5" s="1"/>
  <c r="P91" i="5"/>
  <c r="Q91" i="5"/>
  <c r="R91" i="5"/>
  <c r="S91" i="5"/>
  <c r="T91" i="5"/>
  <c r="U91" i="5"/>
  <c r="V91" i="5"/>
  <c r="W91" i="5"/>
  <c r="X91" i="5"/>
  <c r="Y91" i="5"/>
  <c r="O91" i="5"/>
  <c r="O92" i="5" a="1"/>
  <c r="O92" i="5" s="1"/>
  <c r="K41" i="11"/>
  <c r="E2" i="11" l="1" a="1"/>
  <c r="E2" i="11" s="1"/>
  <c r="E23" i="10" a="1"/>
  <c r="E23" i="10" s="1"/>
  <c r="E20" i="10" a="1"/>
  <c r="E20" i="10" s="1"/>
  <c r="E17" i="10" a="1"/>
  <c r="E17" i="10" s="1"/>
  <c r="E14" i="10" a="1"/>
  <c r="E14" i="10" s="1"/>
  <c r="E11" i="10" a="1"/>
  <c r="E11" i="10" s="1"/>
  <c r="E8" i="10" a="1"/>
  <c r="E8" i="10" s="1"/>
  <c r="E5" i="10" a="1"/>
  <c r="E5" i="10" s="1"/>
  <c r="E2" i="10" a="1"/>
  <c r="E2" i="10" s="1"/>
  <c r="A15" i="10"/>
  <c r="A16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B54" i="3" a="1"/>
  <c r="B54" i="3" s="1"/>
  <c r="B69" i="3" a="1"/>
  <c r="B69" i="3" s="1"/>
  <c r="B69" i="5" a="1"/>
  <c r="B69" i="5" s="1"/>
  <c r="B69" i="7" a="1"/>
  <c r="B69" i="7" s="1"/>
  <c r="B54" i="7" a="1"/>
  <c r="B54" i="7" s="1"/>
  <c r="D54" i="4" a="1"/>
  <c r="D54" i="4" s="1"/>
  <c r="E54" i="4" a="1"/>
  <c r="E54" i="4" s="1"/>
  <c r="F54" i="4" a="1"/>
  <c r="F54" i="4" s="1"/>
  <c r="G54" i="4" a="1"/>
  <c r="G54" i="4" s="1"/>
  <c r="C69" i="4" a="1"/>
  <c r="C69" i="4" s="1"/>
  <c r="B3" i="10" s="1"/>
  <c r="D69" i="4" a="1"/>
  <c r="D69" i="4" s="1"/>
  <c r="B4" i="10" s="1"/>
  <c r="E69" i="4" a="1"/>
  <c r="E69" i="4" s="1"/>
  <c r="F69" i="4" a="1"/>
  <c r="F69" i="4" s="1"/>
  <c r="G69" i="4" a="1"/>
  <c r="G69" i="4" s="1"/>
  <c r="B69" i="4" a="1"/>
  <c r="B69" i="4" s="1"/>
  <c r="B2" i="10" s="1"/>
  <c r="Z68" i="7"/>
  <c r="M69" i="7" a="1"/>
  <c r="M69" i="7" s="1"/>
  <c r="M68" i="7"/>
  <c r="Z53" i="7"/>
  <c r="M54" i="7" a="1"/>
  <c r="M54" i="7" s="1"/>
  <c r="AL53" i="7"/>
  <c r="M53" i="7" s="1"/>
  <c r="A57" i="7"/>
  <c r="A56" i="7"/>
  <c r="A55" i="7"/>
  <c r="A54" i="7"/>
  <c r="L69" i="7" a="1"/>
  <c r="L69" i="7" s="1"/>
  <c r="K69" i="7" a="1"/>
  <c r="K69" i="7" s="1"/>
  <c r="J69" i="7" a="1"/>
  <c r="J69" i="7" s="1"/>
  <c r="I69" i="7" a="1"/>
  <c r="I69" i="7" s="1"/>
  <c r="H69" i="7" a="1"/>
  <c r="H69" i="7" s="1"/>
  <c r="G69" i="7" a="1"/>
  <c r="G69" i="7" s="1"/>
  <c r="F69" i="7" a="1"/>
  <c r="F69" i="7" s="1"/>
  <c r="E69" i="7" a="1"/>
  <c r="E69" i="7" s="1"/>
  <c r="D69" i="7" a="1"/>
  <c r="D69" i="7" s="1"/>
  <c r="C69" i="7" a="1"/>
  <c r="C69" i="7" s="1"/>
  <c r="T68" i="7"/>
  <c r="L54" i="7" a="1"/>
  <c r="L54" i="7" s="1"/>
  <c r="K54" i="7" a="1"/>
  <c r="K54" i="7" s="1"/>
  <c r="J54" i="7" a="1"/>
  <c r="J54" i="7" s="1"/>
  <c r="I54" i="7" a="1"/>
  <c r="I54" i="7" s="1"/>
  <c r="H54" i="7" a="1"/>
  <c r="H54" i="7" s="1"/>
  <c r="G54" i="7" a="1"/>
  <c r="G54" i="7" s="1"/>
  <c r="F54" i="7" a="1"/>
  <c r="F54" i="7" s="1"/>
  <c r="E54" i="7" a="1"/>
  <c r="E54" i="7" s="1"/>
  <c r="D54" i="7" a="1"/>
  <c r="D54" i="7" s="1"/>
  <c r="C54" i="7" a="1"/>
  <c r="C54" i="7" s="1"/>
  <c r="AK53" i="7"/>
  <c r="L68" i="7" s="1"/>
  <c r="AJ53" i="7"/>
  <c r="K68" i="7" s="1"/>
  <c r="AI53" i="7"/>
  <c r="J68" i="7" s="1"/>
  <c r="AH53" i="7"/>
  <c r="I68" i="7" s="1"/>
  <c r="AG53" i="7"/>
  <c r="U68" i="7" s="1"/>
  <c r="AF53" i="7"/>
  <c r="G68" i="7" s="1"/>
  <c r="AE53" i="7"/>
  <c r="S68" i="7" s="1"/>
  <c r="AD53" i="7"/>
  <c r="E68" i="7" s="1"/>
  <c r="AC53" i="7"/>
  <c r="Q68" i="7" s="1"/>
  <c r="AB53" i="7"/>
  <c r="C68" i="7" s="1"/>
  <c r="AA53" i="7"/>
  <c r="O68" i="7" s="1"/>
  <c r="T53" i="7"/>
  <c r="R53" i="7"/>
  <c r="P53" i="7"/>
  <c r="U68" i="5"/>
  <c r="V68" i="5"/>
  <c r="W68" i="5"/>
  <c r="X68" i="5"/>
  <c r="Y68" i="5"/>
  <c r="C69" i="5" a="1"/>
  <c r="C69" i="5" s="1"/>
  <c r="D69" i="5" a="1"/>
  <c r="D69" i="5" s="1"/>
  <c r="E69" i="5" a="1"/>
  <c r="E69" i="5" s="1"/>
  <c r="F69" i="5" a="1"/>
  <c r="F69" i="5" s="1"/>
  <c r="G69" i="5" a="1"/>
  <c r="G69" i="5" s="1"/>
  <c r="H69" i="5" a="1"/>
  <c r="H69" i="5" s="1"/>
  <c r="I69" i="5" a="1"/>
  <c r="I69" i="5" s="1"/>
  <c r="J69" i="5" a="1"/>
  <c r="J69" i="5" s="1"/>
  <c r="K69" i="5" a="1"/>
  <c r="K69" i="5" s="1"/>
  <c r="L69" i="5" a="1"/>
  <c r="L69" i="5" s="1"/>
  <c r="K68" i="5"/>
  <c r="L68" i="5"/>
  <c r="K54" i="5" a="1"/>
  <c r="K54" i="5" s="1"/>
  <c r="L54" i="5" a="1"/>
  <c r="L54" i="5" s="1"/>
  <c r="K53" i="5"/>
  <c r="L53" i="5"/>
  <c r="H68" i="5"/>
  <c r="I68" i="5"/>
  <c r="J68" i="5"/>
  <c r="W53" i="5"/>
  <c r="X53" i="5"/>
  <c r="Y53" i="5"/>
  <c r="U53" i="5"/>
  <c r="V53" i="5"/>
  <c r="H54" i="5" a="1"/>
  <c r="H54" i="5" s="1"/>
  <c r="I54" i="5" a="1"/>
  <c r="I54" i="5" s="1"/>
  <c r="J54" i="5" a="1"/>
  <c r="J54" i="5" s="1"/>
  <c r="AK53" i="5"/>
  <c r="AJ53" i="5"/>
  <c r="AI53" i="5"/>
  <c r="J53" i="5" s="1"/>
  <c r="AH53" i="5"/>
  <c r="I53" i="5" s="1"/>
  <c r="A57" i="5"/>
  <c r="A56" i="5"/>
  <c r="A55" i="5"/>
  <c r="G54" i="5" a="1"/>
  <c r="G54" i="5" s="1"/>
  <c r="F54" i="5" a="1"/>
  <c r="F54" i="5" s="1"/>
  <c r="E54" i="5" a="1"/>
  <c r="E54" i="5" s="1"/>
  <c r="D54" i="5" a="1"/>
  <c r="D54" i="5" s="1"/>
  <c r="C54" i="5" a="1"/>
  <c r="C54" i="5" s="1"/>
  <c r="AG53" i="5"/>
  <c r="H53" i="5" s="1"/>
  <c r="AF53" i="5"/>
  <c r="T68" i="5" s="1"/>
  <c r="AE53" i="5"/>
  <c r="F53" i="5" s="1"/>
  <c r="AD53" i="5"/>
  <c r="E68" i="5" s="1"/>
  <c r="AC53" i="5"/>
  <c r="Q53" i="5" s="1"/>
  <c r="AB53" i="5"/>
  <c r="C68" i="5" s="1"/>
  <c r="AA53" i="5"/>
  <c r="O53" i="5" s="1"/>
  <c r="A54" i="5"/>
  <c r="R53" i="5"/>
  <c r="P53" i="5"/>
  <c r="G53" i="5"/>
  <c r="C53" i="5"/>
  <c r="A58" i="4"/>
  <c r="A57" i="4"/>
  <c r="A56" i="4"/>
  <c r="A55" i="4"/>
  <c r="A54" i="4"/>
  <c r="V59" i="4"/>
  <c r="W59" i="4" s="1"/>
  <c r="X59" i="4" s="1"/>
  <c r="Y59" i="4" s="1"/>
  <c r="Z59" i="4" s="1"/>
  <c r="V58" i="4"/>
  <c r="W58" i="4" s="1"/>
  <c r="X58" i="4" s="1"/>
  <c r="Y58" i="4" s="1"/>
  <c r="Z58" i="4" s="1"/>
  <c r="V57" i="4"/>
  <c r="W57" i="4" s="1"/>
  <c r="X57" i="4" s="1"/>
  <c r="Y57" i="4" s="1"/>
  <c r="Z57" i="4" s="1"/>
  <c r="V56" i="4"/>
  <c r="W56" i="4" s="1"/>
  <c r="Z54" i="4"/>
  <c r="R68" i="4" s="1"/>
  <c r="Y54" i="4"/>
  <c r="Q68" i="4" s="1"/>
  <c r="X54" i="4"/>
  <c r="E68" i="4" s="1"/>
  <c r="W54" i="4"/>
  <c r="O53" i="4" s="1"/>
  <c r="V54" i="4"/>
  <c r="C68" i="4" s="1"/>
  <c r="U54" i="4"/>
  <c r="M53" i="4" s="1"/>
  <c r="N68" i="3"/>
  <c r="O68" i="3"/>
  <c r="P68" i="3"/>
  <c r="Q68" i="3"/>
  <c r="R68" i="3"/>
  <c r="M68" i="3"/>
  <c r="M53" i="3"/>
  <c r="A54" i="3"/>
  <c r="N53" i="3"/>
  <c r="O53" i="3"/>
  <c r="P53" i="3"/>
  <c r="Q53" i="3"/>
  <c r="R53" i="3"/>
  <c r="B53" i="3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D53" i="3"/>
  <c r="E53" i="3"/>
  <c r="F53" i="3"/>
  <c r="G53" i="3"/>
  <c r="C53" i="3"/>
  <c r="B68" i="3"/>
  <c r="Z54" i="3"/>
  <c r="G68" i="3" s="1"/>
  <c r="Y54" i="3"/>
  <c r="F68" i="3" s="1"/>
  <c r="X54" i="3"/>
  <c r="E68" i="3" s="1"/>
  <c r="W54" i="3"/>
  <c r="D68" i="3" s="1"/>
  <c r="V54" i="3"/>
  <c r="C68" i="3" s="1"/>
  <c r="U54" i="3"/>
  <c r="G69" i="3" a="1"/>
  <c r="G69" i="3" s="1"/>
  <c r="F69" i="3" a="1"/>
  <c r="F69" i="3" s="1"/>
  <c r="E69" i="3" a="1"/>
  <c r="E69" i="3" s="1"/>
  <c r="D69" i="3" a="1"/>
  <c r="D69" i="3" s="1"/>
  <c r="C69" i="3" a="1"/>
  <c r="C69" i="3" s="1"/>
  <c r="W62" i="3"/>
  <c r="X62" i="3" s="1"/>
  <c r="Y62" i="3" s="1"/>
  <c r="Z62" i="3" s="1"/>
  <c r="W61" i="3"/>
  <c r="X61" i="3" s="1"/>
  <c r="Y61" i="3" s="1"/>
  <c r="Z61" i="3" s="1"/>
  <c r="Z60" i="3"/>
  <c r="W60" i="3"/>
  <c r="X60" i="3"/>
  <c r="Y60" i="3"/>
  <c r="W59" i="3"/>
  <c r="X59" i="3" s="1"/>
  <c r="Y59" i="3" s="1"/>
  <c r="Z59" i="3" s="1"/>
  <c r="W58" i="3"/>
  <c r="X58" i="3"/>
  <c r="Y58" i="3"/>
  <c r="Z58" i="3"/>
  <c r="W57" i="3"/>
  <c r="X57" i="3"/>
  <c r="Y57" i="3" s="1"/>
  <c r="Z57" i="3" s="1"/>
  <c r="W56" i="3"/>
  <c r="X56" i="3"/>
  <c r="Y56" i="3"/>
  <c r="Z56" i="3"/>
  <c r="V56" i="3"/>
  <c r="V57" i="3"/>
  <c r="V58" i="3"/>
  <c r="V59" i="3"/>
  <c r="V60" i="3"/>
  <c r="V61" i="3"/>
  <c r="V62" i="3"/>
  <c r="A61" i="3"/>
  <c r="A60" i="3"/>
  <c r="A59" i="3"/>
  <c r="A58" i="3"/>
  <c r="A55" i="3"/>
  <c r="A56" i="3"/>
  <c r="A57" i="3"/>
  <c r="N53" i="4" l="1"/>
  <c r="E53" i="4"/>
  <c r="B6" i="10"/>
  <c r="B14" i="10"/>
  <c r="P53" i="4"/>
  <c r="B9" i="10"/>
  <c r="R53" i="4"/>
  <c r="F68" i="4"/>
  <c r="F53" i="4"/>
  <c r="N68" i="4"/>
  <c r="B11" i="10"/>
  <c r="B12" i="10"/>
  <c r="B8" i="10"/>
  <c r="G53" i="4"/>
  <c r="B5" i="10"/>
  <c r="B13" i="10"/>
  <c r="B15" i="10"/>
  <c r="B16" i="10"/>
  <c r="B7" i="10"/>
  <c r="B10" i="10"/>
  <c r="R68" i="7"/>
  <c r="P68" i="7"/>
  <c r="E33" i="10" a="1"/>
  <c r="E33" i="10" s="1"/>
  <c r="E36" i="10" a="1"/>
  <c r="E36" i="10" s="1"/>
  <c r="E39" i="10" a="1"/>
  <c r="E39" i="10" s="1"/>
  <c r="E42" i="10" a="1"/>
  <c r="E42" i="10" s="1"/>
  <c r="I25" i="11" a="1"/>
  <c r="I25" i="11" s="1"/>
  <c r="B36" i="10" a="1"/>
  <c r="B36" i="10" s="1"/>
  <c r="B39" i="10" a="1"/>
  <c r="B39" i="10" s="1"/>
  <c r="B42" i="10" a="1"/>
  <c r="B42" i="10" s="1"/>
  <c r="Q25" i="11" a="1"/>
  <c r="Q25" i="11" s="1"/>
  <c r="B33" i="10" a="1"/>
  <c r="B33" i="10" s="1"/>
  <c r="I2" i="11" a="1"/>
  <c r="I2" i="11" s="1"/>
  <c r="G53" i="7"/>
  <c r="J53" i="7"/>
  <c r="L53" i="7"/>
  <c r="B53" i="7"/>
  <c r="AD25" i="11" s="1" a="1"/>
  <c r="AD25" i="11" s="1"/>
  <c r="C53" i="7"/>
  <c r="B68" i="7"/>
  <c r="M2" i="11" s="1" a="1"/>
  <c r="M2" i="11" s="1"/>
  <c r="E53" i="7"/>
  <c r="W53" i="7"/>
  <c r="D68" i="7"/>
  <c r="V68" i="7"/>
  <c r="W68" i="7"/>
  <c r="Y53" i="7"/>
  <c r="F68" i="7"/>
  <c r="X68" i="7"/>
  <c r="Q53" i="7"/>
  <c r="S53" i="7"/>
  <c r="U53" i="7"/>
  <c r="D53" i="7"/>
  <c r="V53" i="7"/>
  <c r="F53" i="7"/>
  <c r="X53" i="7"/>
  <c r="H53" i="7"/>
  <c r="Y68" i="7"/>
  <c r="I53" i="7"/>
  <c r="H68" i="7"/>
  <c r="K53" i="7"/>
  <c r="O53" i="7"/>
  <c r="R68" i="5"/>
  <c r="E53" i="5"/>
  <c r="Q68" i="5"/>
  <c r="O68" i="5"/>
  <c r="F68" i="5"/>
  <c r="S53" i="5"/>
  <c r="G68" i="5"/>
  <c r="T53" i="5"/>
  <c r="P68" i="5"/>
  <c r="S68" i="5"/>
  <c r="B53" i="5"/>
  <c r="D53" i="5"/>
  <c r="B68" i="5"/>
  <c r="D68" i="5"/>
  <c r="C53" i="4"/>
  <c r="X56" i="4"/>
  <c r="Q53" i="4"/>
  <c r="G68" i="4"/>
  <c r="M68" i="4"/>
  <c r="O68" i="4"/>
  <c r="P68" i="4"/>
  <c r="B53" i="4"/>
  <c r="D53" i="4"/>
  <c r="B68" i="4"/>
  <c r="D68" i="4"/>
  <c r="A2" i="11" l="1" a="1"/>
  <c r="A2" i="11" s="1"/>
  <c r="A25" i="11" a="1"/>
  <c r="A25" i="11" s="1"/>
  <c r="Y56" i="4"/>
  <c r="Z5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<sst xmlns="http://schemas.openxmlformats.org/spreadsheetml/2006/main" count="248" uniqueCount="23">
  <si>
    <t>material</t>
  </si>
  <si>
    <t>date</t>
  </si>
  <si>
    <t>sample</t>
  </si>
  <si>
    <t>f_low_0 [Hz]</t>
  </si>
  <si>
    <t>f_midle_0 [Hz]</t>
  </si>
  <si>
    <t>f_high_0 [Hz]</t>
  </si>
  <si>
    <t>Ri [Ω]</t>
  </si>
  <si>
    <t>R1-Ri [Ω]</t>
  </si>
  <si>
    <t>𝜏1 [s] | hight freq</t>
  </si>
  <si>
    <t>α1 | hight freq</t>
  </si>
  <si>
    <t>R2 [Ω] | middle freq</t>
  </si>
  <si>
    <t>𝜏2 [s] | middle freq</t>
  </si>
  <si>
    <t>α2 | middle freq</t>
  </si>
  <si>
    <t>R3 [Ω] | low freq</t>
  </si>
  <si>
    <t>𝜏3 [s] | low freq</t>
  </si>
  <si>
    <t>α3 | low freq</t>
  </si>
  <si>
    <t>error Z*</t>
  </si>
  <si>
    <t>Au NPs</t>
  </si>
  <si>
    <t>19/06/2020</t>
  </si>
  <si>
    <t>21/01/2021</t>
  </si>
  <si>
    <t>MWCNTs</t>
  </si>
  <si>
    <t>Graphite</t>
  </si>
  <si>
    <t>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</si>
</sst>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33" borderId="0" xfId="0" applyFill="1"/>
    <xf numFmtId="0" fontId="16" fillId="0" borderId="0" xfId="0" applyFont="1"/>
    <xf numFmtId="2" fontId="0" fillId="0" borderId="0" xfId="0" applyNumberFormat="1"/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'Au NPs'!$B$53</c:f>
              <c:strCache>
                <c:ptCount val="1"/>
                <c:pt idx="0">
                  <c:v>C3_21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 NPs'!$A$54:$A$58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NPs'!$B$54:$B$58</c:f>
              <c:numCache>
                <c:formatCode>General</c:formatCode>
                <c:ptCount val="5"/>
                <c:pt idx="0">
                  <c:v>3.4325303662096534E-3</c:v>
                </c:pt>
                <c:pt idx="1">
                  <c:v>6.1179333847340156E-4</c:v>
                </c:pt>
                <c:pt idx="2">
                  <c:v>5.822565207324595E-4</c:v>
                </c:pt>
                <c:pt idx="3">
                  <c:v>6.3452777854246093E-4</c:v>
                </c:pt>
                <c:pt idx="4">
                  <c:v>6.6241115114614075E-4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2-47AC-AE99-C8B76435463D}"/>
            </c:ext>
          </c:extLst>
        </c:ser>
        <c:ser>
          <c:idx val="1"/>
          <c:order val="1"/>
          <c:tx>
            <c:strRef>
              <c:f>'Au NPs'!$C$53</c:f>
              <c:strCache>
                <c:ptCount val="1"/>
                <c:pt idx="0">
                  <c:v>C3_22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'Au NPs'!$A$54:$A$58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NPs'!$C$54:$C$58</c:f>
              <c:numCache>
                <c:formatCode>General</c:formatCode>
                <c:ptCount val="5"/>
                <c:pt idx="0">
                  <c:v>3.8340124695701245E-3</c:v>
                </c:pt>
                <c:pt idx="1">
                  <c:v>1.1897683708815283E-3</c:v>
                </c:pt>
                <c:pt idx="2">
                  <c:v>1.2273504374886079E-3</c:v>
                </c:pt>
                <c:pt idx="3">
                  <c:v>1.3823939095367801E-3</c:v>
                </c:pt>
                <c:pt idx="4">
                  <c:v>1.229037903143833E-3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62-47AC-AE99-C8B76435463D}"/>
            </c:ext>
          </c:extLst>
        </c:ser>
        <c:ser>
          <c:idx val="2"/>
          <c:order val="2"/>
          <c:tx>
            <c:strRef>
              <c:f>'Au NPs'!$D$53</c:f>
              <c:strCache>
                <c:ptCount val="1"/>
                <c:pt idx="0">
                  <c:v>C3_23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'Au NPs'!$A$54:$A$58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NPs'!$D$54:$D$58</c:f>
              <c:numCache>
                <c:formatCode>General</c:formatCode>
                <c:ptCount val="5"/>
                <c:pt idx="0">
                  <c:v>5.7802251275759038E-4</c:v>
                </c:pt>
                <c:pt idx="1">
                  <c:v>1.6000092882342332E-4</c:v>
                </c:pt>
                <c:pt idx="2">
                  <c:v>1.7827557215797639E-4</c:v>
                </c:pt>
                <c:pt idx="3">
                  <c:v>2.3413723385887168E-4</c:v>
                </c:pt>
                <c:pt idx="4">
                  <c:v>2.09387007247737E-4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62-47AC-AE99-C8B764354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361439"/>
        <c:axId val="187633455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'Au NPs'!$E$53</c15:sqref>
                        </c15:formulaRef>
                      </c:ext>
                    </c:extLst>
                    <c:strCache>
                      <c:ptCount val="1"/>
                      <c:pt idx="0">
                        <c:v>C3_24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'Au NPs'!$A$54:$A$58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'Au NPs'!$E$54:$E$58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1.7684061066500952E-4</c:v>
                      </c:pt>
                      <c:pt idx="2">
                        <c:v>1.9475389710868341E-4</c:v>
                      </c:pt>
                      <c:pt idx="3">
                        <c:v>2.6907680499833056E-4</c:v>
                      </c:pt>
                      <c:pt idx="4">
                        <c:v>2.6264583085053918E-4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762-47AC-AE99-C8B76435463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NPs'!$F$53</c15:sqref>
                        </c15:formulaRef>
                      </c:ext>
                    </c:extLst>
                    <c:strCache>
                      <c:ptCount val="1"/>
                      <c:pt idx="0">
                        <c:v>C3_25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NPs'!$F$54:$F$58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1.1093550902149002E-4</c:v>
                      </c:pt>
                      <c:pt idx="2">
                        <c:v>1.5322111005586708E-4</c:v>
                      </c:pt>
                      <c:pt idx="3">
                        <c:v>1.4255651879429787E-4</c:v>
                      </c:pt>
                      <c:pt idx="4">
                        <c:v>1.2801823255452938E-4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762-47AC-AE99-C8B76435463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NPs'!$G$53</c15:sqref>
                        </c15:formulaRef>
                      </c:ext>
                    </c:extLst>
                    <c:strCache>
                      <c:ptCount val="1"/>
                      <c:pt idx="0">
                        <c:v>C3_26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NPs'!$A$54:$A$58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NPs'!$G$54:$G$58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7.8594274808170084E-4</c:v>
                      </c:pt>
                      <c:pt idx="1">
                        <c:v>1.2497385886420411E-4</c:v>
                      </c:pt>
                      <c:pt idx="2">
                        <c:v>1.6934210134096647E-4</c:v>
                      </c:pt>
                      <c:pt idx="3">
                        <c:v>1.7538170960278284E-4</c:v>
                      </c:pt>
                      <c:pt idx="4">
                        <c:v>1.7556754840013578E-4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762-47AC-AE99-C8B76435463D}"/>
                  </c:ext>
                </c:extLst>
              </c15:ser>
            </c15:filteredScatterSeries>
          </c:ext>
        </c:extLst>
      </c:scatterChart>
      <c:valAx>
        <c:axId val="187636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34559"/>
        <c:crosses val="autoZero"/>
        <c:crossBetween val="midCat"/>
      </c:valAx>
      <c:valAx>
        <c:axId val="18763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C3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61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'Au NPs'!$M$68</c:f>
              <c:strCache>
                <c:ptCount val="1"/>
                <c:pt idx="0">
                  <c:v>Q2_21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 NPs'!$L$69:$L$73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NPs'!$M$69:$M$73</c:f>
              <c:numCache>
                <c:formatCode>0.00E+00</c:formatCode>
                <c:ptCount val="5"/>
                <c:pt idx="0">
                  <c:v>3.2771638438509616E-4</c:v>
                </c:pt>
                <c:pt idx="1">
                  <c:v>1.4716361154544432E-4</c:v>
                </c:pt>
                <c:pt idx="2">
                  <c:v>1.6726241115645963E-4</c:v>
                </c:pt>
                <c:pt idx="3">
                  <c:v>1.8213570981893737E-4</c:v>
                </c:pt>
                <c:pt idx="4">
                  <c:v>1.7870645405415893E-4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75-4CF5-9A8A-0CFC0BB1F702}"/>
            </c:ext>
          </c:extLst>
        </c:ser>
        <c:ser>
          <c:idx val="1"/>
          <c:order val="1"/>
          <c:tx>
            <c:strRef>
              <c:f>'Au NPs'!$N$68</c:f>
              <c:strCache>
                <c:ptCount val="1"/>
                <c:pt idx="0">
                  <c:v>Q2_22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'Au NPs'!$L$69:$L$73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NPs'!$N$69:$N$73</c:f>
              <c:numCache>
                <c:formatCode>General</c:formatCode>
                <c:ptCount val="5"/>
                <c:pt idx="0" formatCode="0.00E+00">
                  <c:v>4.8007994786484879E-4</c:v>
                </c:pt>
                <c:pt idx="1">
                  <c:v>3.0784146184785314E-4</c:v>
                </c:pt>
                <c:pt idx="2">
                  <c:v>3.2441113691334002E-4</c:v>
                </c:pt>
                <c:pt idx="3">
                  <c:v>3.6745693058692664E-4</c:v>
                </c:pt>
                <c:pt idx="4">
                  <c:v>2.9817752766853506E-4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75-4CF5-9A8A-0CFC0BB1F702}"/>
            </c:ext>
          </c:extLst>
        </c:ser>
        <c:ser>
          <c:idx val="2"/>
          <c:order val="2"/>
          <c:tx>
            <c:strRef>
              <c:f>'Au NPs'!$O$68</c:f>
              <c:strCache>
                <c:ptCount val="1"/>
                <c:pt idx="0">
                  <c:v>Q2_23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'Au NPs'!$L$69:$L$73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NPs'!$O$69:$O$73</c:f>
              <c:numCache>
                <c:formatCode>General</c:formatCode>
                <c:ptCount val="5"/>
                <c:pt idx="0" formatCode="0.00E+00">
                  <c:v>8.4048241075857037E-5</c:v>
                </c:pt>
                <c:pt idx="1">
                  <c:v>7.2902162260374693E-5</c:v>
                </c:pt>
                <c:pt idx="2">
                  <c:v>7.5728577481460984E-5</c:v>
                </c:pt>
                <c:pt idx="3">
                  <c:v>1.1666014550815343E-4</c:v>
                </c:pt>
                <c:pt idx="4">
                  <c:v>9.1644363077311508E-5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75-4CF5-9A8A-0CFC0BB1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580351"/>
        <c:axId val="182455107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'Au NPs'!$P$68</c15:sqref>
                        </c15:formulaRef>
                      </c:ext>
                    </c:extLst>
                    <c:strCache>
                      <c:ptCount val="1"/>
                      <c:pt idx="0">
                        <c:v>Q2_24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'Au NPs'!$L$69:$L$73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'Au NPs'!$P$69:$P$73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0</c:v>
                      </c:pt>
                      <c:pt idx="1">
                        <c:v>8.2724539465748321E-5</c:v>
                      </c:pt>
                      <c:pt idx="2">
                        <c:v>9.2076502754451396E-5</c:v>
                      </c:pt>
                      <c:pt idx="3">
                        <c:v>1.3156524429283376E-4</c:v>
                      </c:pt>
                      <c:pt idx="4">
                        <c:v>1.0047103465769087E-4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375-4CF5-9A8A-0CFC0BB1F70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NPs'!$Q$68</c15:sqref>
                        </c15:formulaRef>
                      </c:ext>
                    </c:extLst>
                    <c:strCache>
                      <c:ptCount val="1"/>
                      <c:pt idx="0">
                        <c:v>Q2_25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NPs'!$L$69:$L$73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NPs'!$Q$69:$Q$73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0</c:v>
                      </c:pt>
                      <c:pt idx="1">
                        <c:v>2.9094873531714522E-5</c:v>
                      </c:pt>
                      <c:pt idx="2">
                        <c:v>3.731924586285083E-5</c:v>
                      </c:pt>
                      <c:pt idx="3">
                        <c:v>6.3175208204239688E-5</c:v>
                      </c:pt>
                      <c:pt idx="4">
                        <c:v>4.1664772893578151E-5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375-4CF5-9A8A-0CFC0BB1F70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NPs'!$R$68</c15:sqref>
                        </c15:formulaRef>
                      </c:ext>
                    </c:extLst>
                    <c:strCache>
                      <c:ptCount val="1"/>
                      <c:pt idx="0">
                        <c:v>Q2_26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NPs'!$L$69:$L$73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NPs'!$R$69:$R$73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9.3507734977705878E-5</c:v>
                      </c:pt>
                      <c:pt idx="1">
                        <c:v>5.5396601462588166E-5</c:v>
                      </c:pt>
                      <c:pt idx="2">
                        <c:v>8.0151688548039805E-5</c:v>
                      </c:pt>
                      <c:pt idx="3">
                        <c:v>8.3501396421454039E-5</c:v>
                      </c:pt>
                      <c:pt idx="4">
                        <c:v>7.6756306169749569E-5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375-4CF5-9A8A-0CFC0BB1F702}"/>
                  </c:ext>
                </c:extLst>
              </c15:ser>
            </c15:filteredScatterSeries>
          </c:ext>
        </c:extLst>
      </c:scatterChart>
      <c:valAx>
        <c:axId val="182458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4551071"/>
        <c:crosses val="autoZero"/>
        <c:crossBetween val="midCat"/>
      </c:valAx>
      <c:valAx>
        <c:axId val="182455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Q2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4580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'Au NPs'!$B$68</c:f>
              <c:strCache>
                <c:ptCount val="1"/>
                <c:pt idx="0">
                  <c:v>ΔR_21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 NPs'!$A$69:$A$73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NPs'!$B$69:$B$73</c:f>
              <c:numCache>
                <c:formatCode>0.00E+00</c:formatCode>
                <c:ptCount val="5"/>
                <c:pt idx="0">
                  <c:v>2197.8856470000001</c:v>
                </c:pt>
                <c:pt idx="1">
                  <c:v>32210.487010000001</c:v>
                </c:pt>
                <c:pt idx="2">
                  <c:v>26517.521695035899</c:v>
                </c:pt>
                <c:pt idx="3">
                  <c:v>25527.426092321901</c:v>
                </c:pt>
                <c:pt idx="4">
                  <c:v>28985.732481350198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76-4E09-8758-C8E939DF8326}"/>
            </c:ext>
          </c:extLst>
        </c:ser>
        <c:ser>
          <c:idx val="1"/>
          <c:order val="1"/>
          <c:tx>
            <c:strRef>
              <c:f>'Au NPs'!$C$68</c:f>
              <c:strCache>
                <c:ptCount val="1"/>
                <c:pt idx="0">
                  <c:v>ΔR_22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'Au NPs'!$A$69:$A$73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NPs'!$C$69:$C$73</c:f>
              <c:numCache>
                <c:formatCode>General</c:formatCode>
                <c:ptCount val="5"/>
                <c:pt idx="0" formatCode="0.00E+00">
                  <c:v>2127.8222110000002</c:v>
                </c:pt>
                <c:pt idx="1">
                  <c:v>30987.123530000001</c:v>
                </c:pt>
                <c:pt idx="2">
                  <c:v>26469.783750512899</c:v>
                </c:pt>
                <c:pt idx="3">
                  <c:v>25112.7430173703</c:v>
                </c:pt>
                <c:pt idx="4">
                  <c:v>31818.144956657801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76-4E09-8758-C8E939DF8326}"/>
            </c:ext>
          </c:extLst>
        </c:ser>
        <c:ser>
          <c:idx val="2"/>
          <c:order val="2"/>
          <c:tx>
            <c:strRef>
              <c:f>'Au NPs'!$D$68</c:f>
              <c:strCache>
                <c:ptCount val="1"/>
                <c:pt idx="0">
                  <c:v>ΔR_23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'Au NPs'!$A$69:$A$73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NPs'!$D$69:$D$73</c:f>
              <c:numCache>
                <c:formatCode>General</c:formatCode>
                <c:ptCount val="5"/>
                <c:pt idx="0" formatCode="0.00E+00">
                  <c:v>2031.9557629999999</c:v>
                </c:pt>
                <c:pt idx="1">
                  <c:v>52753.60368</c:v>
                </c:pt>
                <c:pt idx="2">
                  <c:v>46644.572027187904</c:v>
                </c:pt>
                <c:pt idx="3">
                  <c:v>43036.828009672899</c:v>
                </c:pt>
                <c:pt idx="4">
                  <c:v>54611.265925767402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76-4E09-8758-C8E939DF8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880783"/>
        <c:axId val="116888318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'Au NPs'!$E$68</c15:sqref>
                        </c15:formulaRef>
                      </c:ext>
                    </c:extLst>
                    <c:strCache>
                      <c:ptCount val="1"/>
                      <c:pt idx="0">
                        <c:v>ΔR_24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'Au NPs'!$A$69:$A$73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'Au NPs'!$E$69:$E$73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0</c:v>
                      </c:pt>
                      <c:pt idx="1">
                        <c:v>51721.14933</c:v>
                      </c:pt>
                      <c:pt idx="2">
                        <c:v>45021.911268054602</c:v>
                      </c:pt>
                      <c:pt idx="3">
                        <c:v>42322.422104360601</c:v>
                      </c:pt>
                      <c:pt idx="4">
                        <c:v>60269.528874149699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5876-4E09-8758-C8E939DF832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NPs'!$F$68</c15:sqref>
                        </c15:formulaRef>
                      </c:ext>
                    </c:extLst>
                    <c:strCache>
                      <c:ptCount val="1"/>
                      <c:pt idx="0">
                        <c:v>ΔR_25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NPs'!$A$69:$A$73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NPs'!$F$69:$F$73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0</c:v>
                      </c:pt>
                      <c:pt idx="1">
                        <c:v>63841.83685</c:v>
                      </c:pt>
                      <c:pt idx="2">
                        <c:v>59916.755942557502</c:v>
                      </c:pt>
                      <c:pt idx="3">
                        <c:v>55160.436211916203</c:v>
                      </c:pt>
                      <c:pt idx="4">
                        <c:v>90981.735182274206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876-4E09-8758-C8E939DF832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NPs'!$G$68</c15:sqref>
                        </c15:formulaRef>
                      </c:ext>
                    </c:extLst>
                    <c:strCache>
                      <c:ptCount val="1"/>
                      <c:pt idx="0">
                        <c:v>ΔR_26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NPs'!$A$69:$A$73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NPs'!$G$69:$G$73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2457.6085979999998</c:v>
                      </c:pt>
                      <c:pt idx="1">
                        <c:v>58468.974860000002</c:v>
                      </c:pt>
                      <c:pt idx="2">
                        <c:v>50122.696036919901</c:v>
                      </c:pt>
                      <c:pt idx="3">
                        <c:v>48547.9777982386</c:v>
                      </c:pt>
                      <c:pt idx="4">
                        <c:v>65282.965967428499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876-4E09-8758-C8E939DF8326}"/>
                  </c:ext>
                </c:extLst>
              </c15:ser>
            </c15:filteredScatterSeries>
          </c:ext>
        </c:extLst>
      </c:scatterChart>
      <c:valAx>
        <c:axId val="116888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3183"/>
        <c:crosses val="autoZero"/>
        <c:crossBetween val="midCat"/>
      </c:valAx>
      <c:valAx>
        <c:axId val="1168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Rct (</a:t>
                </a:r>
                <a:r>
                  <a:rPr lang="el-GR"/>
                  <a:t>Ω</a:t>
                </a:r>
                <a:r>
                  <a:rPr lang="es-419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'Au NPs'!$M$53</c:f>
              <c:strCache>
                <c:ptCount val="1"/>
                <c:pt idx="0">
                  <c:v>Q1_21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 NPs'!$L$54:$L$58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NPs'!$M$54:$M$58</c:f>
              <c:numCache>
                <c:formatCode>0.00E+00</c:formatCode>
                <c:ptCount val="5"/>
                <c:pt idx="0">
                  <c:v>9.5460174352169074E-9</c:v>
                </c:pt>
                <c:pt idx="1">
                  <c:v>1.7514651395752035E-9</c:v>
                </c:pt>
                <c:pt idx="2">
                  <c:v>2.879686868588788E-9</c:v>
                </c:pt>
                <c:pt idx="3">
                  <c:v>2.2053978435700769E-9</c:v>
                </c:pt>
                <c:pt idx="4">
                  <c:v>2.4235236585077158E-9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6-45DE-9F5A-55777BC80AF7}"/>
            </c:ext>
          </c:extLst>
        </c:ser>
        <c:ser>
          <c:idx val="1"/>
          <c:order val="1"/>
          <c:tx>
            <c:strRef>
              <c:f>'Au NPs'!$N$53</c:f>
              <c:strCache>
                <c:ptCount val="1"/>
                <c:pt idx="0">
                  <c:v>Q1_22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'Au NPs'!$L$54:$L$58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NPs'!$N$54:$N$58</c:f>
              <c:numCache>
                <c:formatCode>General</c:formatCode>
                <c:ptCount val="5"/>
                <c:pt idx="0" formatCode="0.00E+00">
                  <c:v>3.5555931395530057E-9</c:v>
                </c:pt>
                <c:pt idx="1">
                  <c:v>1.3652685130355774E-9</c:v>
                </c:pt>
                <c:pt idx="2">
                  <c:v>2.06204930103348E-9</c:v>
                </c:pt>
                <c:pt idx="3">
                  <c:v>1.8162992110319374E-9</c:v>
                </c:pt>
                <c:pt idx="4">
                  <c:v>1.9564977910168174E-9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6-45DE-9F5A-55777BC80AF7}"/>
            </c:ext>
          </c:extLst>
        </c:ser>
        <c:ser>
          <c:idx val="2"/>
          <c:order val="2"/>
          <c:tx>
            <c:strRef>
              <c:f>'Au NPs'!$O$53</c:f>
              <c:strCache>
                <c:ptCount val="1"/>
                <c:pt idx="0">
                  <c:v>Q1_23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'Au NPs'!$L$54:$L$58</c:f>
              <c:numCache>
                <c:formatCode>0.00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'Au NPs'!$O$54:$O$58</c:f>
              <c:numCache>
                <c:formatCode>General</c:formatCode>
                <c:ptCount val="5"/>
                <c:pt idx="0" formatCode="0.00E+00">
                  <c:v>7.6203535820865138E-9</c:v>
                </c:pt>
                <c:pt idx="1">
                  <c:v>3.5814970659153677E-9</c:v>
                </c:pt>
                <c:pt idx="2">
                  <c:v>6.5149291247483982E-9</c:v>
                </c:pt>
                <c:pt idx="3">
                  <c:v>4.6738047415178402E-9</c:v>
                </c:pt>
                <c:pt idx="4">
                  <c:v>7.2443110199914566E-9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D6-45DE-9F5A-55777BC80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701391"/>
        <c:axId val="108970187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'Au NPs'!$P$53</c15:sqref>
                        </c15:formulaRef>
                      </c:ext>
                    </c:extLst>
                    <c:strCache>
                      <c:ptCount val="1"/>
                      <c:pt idx="0">
                        <c:v>Q1_24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'Au NPs'!$L$54:$L$58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'Au NPs'!$P$54:$P$58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0</c:v>
                      </c:pt>
                      <c:pt idx="1">
                        <c:v>5.8750499346910887E-9</c:v>
                      </c:pt>
                      <c:pt idx="2">
                        <c:v>7.9022503560538253E-9</c:v>
                      </c:pt>
                      <c:pt idx="3">
                        <c:v>6.7533345911377177E-9</c:v>
                      </c:pt>
                      <c:pt idx="4">
                        <c:v>9.0856459121853985E-9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6D6-45DE-9F5A-55777BC80AF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NPs'!$Q$53</c15:sqref>
                        </c15:formulaRef>
                      </c:ext>
                    </c:extLst>
                    <c:strCache>
                      <c:ptCount val="1"/>
                      <c:pt idx="0">
                        <c:v>Q1_25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NPs'!$Q$54:$Q$58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0</c:v>
                      </c:pt>
                      <c:pt idx="1">
                        <c:v>4.8844623387738383E-9</c:v>
                      </c:pt>
                      <c:pt idx="2">
                        <c:v>8.4613065603241981E-9</c:v>
                      </c:pt>
                      <c:pt idx="3">
                        <c:v>6.032105155711632E-9</c:v>
                      </c:pt>
                      <c:pt idx="4">
                        <c:v>1.0601208834298118E-8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6D6-45DE-9F5A-55777BC80AF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NPs'!$R$53</c15:sqref>
                        </c15:formulaRef>
                      </c:ext>
                    </c:extLst>
                    <c:strCache>
                      <c:ptCount val="1"/>
                      <c:pt idx="0">
                        <c:v>Q1_26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NPs'!$L$54:$L$58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'Au NPs'!$R$54:$R$58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0.00E+00">
                        <c:v>1.7905810016875429E-9</c:v>
                      </c:pt>
                      <c:pt idx="1">
                        <c:v>2.209220616545373E-9</c:v>
                      </c:pt>
                      <c:pt idx="2">
                        <c:v>3.4649962574393046E-9</c:v>
                      </c:pt>
                      <c:pt idx="3">
                        <c:v>2.2047261245661443E-9</c:v>
                      </c:pt>
                      <c:pt idx="4">
                        <c:v>2.3698182301741068E-9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6D6-45DE-9F5A-55777BC80AF7}"/>
                  </c:ext>
                </c:extLst>
              </c15:ser>
            </c15:filteredScatterSeries>
          </c:ext>
        </c:extLst>
      </c:scatterChart>
      <c:valAx>
        <c:axId val="108970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9701871"/>
        <c:crosses val="autoZero"/>
        <c:crossBetween val="midCat"/>
      </c:valAx>
      <c:valAx>
        <c:axId val="108970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Q1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970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MWCNTs!$B$53</c:f>
              <c:strCache>
                <c:ptCount val="1"/>
                <c:pt idx="0">
                  <c:v>C3_27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MWCNTs!$A$54:$A$61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MWCNTs!$B$54:$B$61</c:f>
              <c:numCache>
                <c:formatCode>General</c:formatCode>
                <c:ptCount val="8"/>
                <c:pt idx="0">
                  <c:v>7.9784836361154016E-4</c:v>
                </c:pt>
                <c:pt idx="1">
                  <c:v>5.5102921810988895E-4</c:v>
                </c:pt>
                <c:pt idx="2">
                  <c:v>8.0260872303435625E-4</c:v>
                </c:pt>
                <c:pt idx="3">
                  <c:v>6.4101443808518399E-4</c:v>
                </c:pt>
                <c:pt idx="4">
                  <c:v>1.4034164678977787E-3</c:v>
                </c:pt>
                <c:pt idx="5">
                  <c:v>7.2408784897315913E-4</c:v>
                </c:pt>
                <c:pt idx="6">
                  <c:v>5.024581187390891E-4</c:v>
                </c:pt>
                <c:pt idx="7">
                  <c:v>4.0883953549427922E-4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D9-45D1-938E-DDF1733D27B7}"/>
            </c:ext>
          </c:extLst>
        </c:ser>
        <c:ser>
          <c:idx val="1"/>
          <c:order val="1"/>
          <c:tx>
            <c:strRef>
              <c:f>MWCNTs!$C$53</c:f>
              <c:strCache>
                <c:ptCount val="1"/>
                <c:pt idx="0">
                  <c:v>C3_28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MWCNTs!$A$54:$A$61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MWCNTs!$C$54:$C$61</c:f>
              <c:numCache>
                <c:formatCode>General</c:formatCode>
                <c:ptCount val="8"/>
                <c:pt idx="0">
                  <c:v>9.5302890754015758E-4</c:v>
                </c:pt>
                <c:pt idx="1">
                  <c:v>5.9647341007390098E-4</c:v>
                </c:pt>
                <c:pt idx="2">
                  <c:v>1.0554264003963796E-3</c:v>
                </c:pt>
                <c:pt idx="3">
                  <c:v>8.146430526594754E-4</c:v>
                </c:pt>
                <c:pt idx="4">
                  <c:v>1.0323817240043059E-3</c:v>
                </c:pt>
                <c:pt idx="5">
                  <c:v>5.7856442433836485E-4</c:v>
                </c:pt>
                <c:pt idx="6">
                  <c:v>2.5379759931000667E-4</c:v>
                </c:pt>
                <c:pt idx="7">
                  <c:v>5.0538220486025839E-4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E-4812-90A6-A86D1D6E360C}"/>
            </c:ext>
          </c:extLst>
        </c:ser>
        <c:ser>
          <c:idx val="2"/>
          <c:order val="2"/>
          <c:tx>
            <c:strRef>
              <c:f>MWCNTs!$D$53</c:f>
              <c:strCache>
                <c:ptCount val="1"/>
                <c:pt idx="0">
                  <c:v>C3_29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MWCNTs!$A$54:$A$61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MWCNTs!$D$54:$D$61</c:f>
              <c:numCache>
                <c:formatCode>General</c:formatCode>
                <c:ptCount val="8"/>
                <c:pt idx="0">
                  <c:v>8.3100634113774513E-4</c:v>
                </c:pt>
                <c:pt idx="1">
                  <c:v>9.2168055304966143E-4</c:v>
                </c:pt>
                <c:pt idx="2">
                  <c:v>8.4257560600408668E-4</c:v>
                </c:pt>
                <c:pt idx="3">
                  <c:v>9.2500025945947218E-4</c:v>
                </c:pt>
                <c:pt idx="4">
                  <c:v>1.7599613365457158E-3</c:v>
                </c:pt>
                <c:pt idx="5">
                  <c:v>1.1574599829410263E-3</c:v>
                </c:pt>
                <c:pt idx="6">
                  <c:v>6.1446176127008371E-4</c:v>
                </c:pt>
                <c:pt idx="7">
                  <c:v>7.2447928155040776E-4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E-4812-90A6-A86D1D6E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361439"/>
        <c:axId val="187633455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MWCNTs!$E$53</c15:sqref>
                        </c15:formulaRef>
                      </c:ext>
                    </c:extLst>
                    <c:strCache>
                      <c:ptCount val="1"/>
                      <c:pt idx="0">
                        <c:v>C3_30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MWCNTs!$A$54:$A$61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MWCNTs!$E$54:$E$61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1.2801967668940393E-3</c:v>
                      </c:pt>
                      <c:pt idx="1">
                        <c:v>1.2036410627277283E-3</c:v>
                      </c:pt>
                      <c:pt idx="2">
                        <c:v>1.5473420571302651E-3</c:v>
                      </c:pt>
                      <c:pt idx="3">
                        <c:v>1.8410500229367182E-3</c:v>
                      </c:pt>
                      <c:pt idx="4">
                        <c:v>9.8508823471752521E-3</c:v>
                      </c:pt>
                      <c:pt idx="5">
                        <c:v>1.7149773760266017E-3</c:v>
                      </c:pt>
                      <c:pt idx="6">
                        <c:v>1.6758034298025573E-3</c:v>
                      </c:pt>
                      <c:pt idx="7">
                        <c:v>2.9296157232611996E-3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3AE-4812-90A6-A86D1D6E360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MWCNTs!$F$53</c15:sqref>
                        </c15:formulaRef>
                      </c:ext>
                    </c:extLst>
                    <c:strCache>
                      <c:ptCount val="1"/>
                      <c:pt idx="0">
                        <c:v>C3_31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MWCNTs!$A$54:$A$61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MWCNTs!$F$54:$F$61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7.2995992865525748E-4</c:v>
                      </c:pt>
                      <c:pt idx="1">
                        <c:v>2.6083930328426837E-4</c:v>
                      </c:pt>
                      <c:pt idx="2">
                        <c:v>3.7036618777465201E-4</c:v>
                      </c:pt>
                      <c:pt idx="3">
                        <c:v>5.659394737643588E-4</c:v>
                      </c:pt>
                      <c:pt idx="4">
                        <c:v>3.0005831659425723E-4</c:v>
                      </c:pt>
                      <c:pt idx="5">
                        <c:v>1.8127737377968871E-4</c:v>
                      </c:pt>
                      <c:pt idx="6">
                        <c:v>3.1629845510147323E-4</c:v>
                      </c:pt>
                      <c:pt idx="7">
                        <c:v>1.5599033762235054E-4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3AE-4812-90A6-A86D1D6E360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MWCNTs!$G$53</c15:sqref>
                        </c15:formulaRef>
                      </c:ext>
                    </c:extLst>
                    <c:strCache>
                      <c:ptCount val="1"/>
                      <c:pt idx="0">
                        <c:v>C3_32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MWCNTs!$A$54:$A$61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MWCNTs!$G$54:$G$61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6.4198431601883779E-4</c:v>
                      </c:pt>
                      <c:pt idx="1">
                        <c:v>2.1533170876567495E-4</c:v>
                      </c:pt>
                      <c:pt idx="2">
                        <c:v>5.06425487101661E-4</c:v>
                      </c:pt>
                      <c:pt idx="3">
                        <c:v>4.2782938059614934E-4</c:v>
                      </c:pt>
                      <c:pt idx="4">
                        <c:v>1.6677419909599266E-4</c:v>
                      </c:pt>
                      <c:pt idx="5">
                        <c:v>3.3813512316008683E-4</c:v>
                      </c:pt>
                      <c:pt idx="6">
                        <c:v>2.6415747876922159E-4</c:v>
                      </c:pt>
                      <c:pt idx="7">
                        <c:v>7.9369461909713636E-5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3AE-4812-90A6-A86D1D6E360C}"/>
                  </c:ext>
                </c:extLst>
              </c15:ser>
            </c15:filteredScatterSeries>
          </c:ext>
        </c:extLst>
      </c:scatterChart>
      <c:valAx>
        <c:axId val="187636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34559"/>
        <c:crosses val="autoZero"/>
        <c:crossBetween val="midCat"/>
      </c:valAx>
      <c:valAx>
        <c:axId val="18763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C3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61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MWCNTs!$M$68</c:f>
              <c:strCache>
                <c:ptCount val="1"/>
                <c:pt idx="0">
                  <c:v>Q2_27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MWCNTs!$L$69:$L$76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MWCNTs!$M$69:$M$76</c:f>
              <c:numCache>
                <c:formatCode>0.00E+00</c:formatCode>
                <c:ptCount val="8"/>
                <c:pt idx="0">
                  <c:v>1.9421878985665956E-4</c:v>
                </c:pt>
                <c:pt idx="1">
                  <c:v>1.2339883513721929E-4</c:v>
                </c:pt>
                <c:pt idx="2">
                  <c:v>1.4132849137539087E-4</c:v>
                </c:pt>
                <c:pt idx="3">
                  <c:v>1.2913882582547302E-4</c:v>
                </c:pt>
                <c:pt idx="4">
                  <c:v>9.2384983959792214E-5</c:v>
                </c:pt>
                <c:pt idx="5">
                  <c:v>1.0250496258552719E-4</c:v>
                </c:pt>
                <c:pt idx="6">
                  <c:v>8.7048303364122421E-5</c:v>
                </c:pt>
                <c:pt idx="7">
                  <c:v>6.1326296805025356E-5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3-4B3D-9694-CF5D3B5608AD}"/>
            </c:ext>
          </c:extLst>
        </c:ser>
        <c:ser>
          <c:idx val="1"/>
          <c:order val="1"/>
          <c:tx>
            <c:strRef>
              <c:f>MWCNTs!$N$68</c:f>
              <c:strCache>
                <c:ptCount val="1"/>
                <c:pt idx="0">
                  <c:v>Q2_28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MWCNTs!$L$69:$L$76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MWCNTs!$N$69:$N$76</c:f>
              <c:numCache>
                <c:formatCode>General</c:formatCode>
                <c:ptCount val="8"/>
                <c:pt idx="0" formatCode="0.00E+00">
                  <c:v>2.1992637789970752E-4</c:v>
                </c:pt>
                <c:pt idx="1">
                  <c:v>1.6489423426335536E-4</c:v>
                </c:pt>
                <c:pt idx="2">
                  <c:v>1.5871372675330161E-4</c:v>
                </c:pt>
                <c:pt idx="3">
                  <c:v>1.3932464360338356E-4</c:v>
                </c:pt>
                <c:pt idx="4">
                  <c:v>8.4243142842815985E-5</c:v>
                </c:pt>
                <c:pt idx="5">
                  <c:v>8.9007768841837252E-5</c:v>
                </c:pt>
                <c:pt idx="6">
                  <c:v>6.1740965781930125E-5</c:v>
                </c:pt>
                <c:pt idx="7">
                  <c:v>5.1406974663461886E-5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1-4EE2-AF6F-C5ECB340BDF4}"/>
            </c:ext>
          </c:extLst>
        </c:ser>
        <c:ser>
          <c:idx val="2"/>
          <c:order val="2"/>
          <c:tx>
            <c:strRef>
              <c:f>MWCNTs!$O$68</c:f>
              <c:strCache>
                <c:ptCount val="1"/>
                <c:pt idx="0">
                  <c:v>Q2_29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MWCNTs!$L$69:$L$76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MWCNTs!$O$69:$O$76</c:f>
              <c:numCache>
                <c:formatCode>General</c:formatCode>
                <c:ptCount val="8"/>
                <c:pt idx="0" formatCode="0.00E+00">
                  <c:v>2.3618269449090731E-4</c:v>
                </c:pt>
                <c:pt idx="1">
                  <c:v>2.1059984878386953E-4</c:v>
                </c:pt>
                <c:pt idx="2">
                  <c:v>1.6583554304750331E-4</c:v>
                </c:pt>
                <c:pt idx="3">
                  <c:v>1.6209296288381331E-4</c:v>
                </c:pt>
                <c:pt idx="4">
                  <c:v>1.0732311477114036E-4</c:v>
                </c:pt>
                <c:pt idx="5">
                  <c:v>1.3042494356749177E-4</c:v>
                </c:pt>
                <c:pt idx="6">
                  <c:v>1.0158235432847959E-4</c:v>
                </c:pt>
                <c:pt idx="7">
                  <c:v>7.5768176583690009E-5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11-4EE2-AF6F-C5ECB340B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580351"/>
        <c:axId val="182455107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MWCNTs!$P$68</c15:sqref>
                        </c15:formulaRef>
                      </c:ext>
                    </c:extLst>
                    <c:strCache>
                      <c:ptCount val="1"/>
                      <c:pt idx="0">
                        <c:v>Q2_30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MWCNTs!$L$69:$L$76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MWCNTs!$P$69:$P$76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 formatCode="0.00E+00">
                        <c:v>2.6774402731179187E-4</c:v>
                      </c:pt>
                      <c:pt idx="1">
                        <c:v>2.1863632446176323E-4</c:v>
                      </c:pt>
                      <c:pt idx="2">
                        <c:v>1.866474788701788E-4</c:v>
                      </c:pt>
                      <c:pt idx="3">
                        <c:v>1.6828131494516893E-4</c:v>
                      </c:pt>
                      <c:pt idx="4">
                        <c:v>1.0644364058638024E-4</c:v>
                      </c:pt>
                      <c:pt idx="5">
                        <c:v>1.2021101588287926E-4</c:v>
                      </c:pt>
                      <c:pt idx="6">
                        <c:v>1.0998888371191082E-4</c:v>
                      </c:pt>
                      <c:pt idx="7">
                        <c:v>7.8639377389155561E-5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E11-4EE2-AF6F-C5ECB340BDF4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MWCNTs!$Q$68</c15:sqref>
                        </c15:formulaRef>
                      </c:ext>
                    </c:extLst>
                    <c:strCache>
                      <c:ptCount val="1"/>
                      <c:pt idx="0">
                        <c:v>Q2_31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MWCNTs!$L$69:$L$76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MWCNTs!$Q$69:$Q$76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 formatCode="0.00E+00">
                        <c:v>6.4582957384012602E-5</c:v>
                      </c:pt>
                      <c:pt idx="1">
                        <c:v>6.3736284893857855E-5</c:v>
                      </c:pt>
                      <c:pt idx="2">
                        <c:v>5.7096634129013809E-5</c:v>
                      </c:pt>
                      <c:pt idx="3">
                        <c:v>5.1834665816331402E-5</c:v>
                      </c:pt>
                      <c:pt idx="4">
                        <c:v>4.160934028851411E-5</c:v>
                      </c:pt>
                      <c:pt idx="5">
                        <c:v>3.9575940100232889E-5</c:v>
                      </c:pt>
                      <c:pt idx="6">
                        <c:v>2.9298024003412827E-5</c:v>
                      </c:pt>
                      <c:pt idx="7">
                        <c:v>3.7965226405564611E-5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E11-4EE2-AF6F-C5ECB340BDF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MWCNTs!$R$68</c15:sqref>
                        </c15:formulaRef>
                      </c:ext>
                    </c:extLst>
                    <c:strCache>
                      <c:ptCount val="1"/>
                      <c:pt idx="0">
                        <c:v>Q2_32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MWCNTs!$L$69:$L$76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MWCNTs!$R$69:$R$76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 formatCode="0.00E+00">
                        <c:v>5.7920124587201925E-5</c:v>
                      </c:pt>
                      <c:pt idx="1">
                        <c:v>5.454082172452055E-5</c:v>
                      </c:pt>
                      <c:pt idx="2">
                        <c:v>4.477127308053809E-5</c:v>
                      </c:pt>
                      <c:pt idx="3">
                        <c:v>3.8393864030697958E-5</c:v>
                      </c:pt>
                      <c:pt idx="4">
                        <c:v>3.6600063069259981E-5</c:v>
                      </c:pt>
                      <c:pt idx="5">
                        <c:v>3.1585016474060733E-5</c:v>
                      </c:pt>
                      <c:pt idx="6">
                        <c:v>2.6595956868868254E-5</c:v>
                      </c:pt>
                      <c:pt idx="7">
                        <c:v>2.3012664217171237E-5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E11-4EE2-AF6F-C5ECB340BDF4}"/>
                  </c:ext>
                </c:extLst>
              </c15:ser>
            </c15:filteredScatterSeries>
          </c:ext>
        </c:extLst>
      </c:scatterChart>
      <c:valAx>
        <c:axId val="182458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4551071"/>
        <c:crosses val="autoZero"/>
        <c:crossBetween val="midCat"/>
      </c:valAx>
      <c:valAx>
        <c:axId val="182455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Q2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4580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MWCNTs!$B$68</c:f>
              <c:strCache>
                <c:ptCount val="1"/>
                <c:pt idx="0">
                  <c:v>ΔR_27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MWCNTs!$A$69:$A$76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MWCNTs!$B$69:$B$76</c:f>
              <c:numCache>
                <c:formatCode>0.00E+00</c:formatCode>
                <c:ptCount val="8"/>
                <c:pt idx="0">
                  <c:v>13853.479344781899</c:v>
                </c:pt>
                <c:pt idx="1">
                  <c:v>16724.0593255454</c:v>
                </c:pt>
                <c:pt idx="2">
                  <c:v>22253.8375722163</c:v>
                </c:pt>
                <c:pt idx="3">
                  <c:v>22644.7621296695</c:v>
                </c:pt>
                <c:pt idx="4">
                  <c:v>34546.841730047599</c:v>
                </c:pt>
                <c:pt idx="5">
                  <c:v>35257.399040968601</c:v>
                </c:pt>
                <c:pt idx="6">
                  <c:v>39963.684360834603</c:v>
                </c:pt>
                <c:pt idx="7">
                  <c:v>58900.629996223499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F-420B-8248-3AF8EBC39D32}"/>
            </c:ext>
          </c:extLst>
        </c:ser>
        <c:ser>
          <c:idx val="1"/>
          <c:order val="1"/>
          <c:tx>
            <c:strRef>
              <c:f>MWCNTs!$C$68</c:f>
              <c:strCache>
                <c:ptCount val="1"/>
                <c:pt idx="0">
                  <c:v>ΔR_28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MWCNTs!$A$69:$A$76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MWCNTs!$C$69:$C$76</c:f>
              <c:numCache>
                <c:formatCode>General</c:formatCode>
                <c:ptCount val="8"/>
                <c:pt idx="0" formatCode="0.00E+00">
                  <c:v>12115.0939670837</c:v>
                </c:pt>
                <c:pt idx="1">
                  <c:v>17009.423408900799</c:v>
                </c:pt>
                <c:pt idx="2">
                  <c:v>20904.2217247833</c:v>
                </c:pt>
                <c:pt idx="3">
                  <c:v>23173.704781431599</c:v>
                </c:pt>
                <c:pt idx="4">
                  <c:v>37370.423405151501</c:v>
                </c:pt>
                <c:pt idx="5">
                  <c:v>38087.144145875303</c:v>
                </c:pt>
                <c:pt idx="6">
                  <c:v>49965.944028835802</c:v>
                </c:pt>
                <c:pt idx="7">
                  <c:v>74482.166418608802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FF-420B-8248-3AF8EBC39D32}"/>
            </c:ext>
          </c:extLst>
        </c:ser>
        <c:ser>
          <c:idx val="2"/>
          <c:order val="2"/>
          <c:tx>
            <c:strRef>
              <c:f>MWCNTs!$D$68</c:f>
              <c:strCache>
                <c:ptCount val="1"/>
                <c:pt idx="0">
                  <c:v>ΔR_29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MWCNTs!$A$69:$A$76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MWCNTs!$D$69:$D$76</c:f>
              <c:numCache>
                <c:formatCode>General</c:formatCode>
                <c:ptCount val="8"/>
                <c:pt idx="0" formatCode="0.00E+00">
                  <c:v>12791.8033077605</c:v>
                </c:pt>
                <c:pt idx="1">
                  <c:v>18098.9837323867</c:v>
                </c:pt>
                <c:pt idx="2">
                  <c:v>21861.358504436001</c:v>
                </c:pt>
                <c:pt idx="3">
                  <c:v>23083.499831737099</c:v>
                </c:pt>
                <c:pt idx="4">
                  <c:v>37368.770824122301</c:v>
                </c:pt>
                <c:pt idx="5">
                  <c:v>34362.878354065098</c:v>
                </c:pt>
                <c:pt idx="6">
                  <c:v>42616.056159981003</c:v>
                </c:pt>
                <c:pt idx="7">
                  <c:v>64831.828549521102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FF-420B-8248-3AF8EBC39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880783"/>
        <c:axId val="116888318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MWCNTs!$E$68</c15:sqref>
                        </c15:formulaRef>
                      </c:ext>
                    </c:extLst>
                    <c:strCache>
                      <c:ptCount val="1"/>
                      <c:pt idx="0">
                        <c:v>ΔR_30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MWCNTs!$A$69:$A$76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MWCNTs!$E$69:$E$76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 formatCode="0.00E+00">
                        <c:v>8960.0935357450307</c:v>
                      </c:pt>
                      <c:pt idx="1">
                        <c:v>15894.252233343301</c:v>
                      </c:pt>
                      <c:pt idx="2">
                        <c:v>20458.6497876961</c:v>
                      </c:pt>
                      <c:pt idx="3">
                        <c:v>20975.530757389501</c:v>
                      </c:pt>
                      <c:pt idx="4">
                        <c:v>33045.664703943999</c:v>
                      </c:pt>
                      <c:pt idx="5">
                        <c:v>33652.520008769301</c:v>
                      </c:pt>
                      <c:pt idx="6">
                        <c:v>36021.833584260399</c:v>
                      </c:pt>
                      <c:pt idx="7">
                        <c:v>56341.4721313798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FFF-420B-8248-3AF8EBC39D3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MWCNTs!$F$68</c15:sqref>
                        </c15:formulaRef>
                      </c:ext>
                    </c:extLst>
                    <c:strCache>
                      <c:ptCount val="1"/>
                      <c:pt idx="0">
                        <c:v>ΔR_31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MWCNTs!$A$69:$A$76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MWCNTs!$F$69:$F$76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 formatCode="0.00E+00">
                        <c:v>13045.069468006101</c:v>
                      </c:pt>
                      <c:pt idx="1">
                        <c:v>16746.016558299601</c:v>
                      </c:pt>
                      <c:pt idx="2">
                        <c:v>20269.586780036399</c:v>
                      </c:pt>
                      <c:pt idx="3">
                        <c:v>20468.437052632798</c:v>
                      </c:pt>
                      <c:pt idx="4">
                        <c:v>32498.839039851598</c:v>
                      </c:pt>
                      <c:pt idx="5">
                        <c:v>35004.3106667268</c:v>
                      </c:pt>
                      <c:pt idx="6">
                        <c:v>41914.778785027702</c:v>
                      </c:pt>
                      <c:pt idx="7">
                        <c:v>52724.218767323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FFF-420B-8248-3AF8EBC39D3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MWCNTs!$G$68</c15:sqref>
                        </c15:formulaRef>
                      </c:ext>
                    </c:extLst>
                    <c:strCache>
                      <c:ptCount val="1"/>
                      <c:pt idx="0">
                        <c:v>ΔR_32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MWCNTs!$A$69:$A$76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MWCNTs!$G$69:$G$76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 formatCode="0.00E+00">
                        <c:v>13798.5536414978</c:v>
                      </c:pt>
                      <c:pt idx="1">
                        <c:v>19130.952469436401</c:v>
                      </c:pt>
                      <c:pt idx="2">
                        <c:v>24444.694647800399</c:v>
                      </c:pt>
                      <c:pt idx="3">
                        <c:v>24511.304823725801</c:v>
                      </c:pt>
                      <c:pt idx="4">
                        <c:v>37806.875063577601</c:v>
                      </c:pt>
                      <c:pt idx="5">
                        <c:v>41612.321580025797</c:v>
                      </c:pt>
                      <c:pt idx="6">
                        <c:v>45996.243407414702</c:v>
                      </c:pt>
                      <c:pt idx="7">
                        <c:v>82553.855281892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FFF-420B-8248-3AF8EBC39D32}"/>
                  </c:ext>
                </c:extLst>
              </c15:ser>
            </c15:filteredScatterSeries>
          </c:ext>
        </c:extLst>
      </c:scatterChart>
      <c:valAx>
        <c:axId val="116888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3183"/>
        <c:crosses val="autoZero"/>
        <c:crossBetween val="midCat"/>
      </c:valAx>
      <c:valAx>
        <c:axId val="1168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Rct (</a:t>
                </a:r>
                <a:r>
                  <a:rPr lang="el-GR"/>
                  <a:t>Ω</a:t>
                </a:r>
                <a:r>
                  <a:rPr lang="es-419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MWCNTs!$M$53</c:f>
              <c:strCache>
                <c:ptCount val="1"/>
                <c:pt idx="0">
                  <c:v>Q1_27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MWCNTs!$L$54:$L$61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MWCNTs!$M$54:$M$61</c:f>
              <c:numCache>
                <c:formatCode>0.00E+00</c:formatCode>
                <c:ptCount val="8"/>
                <c:pt idx="0">
                  <c:v>1.1978856174629452E-8</c:v>
                </c:pt>
                <c:pt idx="1">
                  <c:v>1.2060166978594075E-8</c:v>
                </c:pt>
                <c:pt idx="2">
                  <c:v>8.1982347923804246E-9</c:v>
                </c:pt>
                <c:pt idx="3">
                  <c:v>7.8369284670235313E-9</c:v>
                </c:pt>
                <c:pt idx="4">
                  <c:v>5.9957062671782337E-9</c:v>
                </c:pt>
                <c:pt idx="5">
                  <c:v>9.3607519831592601E-9</c:v>
                </c:pt>
                <c:pt idx="6">
                  <c:v>9.0169950761336083E-9</c:v>
                </c:pt>
                <c:pt idx="7">
                  <c:v>8.7055303512746691E-9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B6-43E4-919D-54CBEA049391}"/>
            </c:ext>
          </c:extLst>
        </c:ser>
        <c:ser>
          <c:idx val="1"/>
          <c:order val="1"/>
          <c:tx>
            <c:strRef>
              <c:f>MWCNTs!$N$53</c:f>
              <c:strCache>
                <c:ptCount val="1"/>
                <c:pt idx="0">
                  <c:v>Q1_28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MWCNTs!$L$54:$L$61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MWCNTs!$N$54:$N$61</c:f>
              <c:numCache>
                <c:formatCode>General</c:formatCode>
                <c:ptCount val="8"/>
                <c:pt idx="0" formatCode="0.00E+00">
                  <c:v>5.6879161662326932E-9</c:v>
                </c:pt>
                <c:pt idx="1">
                  <c:v>8.7758196077413872E-9</c:v>
                </c:pt>
                <c:pt idx="2">
                  <c:v>6.666578684839882E-9</c:v>
                </c:pt>
                <c:pt idx="3">
                  <c:v>6.3883927091458988E-9</c:v>
                </c:pt>
                <c:pt idx="4">
                  <c:v>5.0219251716499631E-9</c:v>
                </c:pt>
                <c:pt idx="5">
                  <c:v>1.0261831137720649E-8</c:v>
                </c:pt>
                <c:pt idx="6">
                  <c:v>9.0292281864512755E-9</c:v>
                </c:pt>
                <c:pt idx="7">
                  <c:v>5.9470706211301091E-9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B6-43E4-919D-54CBEA049391}"/>
            </c:ext>
          </c:extLst>
        </c:ser>
        <c:ser>
          <c:idx val="2"/>
          <c:order val="2"/>
          <c:tx>
            <c:strRef>
              <c:f>MWCNTs!$O$53</c:f>
              <c:strCache>
                <c:ptCount val="1"/>
                <c:pt idx="0">
                  <c:v>Q1_29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MWCNTs!$L$54:$L$61</c:f>
              <c:numCache>
                <c:formatCode>0.00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 formatCode="General">
                  <c:v>351</c:v>
                </c:pt>
              </c:numCache>
            </c:numRef>
          </c:xVal>
          <c:yVal>
            <c:numRef>
              <c:f>MWCNTs!$O$54:$O$61</c:f>
              <c:numCache>
                <c:formatCode>General</c:formatCode>
                <c:ptCount val="8"/>
                <c:pt idx="0" formatCode="0.00E+00">
                  <c:v>1.7729798659829219E-8</c:v>
                </c:pt>
                <c:pt idx="1">
                  <c:v>1.0865531879159928E-8</c:v>
                </c:pt>
                <c:pt idx="2">
                  <c:v>1.034718178091799E-8</c:v>
                </c:pt>
                <c:pt idx="3">
                  <c:v>7.6922050377017288E-9</c:v>
                </c:pt>
                <c:pt idx="4">
                  <c:v>8.2078412408728011E-9</c:v>
                </c:pt>
                <c:pt idx="5">
                  <c:v>1.3049503133669823E-8</c:v>
                </c:pt>
                <c:pt idx="6">
                  <c:v>1.1804196466029687E-8</c:v>
                </c:pt>
                <c:pt idx="7">
                  <c:v>8.2780665962854754E-9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B6-43E4-919D-54CBEA049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701391"/>
        <c:axId val="108970187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MWCNTs!$P$53</c15:sqref>
                        </c15:formulaRef>
                      </c:ext>
                    </c:extLst>
                    <c:strCache>
                      <c:ptCount val="1"/>
                      <c:pt idx="0">
                        <c:v>Q1_30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MWCNTs!$L$54:$L$61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MWCNTs!$P$54:$P$61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 formatCode="0.00E+00">
                        <c:v>5.847306654532754E-9</c:v>
                      </c:pt>
                      <c:pt idx="1">
                        <c:v>1.5513367893892556E-8</c:v>
                      </c:pt>
                      <c:pt idx="2">
                        <c:v>1.0118515304268386E-8</c:v>
                      </c:pt>
                      <c:pt idx="3">
                        <c:v>9.7227130588809262E-9</c:v>
                      </c:pt>
                      <c:pt idx="4">
                        <c:v>6.5577361367591877E-9</c:v>
                      </c:pt>
                      <c:pt idx="5">
                        <c:v>1.5198938330098821E-8</c:v>
                      </c:pt>
                      <c:pt idx="6">
                        <c:v>1.4865904280608396E-8</c:v>
                      </c:pt>
                      <c:pt idx="7">
                        <c:v>1.0922820598313012E-8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0B6-43E4-919D-54CBEA04939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MWCNTs!$Q$53</c15:sqref>
                        </c15:formulaRef>
                      </c:ext>
                    </c:extLst>
                    <c:strCache>
                      <c:ptCount val="1"/>
                      <c:pt idx="0">
                        <c:v>Q1_31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MWCNTs!$L$54:$L$61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MWCNTs!$Q$54:$Q$61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 formatCode="0.00E+00">
                        <c:v>1.0700424639197374E-8</c:v>
                      </c:pt>
                      <c:pt idx="1">
                        <c:v>5.1790097989866783E-9</c:v>
                      </c:pt>
                      <c:pt idx="2">
                        <c:v>5.8765638781665216E-9</c:v>
                      </c:pt>
                      <c:pt idx="3">
                        <c:v>6.1328072897633198E-9</c:v>
                      </c:pt>
                      <c:pt idx="4">
                        <c:v>6.7488957225955291E-9</c:v>
                      </c:pt>
                      <c:pt idx="5">
                        <c:v>8.9128926310772209E-9</c:v>
                      </c:pt>
                      <c:pt idx="6">
                        <c:v>7.0806185758557227E-9</c:v>
                      </c:pt>
                      <c:pt idx="7">
                        <c:v>5.4949378998444849E-9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0B6-43E4-919D-54CBEA04939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MWCNTs!$R$53</c15:sqref>
                        </c15:formulaRef>
                      </c:ext>
                    </c:extLst>
                    <c:strCache>
                      <c:ptCount val="1"/>
                      <c:pt idx="0">
                        <c:v>Q1_32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MWCNTs!$L$54:$L$61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 formatCode="General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MWCNTs!$R$54:$R$61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 formatCode="0.00E+00">
                        <c:v>2.1643354000264927E-8</c:v>
                      </c:pt>
                      <c:pt idx="1">
                        <c:v>1.8310183602901202E-8</c:v>
                      </c:pt>
                      <c:pt idx="2">
                        <c:v>1.3000978832169175E-8</c:v>
                      </c:pt>
                      <c:pt idx="3">
                        <c:v>1.196816527102157E-8</c:v>
                      </c:pt>
                      <c:pt idx="4">
                        <c:v>9.8855330896592018E-9</c:v>
                      </c:pt>
                      <c:pt idx="5">
                        <c:v>1.1788820642115915E-8</c:v>
                      </c:pt>
                      <c:pt idx="6">
                        <c:v>1.0664663674733899E-8</c:v>
                      </c:pt>
                      <c:pt idx="7">
                        <c:v>6.5042058844725355E-9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0B6-43E4-919D-54CBEA049391}"/>
                  </c:ext>
                </c:extLst>
              </c15:ser>
            </c15:filteredScatterSeries>
          </c:ext>
        </c:extLst>
      </c:scatterChart>
      <c:valAx>
        <c:axId val="108970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9701871"/>
        <c:crosses val="autoZero"/>
        <c:crossBetween val="midCat"/>
      </c:valAx>
      <c:valAx>
        <c:axId val="108970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Q1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970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Graphite!$B$53</c:f>
              <c:strCache>
                <c:ptCount val="1"/>
                <c:pt idx="0">
                  <c:v>C3_33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Graphite!$A$54:$A$57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Graphite!$B$54:$B$57</c:f>
              <c:numCache>
                <c:formatCode>General</c:formatCode>
                <c:ptCount val="4"/>
                <c:pt idx="0">
                  <c:v>2.1362963135646202E-3</c:v>
                </c:pt>
                <c:pt idx="1">
                  <c:v>6.690340705915866E-4</c:v>
                </c:pt>
                <c:pt idx="2">
                  <c:v>7.2759590812430258E-4</c:v>
                </c:pt>
                <c:pt idx="3">
                  <c:v>8.7477572454916963E-4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6-44E6-A6F5-4791FBB5C947}"/>
            </c:ext>
          </c:extLst>
        </c:ser>
        <c:ser>
          <c:idx val="1"/>
          <c:order val="1"/>
          <c:tx>
            <c:strRef>
              <c:f>Graphite!$C$53</c:f>
              <c:strCache>
                <c:ptCount val="1"/>
                <c:pt idx="0">
                  <c:v>C3_34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Graphite!$A$54:$A$57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Graphite!$C$54:$C$57</c:f>
              <c:numCache>
                <c:formatCode>General</c:formatCode>
                <c:ptCount val="4"/>
                <c:pt idx="0">
                  <c:v>2.0740975764002465E-3</c:v>
                </c:pt>
                <c:pt idx="1">
                  <c:v>6.0464160502845372E-4</c:v>
                </c:pt>
                <c:pt idx="2">
                  <c:v>6.7130223008613117E-4</c:v>
                </c:pt>
                <c:pt idx="3">
                  <c:v>7.4348693849881525E-4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76-44E6-A6F5-4791FBB5C947}"/>
            </c:ext>
          </c:extLst>
        </c:ser>
        <c:ser>
          <c:idx val="2"/>
          <c:order val="2"/>
          <c:tx>
            <c:strRef>
              <c:f>Graphite!$D$53</c:f>
              <c:strCache>
                <c:ptCount val="1"/>
                <c:pt idx="0">
                  <c:v>C3_35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Graphite!$A$54:$A$57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Graphite!$D$54:$D$57</c:f>
              <c:numCache>
                <c:formatCode>General</c:formatCode>
                <c:ptCount val="4"/>
                <c:pt idx="0">
                  <c:v>2.4396412729571202E-3</c:v>
                </c:pt>
                <c:pt idx="1">
                  <c:v>8.6905573099406561E-4</c:v>
                </c:pt>
                <c:pt idx="2">
                  <c:v>1.0505419867932126E-3</c:v>
                </c:pt>
                <c:pt idx="3">
                  <c:v>1.2759824198601687E-3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76-44E6-A6F5-4791FBB5C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361439"/>
        <c:axId val="187633455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Graphite!$E$53</c15:sqref>
                        </c15:formulaRef>
                      </c:ext>
                    </c:extLst>
                    <c:strCache>
                      <c:ptCount val="1"/>
                      <c:pt idx="0">
                        <c:v>C3_36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Graphite!$A$54:$A$57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Graphite!$E$54:$E$57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1.9784914967415734E-3</c:v>
                      </c:pt>
                      <c:pt idx="1">
                        <c:v>2.244978725129985E-3</c:v>
                      </c:pt>
                      <c:pt idx="2">
                        <c:v>6.1859905806976217E-4</c:v>
                      </c:pt>
                      <c:pt idx="3">
                        <c:v>6.1920814801072444E-4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5176-44E6-A6F5-4791FBB5C94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Graphite!$F$53</c15:sqref>
                        </c15:formulaRef>
                      </c:ext>
                    </c:extLst>
                    <c:strCache>
                      <c:ptCount val="1"/>
                      <c:pt idx="0">
                        <c:v>C3_37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Graphite!$F$54:$F$57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1.7091631198306704E-3</c:v>
                      </c:pt>
                      <c:pt idx="1">
                        <c:v>4.275709104023304E-4</c:v>
                      </c:pt>
                      <c:pt idx="2">
                        <c:v>5.427895335978327E-4</c:v>
                      </c:pt>
                      <c:pt idx="3">
                        <c:v>5.1855535683446993E-4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76-44E6-A6F5-4791FBB5C94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Graphite!$G$53</c15:sqref>
                        </c15:formulaRef>
                      </c:ext>
                    </c:extLst>
                    <c:strCache>
                      <c:ptCount val="1"/>
                      <c:pt idx="0">
                        <c:v>C3_38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Graphite!$G$54:$G$57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2.3446685684950165E-3</c:v>
                      </c:pt>
                      <c:pt idx="1">
                        <c:v>8.1081537523552147E-4</c:v>
                      </c:pt>
                      <c:pt idx="2">
                        <c:v>8.3490401548597158E-4</c:v>
                      </c:pt>
                      <c:pt idx="3">
                        <c:v>9.6976577384744059E-4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76-44E6-A6F5-4791FBB5C94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Graphite!$H$53</c15:sqref>
                        </c15:formulaRef>
                      </c:ext>
                    </c:extLst>
                    <c:strCache>
                      <c:ptCount val="1"/>
                      <c:pt idx="0">
                        <c:v>C3_51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Graphite!$H$54:$H$57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1.3643205757925337E-3</c:v>
                      </c:pt>
                      <c:pt idx="1">
                        <c:v>1.677262667190776E-3</c:v>
                      </c:pt>
                      <c:pt idx="2">
                        <c:v>1.7357213233915563E-3</c:v>
                      </c:pt>
                      <c:pt idx="3">
                        <c:v>1.959081060355642E-3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76-44E6-A6F5-4791FBB5C947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Graphite!$I$53</c15:sqref>
                        </c15:formulaRef>
                      </c:ext>
                    </c:extLst>
                    <c:strCache>
                      <c:ptCount val="1"/>
                      <c:pt idx="0">
                        <c:v>C3_52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Graphite!$I$54:$I$57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2.1146714878825944E-3</c:v>
                      </c:pt>
                      <c:pt idx="1">
                        <c:v>2.1473712287265771E-3</c:v>
                      </c:pt>
                      <c:pt idx="2">
                        <c:v>2.2251349383578963E-3</c:v>
                      </c:pt>
                      <c:pt idx="3">
                        <c:v>6.9552587712986625E-4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176-44E6-A6F5-4791FBB5C947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Graphite!$J$53</c15:sqref>
                        </c15:formulaRef>
                      </c:ext>
                    </c:extLst>
                    <c:strCache>
                      <c:ptCount val="1"/>
                      <c:pt idx="0">
                        <c:v>C3_53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Graphite!$J$54:$J$57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1.5412385442069739E-3</c:v>
                      </c:pt>
                      <c:pt idx="1">
                        <c:v>3.9915202416493384E-4</c:v>
                      </c:pt>
                      <c:pt idx="2">
                        <c:v>1.6457650359213358E-3</c:v>
                      </c:pt>
                      <c:pt idx="3">
                        <c:v>1.1147391086474253E-3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76-44E6-A6F5-4791FBB5C947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Graphite!$K$53</c15:sqref>
                        </c15:formulaRef>
                      </c:ext>
                    </c:extLst>
                    <c:strCache>
                      <c:ptCount val="1"/>
                      <c:pt idx="0">
                        <c:v>C3_54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Graphite!$K$54:$K$57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1.9215583303624478E-3</c:v>
                      </c:pt>
                      <c:pt idx="1">
                        <c:v>4.9952333799645633E-4</c:v>
                      </c:pt>
                      <c:pt idx="2">
                        <c:v>1.7856751612215921E-3</c:v>
                      </c:pt>
                      <c:pt idx="3">
                        <c:v>6.0890971605405051E-4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76-44E6-A6F5-4791FBB5C947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Graphite!$L$53</c15:sqref>
                        </c15:formulaRef>
                      </c:ext>
                    </c:extLst>
                    <c:strCache>
                      <c:ptCount val="1"/>
                      <c:pt idx="0">
                        <c:v>C3_55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Graphite!$L$54:$L$57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1.3742437390415322E-3</c:v>
                      </c:pt>
                      <c:pt idx="1">
                        <c:v>1.4505063689148692E-3</c:v>
                      </c:pt>
                      <c:pt idx="2">
                        <c:v>1.4006667846484953E-3</c:v>
                      </c:pt>
                      <c:pt idx="3">
                        <c:v>1.468276822591793E-3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76-44E6-A6F5-4791FBB5C947}"/>
                  </c:ext>
                </c:extLst>
              </c15:ser>
            </c15:filteredScatterSeries>
          </c:ext>
        </c:extLst>
      </c:scatterChart>
      <c:valAx>
        <c:axId val="187636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34559"/>
        <c:crosses val="autoZero"/>
        <c:crossBetween val="midCat"/>
      </c:valAx>
      <c:valAx>
        <c:axId val="18763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C3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61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Graphite!$B$68</c:f>
              <c:strCache>
                <c:ptCount val="1"/>
                <c:pt idx="0">
                  <c:v>ΔR_33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Graphite!$A$69:$A$72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Graphite!$B$69:$B$72</c:f>
              <c:numCache>
                <c:formatCode>0.00E+00</c:formatCode>
                <c:ptCount val="4"/>
                <c:pt idx="0">
                  <c:v>6220.1926248378404</c:v>
                </c:pt>
                <c:pt idx="1">
                  <c:v>10863.0895612777</c:v>
                </c:pt>
                <c:pt idx="2">
                  <c:v>11405.4448431211</c:v>
                </c:pt>
                <c:pt idx="3">
                  <c:v>14656.382448115401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4-476E-A92B-B3711F7460E1}"/>
            </c:ext>
          </c:extLst>
        </c:ser>
        <c:ser>
          <c:idx val="1"/>
          <c:order val="1"/>
          <c:tx>
            <c:strRef>
              <c:f>Graphite!$C$68</c:f>
              <c:strCache>
                <c:ptCount val="1"/>
                <c:pt idx="0">
                  <c:v>ΔR_34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Graphite!$A$69:$A$72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Graphite!$C$69:$C$72</c:f>
              <c:numCache>
                <c:formatCode>General</c:formatCode>
                <c:ptCount val="4"/>
                <c:pt idx="0" formatCode="0.00E+00">
                  <c:v>6630.49201531986</c:v>
                </c:pt>
                <c:pt idx="1">
                  <c:v>12249.699455809199</c:v>
                </c:pt>
                <c:pt idx="2">
                  <c:v>12663.824449580099</c:v>
                </c:pt>
                <c:pt idx="3">
                  <c:v>17359.7218473418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4-476E-A92B-B3711F7460E1}"/>
            </c:ext>
          </c:extLst>
        </c:ser>
        <c:ser>
          <c:idx val="2"/>
          <c:order val="2"/>
          <c:tx>
            <c:strRef>
              <c:f>Graphite!$D$68</c:f>
              <c:strCache>
                <c:ptCount val="1"/>
                <c:pt idx="0">
                  <c:v>ΔR_35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Graphite!$A$69:$A$72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Graphite!$D$69:$D$72</c:f>
              <c:numCache>
                <c:formatCode>General</c:formatCode>
                <c:ptCount val="4"/>
                <c:pt idx="0" formatCode="0.00E+00">
                  <c:v>5220.9747101703897</c:v>
                </c:pt>
                <c:pt idx="1">
                  <c:v>8647.5241951840799</c:v>
                </c:pt>
                <c:pt idx="2">
                  <c:v>9261.4203673973498</c:v>
                </c:pt>
                <c:pt idx="3">
                  <c:v>12139.339241781599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C4-476E-A92B-B3711F746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880783"/>
        <c:axId val="116888318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Graphite!$E$68</c15:sqref>
                        </c15:formulaRef>
                      </c:ext>
                    </c:extLst>
                    <c:strCache>
                      <c:ptCount val="1"/>
                      <c:pt idx="0">
                        <c:v>ΔR_36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Graphite!$A$69:$A$72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Graphite!$E$69:$E$72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5104.6776261498699</c:v>
                      </c:pt>
                      <c:pt idx="1">
                        <c:v>9885.3648339089505</c:v>
                      </c:pt>
                      <c:pt idx="2">
                        <c:v>10468.2346980935</c:v>
                      </c:pt>
                      <c:pt idx="3">
                        <c:v>13601.737743632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2C4-476E-A92B-B3711F7460E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Graphite!$F$68</c15:sqref>
                        </c15:formulaRef>
                      </c:ext>
                    </c:extLst>
                    <c:strCache>
                      <c:ptCount val="1"/>
                      <c:pt idx="0">
                        <c:v>ΔR_37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Graphite!$F$69:$F$72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7373.0148049700001</c:v>
                      </c:pt>
                      <c:pt idx="1">
                        <c:v>11917.333663073799</c:v>
                      </c:pt>
                      <c:pt idx="2">
                        <c:v>12853.6904622038</c:v>
                      </c:pt>
                      <c:pt idx="3">
                        <c:v>15774.2423490073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C4-476E-A92B-B3711F7460E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Graphite!$G$68</c15:sqref>
                        </c15:formulaRef>
                      </c:ext>
                    </c:extLst>
                    <c:strCache>
                      <c:ptCount val="1"/>
                      <c:pt idx="0">
                        <c:v>ΔR_38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Graphite!$G$69:$G$72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5521.9131397154797</c:v>
                      </c:pt>
                      <c:pt idx="1">
                        <c:v>10640.363455217601</c:v>
                      </c:pt>
                      <c:pt idx="2">
                        <c:v>11486.556935594401</c:v>
                      </c:pt>
                      <c:pt idx="3">
                        <c:v>14653.219236707901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C4-476E-A92B-B3711F7460E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Graphite!$H$68</c15:sqref>
                        </c15:formulaRef>
                      </c:ext>
                    </c:extLst>
                    <c:strCache>
                      <c:ptCount val="1"/>
                      <c:pt idx="0">
                        <c:v>ΔR_51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Graphite!$H$69:$H$72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2155.6279883198299</c:v>
                      </c:pt>
                      <c:pt idx="1">
                        <c:v>4765.5486251358498</c:v>
                      </c:pt>
                      <c:pt idx="2">
                        <c:v>5061.5725269208097</c:v>
                      </c:pt>
                      <c:pt idx="3">
                        <c:v>7225.8650571785902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C4-476E-A92B-B3711F7460E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Graphite!$I$68</c15:sqref>
                        </c15:formulaRef>
                      </c:ext>
                    </c:extLst>
                    <c:strCache>
                      <c:ptCount val="1"/>
                      <c:pt idx="0">
                        <c:v>ΔR_52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Graphite!$I$69:$I$72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1936.4556332427901</c:v>
                      </c:pt>
                      <c:pt idx="1">
                        <c:v>5573.4534710555099</c:v>
                      </c:pt>
                      <c:pt idx="2">
                        <c:v>6438.6706890053701</c:v>
                      </c:pt>
                      <c:pt idx="3">
                        <c:v>9337.6125421075794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C4-476E-A92B-B3711F7460E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Graphite!$J$68</c15:sqref>
                        </c15:formulaRef>
                      </c:ext>
                    </c:extLst>
                    <c:strCache>
                      <c:ptCount val="1"/>
                      <c:pt idx="0">
                        <c:v>ΔR_53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Graphite!$J$69:$J$72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2133.2519471640799</c:v>
                      </c:pt>
                      <c:pt idx="1">
                        <c:v>6641.5978429326597</c:v>
                      </c:pt>
                      <c:pt idx="2">
                        <c:v>8101.65330471171</c:v>
                      </c:pt>
                      <c:pt idx="3">
                        <c:v>12881.834615736399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C4-476E-A92B-B3711F7460E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Graphite!$K$68</c15:sqref>
                        </c15:formulaRef>
                      </c:ext>
                    </c:extLst>
                    <c:strCache>
                      <c:ptCount val="1"/>
                      <c:pt idx="0">
                        <c:v>ΔR_54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Graphite!$K$69:$K$72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2903.1604057845002</c:v>
                      </c:pt>
                      <c:pt idx="1">
                        <c:v>7166.5643083755203</c:v>
                      </c:pt>
                      <c:pt idx="2">
                        <c:v>7792.5213053530497</c:v>
                      </c:pt>
                      <c:pt idx="3">
                        <c:v>11047.698690776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C4-476E-A92B-B3711F7460E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Graphite!$L$68</c15:sqref>
                        </c15:formulaRef>
                      </c:ext>
                    </c:extLst>
                    <c:strCache>
                      <c:ptCount val="1"/>
                      <c:pt idx="0">
                        <c:v>ΔR_55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Graphite!$L$69:$L$72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2796.2478173207201</c:v>
                      </c:pt>
                      <c:pt idx="1">
                        <c:v>6946.8339712792704</c:v>
                      </c:pt>
                      <c:pt idx="2">
                        <c:v>7836.4238263595698</c:v>
                      </c:pt>
                      <c:pt idx="3">
                        <c:v>11332.774902564201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C4-476E-A92B-B3711F7460E1}"/>
                  </c:ext>
                </c:extLst>
              </c15:ser>
            </c15:filteredScatterSeries>
          </c:ext>
        </c:extLst>
      </c:scatterChart>
      <c:valAx>
        <c:axId val="116888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3183"/>
        <c:crosses val="autoZero"/>
        <c:crossBetween val="midCat"/>
      </c:valAx>
      <c:valAx>
        <c:axId val="1168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Rct (</a:t>
                </a:r>
                <a:r>
                  <a:rPr lang="el-GR"/>
                  <a:t>Ω</a:t>
                </a:r>
                <a:r>
                  <a:rPr lang="es-419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Graphite!$O$53</c:f>
              <c:strCache>
                <c:ptCount val="1"/>
                <c:pt idx="0">
                  <c:v>Q1_33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Graphite!$N$54:$N$57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Graphite!$O$54:$O$57</c:f>
              <c:numCache>
                <c:formatCode>0.00E+00</c:formatCode>
                <c:ptCount val="4"/>
                <c:pt idx="0">
                  <c:v>3.3161648991604586E-9</c:v>
                </c:pt>
                <c:pt idx="1">
                  <c:v>5.6157560015452201E-9</c:v>
                </c:pt>
                <c:pt idx="2">
                  <c:v>4.121450884507147E-9</c:v>
                </c:pt>
                <c:pt idx="3">
                  <c:v>2.751917441840471E-9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4-424B-A0A1-B5A27430BF90}"/>
            </c:ext>
          </c:extLst>
        </c:ser>
        <c:ser>
          <c:idx val="1"/>
          <c:order val="1"/>
          <c:tx>
            <c:strRef>
              <c:f>Graphite!$P$53</c:f>
              <c:strCache>
                <c:ptCount val="1"/>
                <c:pt idx="0">
                  <c:v>Q1_34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Graphite!$N$54:$N$57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Graphite!$P$54:$P$57</c:f>
              <c:numCache>
                <c:formatCode>General</c:formatCode>
                <c:ptCount val="4"/>
                <c:pt idx="0" formatCode="0.00E+00">
                  <c:v>2.5498077983807729E-9</c:v>
                </c:pt>
                <c:pt idx="1">
                  <c:v>5.6676652160132702E-9</c:v>
                </c:pt>
                <c:pt idx="2">
                  <c:v>4.4830510979260804E-9</c:v>
                </c:pt>
                <c:pt idx="3">
                  <c:v>3.7360509285347384E-9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B4-424B-A0A1-B5A27430BF90}"/>
            </c:ext>
          </c:extLst>
        </c:ser>
        <c:ser>
          <c:idx val="2"/>
          <c:order val="2"/>
          <c:tx>
            <c:strRef>
              <c:f>Graphite!$Q$53</c:f>
              <c:strCache>
                <c:ptCount val="1"/>
                <c:pt idx="0">
                  <c:v>Q1_35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Graphite!$N$54:$N$57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Graphite!$Q$54:$Q$57</c:f>
              <c:numCache>
                <c:formatCode>General</c:formatCode>
                <c:ptCount val="4"/>
                <c:pt idx="0" formatCode="0.00E+00">
                  <c:v>3.4299669690928193E-9</c:v>
                </c:pt>
                <c:pt idx="1">
                  <c:v>5.1782140169953758E-9</c:v>
                </c:pt>
                <c:pt idx="2">
                  <c:v>4.0472312969827246E-9</c:v>
                </c:pt>
                <c:pt idx="3">
                  <c:v>4.1115546039192654E-9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B4-424B-A0A1-B5A27430B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370095"/>
        <c:axId val="1965371535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Graphite!$R$53</c15:sqref>
                        </c15:formulaRef>
                      </c:ext>
                    </c:extLst>
                    <c:strCache>
                      <c:ptCount val="1"/>
                      <c:pt idx="0">
                        <c:v>Q1_36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Graphite!$N$54:$N$57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Graphite!$R$54:$R$57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9.4026600964076198E-10</c:v>
                      </c:pt>
                      <c:pt idx="1">
                        <c:v>5.0846963509134346E-9</c:v>
                      </c:pt>
                      <c:pt idx="2">
                        <c:v>3.0931728680561882E-9</c:v>
                      </c:pt>
                      <c:pt idx="3">
                        <c:v>3.1829674718154831E-9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FB4-424B-A0A1-B5A27430BF9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Graphite!$S$53</c15:sqref>
                        </c15:formulaRef>
                      </c:ext>
                    </c:extLst>
                    <c:strCache>
                      <c:ptCount val="1"/>
                      <c:pt idx="0">
                        <c:v>Q1_37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Graphite!$S$54:$S$57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2.2948014176009964E-9</c:v>
                      </c:pt>
                      <c:pt idx="1">
                        <c:v>5.1823337070226858E-9</c:v>
                      </c:pt>
                      <c:pt idx="2">
                        <c:v>4.5348739736279941E-9</c:v>
                      </c:pt>
                      <c:pt idx="3">
                        <c:v>2.54849840632507E-9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FB4-424B-A0A1-B5A27430BF9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Graphite!$T$53</c15:sqref>
                        </c15:formulaRef>
                      </c:ext>
                    </c:extLst>
                    <c:strCache>
                      <c:ptCount val="1"/>
                      <c:pt idx="0">
                        <c:v>Q1_38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Graphite!$T$54:$T$57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7.8995297549504781E-10</c:v>
                      </c:pt>
                      <c:pt idx="1">
                        <c:v>6.2728681993412304E-9</c:v>
                      </c:pt>
                      <c:pt idx="2">
                        <c:v>4.7358380808284315E-9</c:v>
                      </c:pt>
                      <c:pt idx="3">
                        <c:v>4.4144204089468102E-9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FB4-424B-A0A1-B5A27430BF9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Graphite!$U$53</c15:sqref>
                        </c15:formulaRef>
                      </c:ext>
                    </c:extLst>
                    <c:strCache>
                      <c:ptCount val="1"/>
                      <c:pt idx="0">
                        <c:v>Q1_51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Graphite!$U$54:$U$57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3.9164019522427941E-8</c:v>
                      </c:pt>
                      <c:pt idx="1">
                        <c:v>1.7789991725835264E-8</c:v>
                      </c:pt>
                      <c:pt idx="2">
                        <c:v>6.9173300788367935E-9</c:v>
                      </c:pt>
                      <c:pt idx="3">
                        <c:v>6.423320321883505E-9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FB4-424B-A0A1-B5A27430BF9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Graphite!$V$53</c15:sqref>
                        </c15:formulaRef>
                      </c:ext>
                    </c:extLst>
                    <c:strCache>
                      <c:ptCount val="1"/>
                      <c:pt idx="0">
                        <c:v>Q1_52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Graphite!$V$54:$V$57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3.1872384943344681E-9</c:v>
                      </c:pt>
                      <c:pt idx="1">
                        <c:v>7.8182898378101733E-9</c:v>
                      </c:pt>
                      <c:pt idx="2">
                        <c:v>4.9186096022396574E-9</c:v>
                      </c:pt>
                      <c:pt idx="3">
                        <c:v>4.0410217007131346E-9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FB4-424B-A0A1-B5A27430BF9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Graphite!$W$53</c15:sqref>
                        </c15:formulaRef>
                      </c:ext>
                    </c:extLst>
                    <c:strCache>
                      <c:ptCount val="1"/>
                      <c:pt idx="0">
                        <c:v>Q1_53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Graphite!$W$54:$W$57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4.1330464991090384E-9</c:v>
                      </c:pt>
                      <c:pt idx="1">
                        <c:v>8.273020526978445E-9</c:v>
                      </c:pt>
                      <c:pt idx="2">
                        <c:v>6.3426562441882436E-9</c:v>
                      </c:pt>
                      <c:pt idx="3">
                        <c:v>4.0335373807282531E-9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FB4-424B-A0A1-B5A27430BF9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Graphite!$X$53</c15:sqref>
                        </c15:formulaRef>
                      </c:ext>
                    </c:extLst>
                    <c:strCache>
                      <c:ptCount val="1"/>
                      <c:pt idx="0">
                        <c:v>Q1_54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Graphite!$X$54:$X$57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7.480870068267867E-9</c:v>
                      </c:pt>
                      <c:pt idx="1">
                        <c:v>1.0034593416465356E-8</c:v>
                      </c:pt>
                      <c:pt idx="2">
                        <c:v>7.9459852743804437E-9</c:v>
                      </c:pt>
                      <c:pt idx="3">
                        <c:v>4.6109408391482573E-9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FB4-424B-A0A1-B5A27430BF9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Graphite!$Y$53</c15:sqref>
                        </c15:formulaRef>
                      </c:ext>
                    </c:extLst>
                    <c:strCache>
                      <c:ptCount val="1"/>
                      <c:pt idx="0">
                        <c:v>Q1_55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Graphite!$Y$54:$Y$57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6.4900468496298563E-9</c:v>
                      </c:pt>
                      <c:pt idx="1">
                        <c:v>1.1382449417909163E-8</c:v>
                      </c:pt>
                      <c:pt idx="2">
                        <c:v>8.6706683583317582E-9</c:v>
                      </c:pt>
                      <c:pt idx="3">
                        <c:v>6.6402872487622193E-9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FB4-424B-A0A1-B5A27430BF90}"/>
                  </c:ext>
                </c:extLst>
              </c15:ser>
            </c15:filteredScatterSeries>
          </c:ext>
        </c:extLst>
      </c:scatterChart>
      <c:valAx>
        <c:axId val="196537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5371535"/>
        <c:crosses val="autoZero"/>
        <c:crossBetween val="midCat"/>
      </c:valAx>
      <c:valAx>
        <c:axId val="196537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Q1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5370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Graphite!$O$68</c:f>
              <c:strCache>
                <c:ptCount val="1"/>
                <c:pt idx="0">
                  <c:v>Q2_33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Graphite!$N$69:$N$72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Graphite!$O$69:$O$72</c:f>
              <c:numCache>
                <c:formatCode>0.00E+00</c:formatCode>
                <c:ptCount val="4"/>
                <c:pt idx="0">
                  <c:v>3.0532286756535491E-4</c:v>
                </c:pt>
                <c:pt idx="1">
                  <c:v>3.8918236094391702E-4</c:v>
                </c:pt>
                <c:pt idx="2">
                  <c:v>5.0216307189098332E-4</c:v>
                </c:pt>
                <c:pt idx="3">
                  <c:v>4.2248055781629503E-4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D-493B-95CE-418B3DEC4EAF}"/>
            </c:ext>
          </c:extLst>
        </c:ser>
        <c:ser>
          <c:idx val="1"/>
          <c:order val="1"/>
          <c:tx>
            <c:strRef>
              <c:f>Graphite!$P$68</c:f>
              <c:strCache>
                <c:ptCount val="1"/>
                <c:pt idx="0">
                  <c:v>Q2_34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Graphite!$N$69:$N$72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Graphite!$P$69:$P$72</c:f>
              <c:numCache>
                <c:formatCode>General</c:formatCode>
                <c:ptCount val="4"/>
                <c:pt idx="0" formatCode="0.00E+00">
                  <c:v>3.1330009583539146E-4</c:v>
                </c:pt>
                <c:pt idx="1">
                  <c:v>3.5240333002159148E-4</c:v>
                </c:pt>
                <c:pt idx="2">
                  <c:v>4.8904438189052496E-4</c:v>
                </c:pt>
                <c:pt idx="3">
                  <c:v>3.7628927464972004E-4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D-493B-95CE-418B3DEC4EAF}"/>
            </c:ext>
          </c:extLst>
        </c:ser>
        <c:ser>
          <c:idx val="2"/>
          <c:order val="2"/>
          <c:tx>
            <c:strRef>
              <c:f>Graphite!$Q$68</c:f>
              <c:strCache>
                <c:ptCount val="1"/>
                <c:pt idx="0">
                  <c:v>Q2_35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Graphite!$N$69:$N$72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Graphite!$Q$69:$Q$72</c:f>
              <c:numCache>
                <c:formatCode>General</c:formatCode>
                <c:ptCount val="4"/>
                <c:pt idx="0" formatCode="0.00E+00">
                  <c:v>3.8359933499732891E-4</c:v>
                </c:pt>
                <c:pt idx="1">
                  <c:v>5.5100932263042355E-4</c:v>
                </c:pt>
                <c:pt idx="2">
                  <c:v>6.4560453851410693E-4</c:v>
                </c:pt>
                <c:pt idx="3">
                  <c:v>5.4964591466799106E-4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3D-493B-95CE-418B3DEC4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237551"/>
        <c:axId val="124423803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Graphite!$R$68</c15:sqref>
                        </c15:formulaRef>
                      </c:ext>
                    </c:extLst>
                    <c:strCache>
                      <c:ptCount val="1"/>
                      <c:pt idx="0">
                        <c:v>Q2_36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Graphite!$N$69:$N$72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Graphite!$R$69:$R$72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4.0782804624688626E-4</c:v>
                      </c:pt>
                      <c:pt idx="1">
                        <c:v>4.8243642603221888E-4</c:v>
                      </c:pt>
                      <c:pt idx="2">
                        <c:v>6.2757520488554235E-4</c:v>
                      </c:pt>
                      <c:pt idx="3">
                        <c:v>5.9796654967280588E-4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CF3D-493B-95CE-418B3DEC4EA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Graphite!$S$68</c15:sqref>
                        </c15:formulaRef>
                      </c:ext>
                    </c:extLst>
                    <c:strCache>
                      <c:ptCount val="1"/>
                      <c:pt idx="0">
                        <c:v>Q2_37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Graphite!$S$69:$S$72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2.2509036587555173E-4</c:v>
                      </c:pt>
                      <c:pt idx="1">
                        <c:v>3.1870715490627416E-4</c:v>
                      </c:pt>
                      <c:pt idx="2">
                        <c:v>3.3626337366737705E-4</c:v>
                      </c:pt>
                      <c:pt idx="3">
                        <c:v>3.1148834281753457E-4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F3D-493B-95CE-418B3DEC4EA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Graphite!$T$68</c15:sqref>
                        </c15:formulaRef>
                      </c:ext>
                    </c:extLst>
                    <c:strCache>
                      <c:ptCount val="1"/>
                      <c:pt idx="0">
                        <c:v>Q2_38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Graphite!$T$69:$T$72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4.1912278815084219E-4</c:v>
                      </c:pt>
                      <c:pt idx="1">
                        <c:v>4.6097182246513399E-4</c:v>
                      </c:pt>
                      <c:pt idx="2">
                        <c:v>7.7987761560944949E-4</c:v>
                      </c:pt>
                      <c:pt idx="3">
                        <c:v>5.1756499610255307E-4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F3D-493B-95CE-418B3DEC4EA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Graphite!$U$68</c15:sqref>
                        </c15:formulaRef>
                      </c:ext>
                    </c:extLst>
                    <c:strCache>
                      <c:ptCount val="1"/>
                      <c:pt idx="0">
                        <c:v>Q2_51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Graphite!$U$69:$U$72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1.7296178193470092E-4</c:v>
                      </c:pt>
                      <c:pt idx="1">
                        <c:v>2.354523279079106E-4</c:v>
                      </c:pt>
                      <c:pt idx="2">
                        <c:v>2.4316013698075762E-4</c:v>
                      </c:pt>
                      <c:pt idx="3">
                        <c:v>3.0558922899149167E-4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F3D-493B-95CE-418B3DEC4EA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Graphite!$V$68</c15:sqref>
                        </c15:formulaRef>
                      </c:ext>
                    </c:extLst>
                    <c:strCache>
                      <c:ptCount val="1"/>
                      <c:pt idx="0">
                        <c:v>Q2_52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Graphite!$V$69:$V$72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2.8043424435032522E-4</c:v>
                      </c:pt>
                      <c:pt idx="1">
                        <c:v>3.8965104769438509E-4</c:v>
                      </c:pt>
                      <c:pt idx="2">
                        <c:v>4.2168706433687195E-4</c:v>
                      </c:pt>
                      <c:pt idx="3">
                        <c:v>5.8484883983782505E-4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F3D-493B-95CE-418B3DEC4EA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Graphite!$W$68</c15:sqref>
                        </c15:formulaRef>
                      </c:ext>
                    </c:extLst>
                    <c:strCache>
                      <c:ptCount val="1"/>
                      <c:pt idx="0">
                        <c:v>Q2_53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Graphite!$W$69:$W$72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2.0654778761329963E-4</c:v>
                      </c:pt>
                      <c:pt idx="1">
                        <c:v>3.8794932795697902E-4</c:v>
                      </c:pt>
                      <c:pt idx="2">
                        <c:v>2.734169352365435E-4</c:v>
                      </c:pt>
                      <c:pt idx="3">
                        <c:v>1.8698696537501887E-4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F3D-493B-95CE-418B3DEC4EA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Graphite!$X$68</c15:sqref>
                        </c15:formulaRef>
                      </c:ext>
                    </c:extLst>
                    <c:strCache>
                      <c:ptCount val="1"/>
                      <c:pt idx="0">
                        <c:v>Q2_54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Graphite!$X$69:$X$72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2.4772401194791824E-4</c:v>
                      </c:pt>
                      <c:pt idx="1">
                        <c:v>3.7735997076962573E-4</c:v>
                      </c:pt>
                      <c:pt idx="2">
                        <c:v>2.7739218094326336E-4</c:v>
                      </c:pt>
                      <c:pt idx="3">
                        <c:v>3.0103789980253146E-4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F3D-493B-95CE-418B3DEC4EA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Graphite!$Y$68</c15:sqref>
                        </c15:formulaRef>
                      </c:ext>
                    </c:extLst>
                    <c:strCache>
                      <c:ptCount val="1"/>
                      <c:pt idx="0">
                        <c:v>Q2_55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Graphite!$Y$69:$Y$72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1.5922897294319696E-4</c:v>
                      </c:pt>
                      <c:pt idx="1">
                        <c:v>1.931547833520253E-4</c:v>
                      </c:pt>
                      <c:pt idx="2">
                        <c:v>1.9101905133918974E-4</c:v>
                      </c:pt>
                      <c:pt idx="3">
                        <c:v>2.2852528076829637E-4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F3D-493B-95CE-418B3DEC4EAF}"/>
                  </c:ext>
                </c:extLst>
              </c15:ser>
            </c15:filteredScatterSeries>
          </c:ext>
        </c:extLst>
      </c:scatterChart>
      <c:valAx>
        <c:axId val="124423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</a:t>
                </a:r>
                <a:r>
                  <a:rPr lang="en-US" baseline="0"/>
                  <a:t>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4238031"/>
        <c:crosses val="autoZero"/>
        <c:crossBetween val="midCat"/>
      </c:valAx>
      <c:valAx>
        <c:axId val="124423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Q2</a:t>
                </a:r>
                <a:r>
                  <a:rPr lang="en-US" baseline="0"/>
                  <a:t> </a:t>
                </a:r>
                <a:r>
                  <a:rPr lang="en-US"/>
                  <a:t>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423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Graphite!$B$91</c:f>
              <c:strCache>
                <c:ptCount val="1"/>
                <c:pt idx="0">
                  <c:v>α1_33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Graphite!$A$92:$A$95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Graphite!$B$92:$B$95</c:f>
              <c:numCache>
                <c:formatCode>General</c:formatCode>
                <c:ptCount val="4"/>
                <c:pt idx="0">
                  <c:v>0.30672881884262698</c:v>
                </c:pt>
                <c:pt idx="1">
                  <c:v>0.37529255990698501</c:v>
                </c:pt>
                <c:pt idx="2">
                  <c:v>0.359097610309148</c:v>
                </c:pt>
                <c:pt idx="3">
                  <c:v>0.35003557092145698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1-4B8B-8A05-D0459379D55A}"/>
            </c:ext>
          </c:extLst>
        </c:ser>
        <c:ser>
          <c:idx val="1"/>
          <c:order val="1"/>
          <c:tx>
            <c:strRef>
              <c:f>Graphite!$C$91</c:f>
              <c:strCache>
                <c:ptCount val="1"/>
                <c:pt idx="0">
                  <c:v>α1_34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Graphite!$A$92:$A$95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Graphite!$C$92:$C$95</c:f>
              <c:numCache>
                <c:formatCode>General</c:formatCode>
                <c:ptCount val="4"/>
                <c:pt idx="0">
                  <c:v>0.29476547148010901</c:v>
                </c:pt>
                <c:pt idx="1">
                  <c:v>0.383667029629988</c:v>
                </c:pt>
                <c:pt idx="2">
                  <c:v>0.370779316583906</c:v>
                </c:pt>
                <c:pt idx="3">
                  <c:v>0.38013043796579898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D1-4B8B-8A05-D0459379D55A}"/>
            </c:ext>
          </c:extLst>
        </c:ser>
        <c:ser>
          <c:idx val="2"/>
          <c:order val="2"/>
          <c:tx>
            <c:strRef>
              <c:f>Graphite!$D$91</c:f>
              <c:strCache>
                <c:ptCount val="1"/>
                <c:pt idx="0">
                  <c:v>α1_35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Graphite!$A$92:$A$95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Graphite!$D$92:$D$95</c:f>
              <c:numCache>
                <c:formatCode>General</c:formatCode>
                <c:ptCount val="4"/>
                <c:pt idx="0">
                  <c:v>0.29845363976050099</c:v>
                </c:pt>
                <c:pt idx="1">
                  <c:v>0.35596222718988402</c:v>
                </c:pt>
                <c:pt idx="2">
                  <c:v>0.34494385449898801</c:v>
                </c:pt>
                <c:pt idx="3">
                  <c:v>0.36344081726086003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D1-4B8B-8A05-D0459379D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647519"/>
        <c:axId val="165964223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Graphite!$E$91</c15:sqref>
                        </c15:formulaRef>
                      </c:ext>
                    </c:extLst>
                    <c:strCache>
                      <c:ptCount val="1"/>
                      <c:pt idx="0">
                        <c:v>α1_36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Graphite!$A$92:$A$95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Graphite!$E$92:$E$95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0.22415997019957601</c:v>
                      </c:pt>
                      <c:pt idx="1">
                        <c:v>0.362630972563528</c:v>
                      </c:pt>
                      <c:pt idx="2">
                        <c:v>0.33525714506167298</c:v>
                      </c:pt>
                      <c:pt idx="3">
                        <c:v>0.35391554390683999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BD1-4B8B-8A05-D0459379D55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Graphite!$F$91</c15:sqref>
                        </c15:formulaRef>
                      </c:ext>
                    </c:extLst>
                    <c:strCache>
                      <c:ptCount val="1"/>
                      <c:pt idx="0">
                        <c:v>α1_37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Graphite!$A$92:$A$95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Graphite!$F$92:$F$95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0.29500385193179501</c:v>
                      </c:pt>
                      <c:pt idx="1">
                        <c:v>0.37614567938923399</c:v>
                      </c:pt>
                      <c:pt idx="2">
                        <c:v>0.37230326136373798</c:v>
                      </c:pt>
                      <c:pt idx="3">
                        <c:v>0.34972096740183001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BD1-4B8B-8A05-D0459379D55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Graphite!$G$91</c15:sqref>
                        </c15:formulaRef>
                      </c:ext>
                    </c:extLst>
                    <c:strCache>
                      <c:ptCount val="1"/>
                      <c:pt idx="0">
                        <c:v>α1_38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Graphite!$A$92:$A$95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Graphite!$G$92:$G$95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0.21903787596169899</c:v>
                      </c:pt>
                      <c:pt idx="1">
                        <c:v>0.38070434114117402</c:v>
                      </c:pt>
                      <c:pt idx="2">
                        <c:v>0.36790572278949901</c:v>
                      </c:pt>
                      <c:pt idx="3">
                        <c:v>0.37965617546845998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BD1-4B8B-8A05-D0459379D55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Graphite!$H$91</c15:sqref>
                        </c15:formulaRef>
                      </c:ext>
                    </c:extLst>
                    <c:strCache>
                      <c:ptCount val="1"/>
                      <c:pt idx="0">
                        <c:v>α1_51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Graphite!$A$92:$A$95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Graphite!$H$92:$H$95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0.393746228805743</c:v>
                      </c:pt>
                      <c:pt idx="1">
                        <c:v>0.39502238323818401</c:v>
                      </c:pt>
                      <c:pt idx="2">
                        <c:v>0.34087746777038802</c:v>
                      </c:pt>
                      <c:pt idx="3">
                        <c:v>0.35895117834353002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BD1-4B8B-8A05-D0459379D55A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Graphite!$I$91</c15:sqref>
                        </c15:formulaRef>
                      </c:ext>
                    </c:extLst>
                    <c:strCache>
                      <c:ptCount val="1"/>
                      <c:pt idx="0">
                        <c:v>α1_52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Graphite!$A$92:$A$95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Graphite!$I$92:$I$95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0.25860379156256103</c:v>
                      </c:pt>
                      <c:pt idx="1">
                        <c:v>0.35244419911691999</c:v>
                      </c:pt>
                      <c:pt idx="2">
                        <c:v>0.33346547851255798</c:v>
                      </c:pt>
                      <c:pt idx="3">
                        <c:v>0.34520618620614202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BD1-4B8B-8A05-D0459379D55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Graphite!$J$91</c15:sqref>
                        </c15:formulaRef>
                      </c:ext>
                    </c:extLst>
                    <c:strCache>
                      <c:ptCount val="1"/>
                      <c:pt idx="0">
                        <c:v>α1_53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Graphite!$A$92:$A$95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Graphite!$J$92:$J$95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0.26401569600038199</c:v>
                      </c:pt>
                      <c:pt idx="1">
                        <c:v>0.367750646713914</c:v>
                      </c:pt>
                      <c:pt idx="2">
                        <c:v>0.36424826423360401</c:v>
                      </c:pt>
                      <c:pt idx="3">
                        <c:v>0.36652171576297599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BD1-4B8B-8A05-D0459379D55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Graphite!$K$91</c15:sqref>
                        </c15:formulaRef>
                      </c:ext>
                    </c:extLst>
                    <c:strCache>
                      <c:ptCount val="1"/>
                      <c:pt idx="0">
                        <c:v>α1_54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Graphite!$A$92:$A$95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Graphite!$K$92:$K$95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0.299233808899038</c:v>
                      </c:pt>
                      <c:pt idx="1">
                        <c:v>0.38554626783521301</c:v>
                      </c:pt>
                      <c:pt idx="2">
                        <c:v>0.37651570373773402</c:v>
                      </c:pt>
                      <c:pt idx="3">
                        <c:v>0.36531214812619001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BD1-4B8B-8A05-D0459379D55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Graphite!$L$91</c15:sqref>
                        </c15:formulaRef>
                      </c:ext>
                    </c:extLst>
                    <c:strCache>
                      <c:ptCount val="1"/>
                      <c:pt idx="0">
                        <c:v>α1_55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Graphite!$A$92:$A$95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Graphite!$L$92:$L$95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0.29478634810147197</c:v>
                      </c:pt>
                      <c:pt idx="1">
                        <c:v>0.39206943964603902</c:v>
                      </c:pt>
                      <c:pt idx="2">
                        <c:v>0.38257956001763299</c:v>
                      </c:pt>
                      <c:pt idx="3">
                        <c:v>0.389939093422217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BD1-4B8B-8A05-D0459379D55A}"/>
                  </c:ext>
                </c:extLst>
              </c15:ser>
            </c15:filteredScatterSeries>
          </c:ext>
        </c:extLst>
      </c:scatterChart>
      <c:valAx>
        <c:axId val="165964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642239"/>
        <c:crosses val="autoZero"/>
        <c:crossBetween val="midCat"/>
      </c:valAx>
      <c:valAx>
        <c:axId val="165964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64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Graphite!$O$91</c:f>
              <c:strCache>
                <c:ptCount val="1"/>
                <c:pt idx="0">
                  <c:v>α2_33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Graphite!$N$92:$N$95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Graphite!$O$92:$O$95</c:f>
              <c:numCache>
                <c:formatCode>General</c:formatCode>
                <c:ptCount val="4"/>
                <c:pt idx="0">
                  <c:v>0.31182625752290499</c:v>
                </c:pt>
                <c:pt idx="1">
                  <c:v>0.71679359019984701</c:v>
                </c:pt>
                <c:pt idx="2">
                  <c:v>0.66368583583143803</c:v>
                </c:pt>
                <c:pt idx="3">
                  <c:v>0.67279072609385704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7-46BE-9857-3DF0CE75F38F}"/>
            </c:ext>
          </c:extLst>
        </c:ser>
        <c:ser>
          <c:idx val="1"/>
          <c:order val="1"/>
          <c:tx>
            <c:strRef>
              <c:f>Graphite!$P$91</c:f>
              <c:strCache>
                <c:ptCount val="1"/>
                <c:pt idx="0">
                  <c:v>α2_34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Graphite!$N$92:$N$95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Graphite!$P$92:$P$95</c:f>
              <c:numCache>
                <c:formatCode>General</c:formatCode>
                <c:ptCount val="4"/>
                <c:pt idx="0">
                  <c:v>0.30850299912637702</c:v>
                </c:pt>
                <c:pt idx="1">
                  <c:v>0.71543126025926695</c:v>
                </c:pt>
                <c:pt idx="2">
                  <c:v>0.67645267907080198</c:v>
                </c:pt>
                <c:pt idx="3">
                  <c:v>0.66402683068596802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7-46BE-9857-3DF0CE75F38F}"/>
            </c:ext>
          </c:extLst>
        </c:ser>
        <c:ser>
          <c:idx val="2"/>
          <c:order val="2"/>
          <c:tx>
            <c:strRef>
              <c:f>Graphite!$Q$91</c:f>
              <c:strCache>
                <c:ptCount val="1"/>
                <c:pt idx="0">
                  <c:v>α2_35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Graphite!$N$92:$N$95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Graphite!$Q$92:$Q$95</c:f>
              <c:numCache>
                <c:formatCode>General</c:formatCode>
                <c:ptCount val="4"/>
                <c:pt idx="0">
                  <c:v>0.29219873685907199</c:v>
                </c:pt>
                <c:pt idx="1">
                  <c:v>0.70761370339156604</c:v>
                </c:pt>
                <c:pt idx="2">
                  <c:v>0.66345050574195996</c:v>
                </c:pt>
                <c:pt idx="3">
                  <c:v>0.65497627427918803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7-46BE-9857-3DF0CE75F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444943"/>
        <c:axId val="143844542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Graphite!$R$91</c15:sqref>
                        </c15:formulaRef>
                      </c:ext>
                    </c:extLst>
                    <c:strCache>
                      <c:ptCount val="1"/>
                      <c:pt idx="0">
                        <c:v>α2_36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Graphite!$N$92:$N$95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Graphite!$R$92:$R$95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0.21483796466858401</c:v>
                      </c:pt>
                      <c:pt idx="1">
                        <c:v>0.22715381906468199</c:v>
                      </c:pt>
                      <c:pt idx="2">
                        <c:v>0.65572380413087406</c:v>
                      </c:pt>
                      <c:pt idx="3">
                        <c:v>0.644736120195044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A47-46BE-9857-3DF0CE75F38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Graphite!$S$91</c15:sqref>
                        </c15:formulaRef>
                      </c:ext>
                    </c:extLst>
                    <c:strCache>
                      <c:ptCount val="1"/>
                      <c:pt idx="0">
                        <c:v>α2_37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Graphite!$N$92:$N$95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Graphite!$S$92:$S$95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0.34938889458592198</c:v>
                      </c:pt>
                      <c:pt idx="1">
                        <c:v>0.724903664869891</c:v>
                      </c:pt>
                      <c:pt idx="2">
                        <c:v>0.59295264716096696</c:v>
                      </c:pt>
                      <c:pt idx="3">
                        <c:v>0.61937695784119795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A47-46BE-9857-3DF0CE75F38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Graphite!$T$91</c15:sqref>
                        </c15:formulaRef>
                      </c:ext>
                    </c:extLst>
                    <c:strCache>
                      <c:ptCount val="1"/>
                      <c:pt idx="0">
                        <c:v>α2_38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Graphite!$N$92:$N$95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Graphite!$T$92:$T$95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0.26836925834480602</c:v>
                      </c:pt>
                      <c:pt idx="1">
                        <c:v>0.69064780734663</c:v>
                      </c:pt>
                      <c:pt idx="2">
                        <c:v>0.64318313437808305</c:v>
                      </c:pt>
                      <c:pt idx="3">
                        <c:v>0.64774212679093301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A47-46BE-9857-3DF0CE75F38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Graphite!$U$91</c15:sqref>
                        </c15:formulaRef>
                      </c:ext>
                    </c:extLst>
                    <c:strCache>
                      <c:ptCount val="1"/>
                      <c:pt idx="0">
                        <c:v>α2_51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Graphite!$N$92:$N$95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Graphite!$U$92:$U$95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0.35203827216253902</c:v>
                      </c:pt>
                      <c:pt idx="1">
                        <c:v>0.304028392686853</c:v>
                      </c:pt>
                      <c:pt idx="2">
                        <c:v>0.30828810926257499</c:v>
                      </c:pt>
                      <c:pt idx="3">
                        <c:v>0.29573046308559497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A47-46BE-9857-3DF0CE75F38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Graphite!$V$91</c15:sqref>
                        </c15:formulaRef>
                      </c:ext>
                    </c:extLst>
                    <c:strCache>
                      <c:ptCount val="1"/>
                      <c:pt idx="0">
                        <c:v>α2_52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Graphite!$N$92:$N$95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Graphite!$V$92:$V$95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0.31408201206483999</c:v>
                      </c:pt>
                      <c:pt idx="1">
                        <c:v>0.242567154600006</c:v>
                      </c:pt>
                      <c:pt idx="2">
                        <c:v>0.23499568878195401</c:v>
                      </c:pt>
                      <c:pt idx="3">
                        <c:v>0.66008721890234101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A47-46BE-9857-3DF0CE75F38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Graphite!$W$91</c15:sqref>
                        </c15:formulaRef>
                      </c:ext>
                    </c:extLst>
                    <c:strCache>
                      <c:ptCount val="1"/>
                      <c:pt idx="0">
                        <c:v>α2_53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Graphite!$N$92:$N$95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Graphite!$W$92:$W$95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0.31192352204506302</c:v>
                      </c:pt>
                      <c:pt idx="1">
                        <c:v>0.67804379670838</c:v>
                      </c:pt>
                      <c:pt idx="2">
                        <c:v>0.25234970728677197</c:v>
                      </c:pt>
                      <c:pt idx="3">
                        <c:v>0.27085790859278402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A47-46BE-9857-3DF0CE75F38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Graphite!$X$91</c15:sqref>
                        </c15:formulaRef>
                      </c:ext>
                    </c:extLst>
                    <c:strCache>
                      <c:ptCount val="1"/>
                      <c:pt idx="0">
                        <c:v>α2_54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Graphite!$N$92:$N$95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Graphite!$X$92:$X$95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0.32127979813865398</c:v>
                      </c:pt>
                      <c:pt idx="1">
                        <c:v>0.67641252999182799</c:v>
                      </c:pt>
                      <c:pt idx="2">
                        <c:v>0.28750591525654401</c:v>
                      </c:pt>
                      <c:pt idx="3">
                        <c:v>0.60713792441234904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A47-46BE-9857-3DF0CE75F38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Graphite!$Y$91</c15:sqref>
                        </c15:formulaRef>
                      </c:ext>
                    </c:extLst>
                    <c:strCache>
                      <c:ptCount val="1"/>
                      <c:pt idx="0">
                        <c:v>α2_55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Graphite!$N$92:$N$95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Graphite!$Y$92:$Y$95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0.37362476757221902</c:v>
                      </c:pt>
                      <c:pt idx="1">
                        <c:v>0.31969787906342001</c:v>
                      </c:pt>
                      <c:pt idx="2">
                        <c:v>0.31336670983861997</c:v>
                      </c:pt>
                      <c:pt idx="3">
                        <c:v>0.294985973178988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A47-46BE-9857-3DF0CE75F38F}"/>
                  </c:ext>
                </c:extLst>
              </c15:ser>
            </c15:filteredScatterSeries>
          </c:ext>
        </c:extLst>
      </c:scatterChart>
      <c:valAx>
        <c:axId val="143844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445423"/>
        <c:crosses val="autoZero"/>
        <c:crossBetween val="midCat"/>
      </c:valAx>
      <c:valAx>
        <c:axId val="143844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44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rGO!$B$53</c:f>
              <c:strCache>
                <c:ptCount val="1"/>
                <c:pt idx="0">
                  <c:v>C3_39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rGO!$A$54:$A$57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rGO!$B$54:$B$57</c:f>
              <c:numCache>
                <c:formatCode>General</c:formatCode>
                <c:ptCount val="4"/>
                <c:pt idx="0">
                  <c:v>2.0392024845922261E-3</c:v>
                </c:pt>
                <c:pt idx="1">
                  <c:v>6.1939794552585362E-4</c:v>
                </c:pt>
                <c:pt idx="2">
                  <c:v>2.2433347209937335E-3</c:v>
                </c:pt>
                <c:pt idx="3">
                  <c:v>7.0976725967976449E-4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51-403C-BD8E-0373DF905719}"/>
            </c:ext>
          </c:extLst>
        </c:ser>
        <c:ser>
          <c:idx val="1"/>
          <c:order val="1"/>
          <c:tx>
            <c:strRef>
              <c:f>rGO!$C$53</c:f>
              <c:strCache>
                <c:ptCount val="1"/>
                <c:pt idx="0">
                  <c:v>C3_40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rGO!$A$54:$A$57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rGO!$C$54:$C$57</c:f>
              <c:numCache>
                <c:formatCode>General</c:formatCode>
                <c:ptCount val="4"/>
                <c:pt idx="0">
                  <c:v>2.43765761612882E-3</c:v>
                </c:pt>
                <c:pt idx="1">
                  <c:v>7.0717123362569717E-4</c:v>
                </c:pt>
                <c:pt idx="2">
                  <c:v>2.6944503157790237E-3</c:v>
                </c:pt>
                <c:pt idx="3">
                  <c:v>1.3195260313348248E-3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51-403C-BD8E-0373DF905719}"/>
            </c:ext>
          </c:extLst>
        </c:ser>
        <c:ser>
          <c:idx val="2"/>
          <c:order val="2"/>
          <c:tx>
            <c:strRef>
              <c:f>rGO!$D$53</c:f>
              <c:strCache>
                <c:ptCount val="1"/>
                <c:pt idx="0">
                  <c:v>C3_41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rGO!$A$54:$A$57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rGO!$D$54:$D$57</c:f>
              <c:numCache>
                <c:formatCode>General</c:formatCode>
                <c:ptCount val="4"/>
                <c:pt idx="0">
                  <c:v>2.8327189549771825E-3</c:v>
                </c:pt>
                <c:pt idx="1">
                  <c:v>9.4780245561546374E-4</c:v>
                </c:pt>
                <c:pt idx="2">
                  <c:v>2.9369919723482621E-3</c:v>
                </c:pt>
                <c:pt idx="3">
                  <c:v>1.1345201212534966E-3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51-403C-BD8E-0373DF905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361439"/>
        <c:axId val="187633455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rGO!$E$53</c15:sqref>
                        </c15:formulaRef>
                      </c:ext>
                    </c:extLst>
                    <c:strCache>
                      <c:ptCount val="1"/>
                      <c:pt idx="0">
                        <c:v>C3_42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rGO!$A$54:$A$57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rGO!$E$54:$E$57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2.9140172190166283E-3</c:v>
                      </c:pt>
                      <c:pt idx="1">
                        <c:v>6.7134756287863832E-4</c:v>
                      </c:pt>
                      <c:pt idx="2">
                        <c:v>7.8633652438275684E-4</c:v>
                      </c:pt>
                      <c:pt idx="3">
                        <c:v>6.1803127072240012E-4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F51-403C-BD8E-0373DF90571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rGO!$F$53</c15:sqref>
                        </c15:formulaRef>
                      </c:ext>
                    </c:extLst>
                    <c:strCache>
                      <c:ptCount val="1"/>
                      <c:pt idx="0">
                        <c:v>C3_43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rGO!$F$54:$F$57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1.8599781736325272E-3</c:v>
                      </c:pt>
                      <c:pt idx="1">
                        <c:v>1.4652181008462423E-3</c:v>
                      </c:pt>
                      <c:pt idx="2">
                        <c:v>1.5936462414291835E-3</c:v>
                      </c:pt>
                      <c:pt idx="3">
                        <c:v>5.4336984008268292E-4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51-403C-BD8E-0373DF90571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rGO!$G$53</c15:sqref>
                        </c15:formulaRef>
                      </c:ext>
                    </c:extLst>
                    <c:strCache>
                      <c:ptCount val="1"/>
                      <c:pt idx="0">
                        <c:v>C3_44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rGO!$G$54:$G$57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2.4554189983245285E-3</c:v>
                      </c:pt>
                      <c:pt idx="1">
                        <c:v>1.027624888282092E-3</c:v>
                      </c:pt>
                      <c:pt idx="2">
                        <c:v>9.2271005464453703E-4</c:v>
                      </c:pt>
                      <c:pt idx="3">
                        <c:v>7.2002975508069227E-4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F51-403C-BD8E-0373DF90571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rGO!$H$53</c15:sqref>
                        </c15:formulaRef>
                      </c:ext>
                    </c:extLst>
                    <c:strCache>
                      <c:ptCount val="1"/>
                      <c:pt idx="0">
                        <c:v>C3_45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rGO!$H$54:$H$57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3.4166197378024221E-3</c:v>
                      </c:pt>
                      <c:pt idx="1">
                        <c:v>1.0710105530740692E-3</c:v>
                      </c:pt>
                      <c:pt idx="2">
                        <c:v>1.5547904092814856E-3</c:v>
                      </c:pt>
                      <c:pt idx="3">
                        <c:v>1.4517618983157776E-3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F51-403C-BD8E-0373DF90571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rGO!$I$53</c15:sqref>
                        </c15:formulaRef>
                      </c:ext>
                    </c:extLst>
                    <c:strCache>
                      <c:ptCount val="1"/>
                      <c:pt idx="0">
                        <c:v>C3_46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rGO!$I$54:$I$57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3.40649323099929E-3</c:v>
                      </c:pt>
                      <c:pt idx="1">
                        <c:v>1.1689332218056492E-3</c:v>
                      </c:pt>
                      <c:pt idx="2">
                        <c:v>1.3171075377797514E-3</c:v>
                      </c:pt>
                      <c:pt idx="3">
                        <c:v>1.3351786023242014E-3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F51-403C-BD8E-0373DF90571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rGO!$J$53</c15:sqref>
                        </c15:formulaRef>
                      </c:ext>
                    </c:extLst>
                    <c:strCache>
                      <c:ptCount val="1"/>
                      <c:pt idx="0">
                        <c:v>C3_47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rGO!$J$54:$J$57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4.8740481506961628E-3</c:v>
                      </c:pt>
                      <c:pt idx="1">
                        <c:v>1.0744225819972442E-3</c:v>
                      </c:pt>
                      <c:pt idx="2">
                        <c:v>1.3358472125878258E-3</c:v>
                      </c:pt>
                      <c:pt idx="3">
                        <c:v>1.5002062949049857E-3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F51-403C-BD8E-0373DF90571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rGO!$K$53</c15:sqref>
                        </c15:formulaRef>
                      </c:ext>
                    </c:extLst>
                    <c:strCache>
                      <c:ptCount val="1"/>
                      <c:pt idx="0">
                        <c:v>C3_48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rGO!$K$54:$K$57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2.3480274247870687E-3</c:v>
                      </c:pt>
                      <c:pt idx="1">
                        <c:v>7.2017431328931741E-4</c:v>
                      </c:pt>
                      <c:pt idx="2">
                        <c:v>2.9665599702979936E-3</c:v>
                      </c:pt>
                      <c:pt idx="3">
                        <c:v>1.0583714976098665E-3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F51-403C-BD8E-0373DF90571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rGO!$L$53</c15:sqref>
                        </c15:formulaRef>
                      </c:ext>
                    </c:extLst>
                    <c:strCache>
                      <c:ptCount val="1"/>
                      <c:pt idx="0">
                        <c:v>C3_49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rGO!$L$54:$L$57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3.2314104097543048E-3</c:v>
                      </c:pt>
                      <c:pt idx="1">
                        <c:v>1.1953345153019829E-3</c:v>
                      </c:pt>
                      <c:pt idx="2">
                        <c:v>2.2421080378042381E-3</c:v>
                      </c:pt>
                      <c:pt idx="3">
                        <c:v>6.1921264836535908E-4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F51-403C-BD8E-0373DF90571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rGO!$M$53</c15:sqref>
                        </c15:formulaRef>
                      </c:ext>
                    </c:extLst>
                    <c:strCache>
                      <c:ptCount val="1"/>
                      <c:pt idx="0">
                        <c:v>C3_50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rGO!$A$54:$A$57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rGO!$M$54:$M$57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2.8584313788887219E-3</c:v>
                      </c:pt>
                      <c:pt idx="1">
                        <c:v>2.2121643795727361E-3</c:v>
                      </c:pt>
                      <c:pt idx="2">
                        <c:v>7.2885921491659038E-4</c:v>
                      </c:pt>
                      <c:pt idx="3">
                        <c:v>5.5642858952233154E-4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F51-403C-BD8E-0373DF905719}"/>
                  </c:ext>
                </c:extLst>
              </c15:ser>
            </c15:filteredScatterSeries>
          </c:ext>
        </c:extLst>
      </c:scatterChart>
      <c:valAx>
        <c:axId val="187636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34559"/>
        <c:crosses val="autoZero"/>
        <c:crossBetween val="midCat"/>
      </c:valAx>
      <c:valAx>
        <c:axId val="18763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C3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76361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rGO!$B$68</c:f>
              <c:strCache>
                <c:ptCount val="1"/>
                <c:pt idx="0">
                  <c:v>ΔR_39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rGO!$A$69:$A$72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rGO!$B$69:$B$72</c:f>
              <c:numCache>
                <c:formatCode>0.00E+00</c:formatCode>
                <c:ptCount val="4"/>
                <c:pt idx="0">
                  <c:v>2094.3805763026198</c:v>
                </c:pt>
                <c:pt idx="1">
                  <c:v>6496.5302260294102</c:v>
                </c:pt>
                <c:pt idx="2">
                  <c:v>6988.7504244739603</c:v>
                </c:pt>
                <c:pt idx="3">
                  <c:v>9900.0658120871103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B-46CC-A2C6-FA796B19BB9C}"/>
            </c:ext>
          </c:extLst>
        </c:ser>
        <c:ser>
          <c:idx val="1"/>
          <c:order val="1"/>
          <c:tx>
            <c:strRef>
              <c:f>rGO!$C$68</c:f>
              <c:strCache>
                <c:ptCount val="1"/>
                <c:pt idx="0">
                  <c:v>ΔR_40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rGO!$A$69:$A$72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rGO!$C$69:$C$72</c:f>
              <c:numCache>
                <c:formatCode>General</c:formatCode>
                <c:ptCount val="4"/>
                <c:pt idx="0" formatCode="0.00E+00">
                  <c:v>2050.1029306862101</c:v>
                </c:pt>
                <c:pt idx="1">
                  <c:v>6154.7591613923896</c:v>
                </c:pt>
                <c:pt idx="2">
                  <c:v>6758.4994869474103</c:v>
                </c:pt>
                <c:pt idx="3">
                  <c:v>9474.8503466938892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BB-46CC-A2C6-FA796B19BB9C}"/>
            </c:ext>
          </c:extLst>
        </c:ser>
        <c:ser>
          <c:idx val="2"/>
          <c:order val="2"/>
          <c:tx>
            <c:strRef>
              <c:f>rGO!$D$68</c:f>
              <c:strCache>
                <c:ptCount val="1"/>
                <c:pt idx="0">
                  <c:v>ΔR_41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rGO!$A$69:$A$72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rGO!$D$69:$D$72</c:f>
              <c:numCache>
                <c:formatCode>General</c:formatCode>
                <c:ptCount val="4"/>
                <c:pt idx="0" formatCode="0.00E+00">
                  <c:v>2332.3316879857898</c:v>
                </c:pt>
                <c:pt idx="1">
                  <c:v>6148.7584773245499</c:v>
                </c:pt>
                <c:pt idx="2">
                  <c:v>6387.4067931015998</c:v>
                </c:pt>
                <c:pt idx="3">
                  <c:v>8676.2576234144799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BB-46CC-A2C6-FA796B19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880783"/>
        <c:axId val="116888318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rGO!$E$68</c15:sqref>
                        </c15:formulaRef>
                      </c:ext>
                    </c:extLst>
                    <c:strCache>
                      <c:ptCount val="1"/>
                      <c:pt idx="0">
                        <c:v>ΔR_42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rGO!$A$69:$A$72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rGO!$E$69:$E$72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3022.2550040398701</c:v>
                      </c:pt>
                      <c:pt idx="1">
                        <c:v>7242.0587241228104</c:v>
                      </c:pt>
                      <c:pt idx="2">
                        <c:v>8045.2850963647197</c:v>
                      </c:pt>
                      <c:pt idx="3">
                        <c:v>10375.8759684613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ABB-46CC-A2C6-FA796B19BB9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rGO!$F$68</c15:sqref>
                        </c15:formulaRef>
                      </c:ext>
                    </c:extLst>
                    <c:strCache>
                      <c:ptCount val="1"/>
                      <c:pt idx="0">
                        <c:v>ΔR_43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rGO!$F$69:$F$72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4917.6183900576898</c:v>
                      </c:pt>
                      <c:pt idx="1">
                        <c:v>8281.2575131621306</c:v>
                      </c:pt>
                      <c:pt idx="2">
                        <c:v>8526.5904810164193</c:v>
                      </c:pt>
                      <c:pt idx="3">
                        <c:v>11001.205901617201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ABB-46CC-A2C6-FA796B19BB9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rGO!$G$68</c15:sqref>
                        </c15:formulaRef>
                      </c:ext>
                    </c:extLst>
                    <c:strCache>
                      <c:ptCount val="1"/>
                      <c:pt idx="0">
                        <c:v>ΔR_44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rGO!$G$69:$G$72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4462.76382641696</c:v>
                      </c:pt>
                      <c:pt idx="1">
                        <c:v>8049.46820654569</c:v>
                      </c:pt>
                      <c:pt idx="2">
                        <c:v>8377.1938698309696</c:v>
                      </c:pt>
                      <c:pt idx="3">
                        <c:v>10866.9628530219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ABB-46CC-A2C6-FA796B19BB9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rGO!$H$68</c15:sqref>
                        </c15:formulaRef>
                      </c:ext>
                    </c:extLst>
                    <c:strCache>
                      <c:ptCount val="1"/>
                      <c:pt idx="0">
                        <c:v>ΔR_45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rGO!$H$69:$H$72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2008.98238746215</c:v>
                      </c:pt>
                      <c:pt idx="1">
                        <c:v>4217.8702176125798</c:v>
                      </c:pt>
                      <c:pt idx="2">
                        <c:v>4696.0280804223903</c:v>
                      </c:pt>
                      <c:pt idx="3">
                        <c:v>6921.4567557026803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ABB-46CC-A2C6-FA796B19BB9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rGO!$I$68</c15:sqref>
                        </c15:formulaRef>
                      </c:ext>
                    </c:extLst>
                    <c:strCache>
                      <c:ptCount val="1"/>
                      <c:pt idx="0">
                        <c:v>ΔR_46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rGO!$I$69:$I$72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2922.95094826074</c:v>
                      </c:pt>
                      <c:pt idx="1">
                        <c:v>7668.9399737825597</c:v>
                      </c:pt>
                      <c:pt idx="2">
                        <c:v>8576.5345165797098</c:v>
                      </c:pt>
                      <c:pt idx="3">
                        <c:v>11602.2090082704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ABB-46CC-A2C6-FA796B19BB9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rGO!$J$68</c15:sqref>
                        </c15:formulaRef>
                      </c:ext>
                    </c:extLst>
                    <c:strCache>
                      <c:ptCount val="1"/>
                      <c:pt idx="0">
                        <c:v>ΔR_47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rGO!$J$69:$J$72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2246.2760073874902</c:v>
                      </c:pt>
                      <c:pt idx="1">
                        <c:v>5060.9912789949403</c:v>
                      </c:pt>
                      <c:pt idx="2">
                        <c:v>5605.31932954078</c:v>
                      </c:pt>
                      <c:pt idx="3">
                        <c:v>7294.8803253954802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ABB-46CC-A2C6-FA796B19BB9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rGO!$K$68</c15:sqref>
                        </c15:formulaRef>
                      </c:ext>
                    </c:extLst>
                    <c:strCache>
                      <c:ptCount val="1"/>
                      <c:pt idx="0">
                        <c:v>ΔR_48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rGO!$K$69:$K$72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2198.13269343812</c:v>
                      </c:pt>
                      <c:pt idx="1">
                        <c:v>4499.7081374312402</c:v>
                      </c:pt>
                      <c:pt idx="2">
                        <c:v>4782.7817497926699</c:v>
                      </c:pt>
                      <c:pt idx="3">
                        <c:v>6329.5588195222099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ABB-46CC-A2C6-FA796B19BB9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rGO!$L$68</c15:sqref>
                        </c15:formulaRef>
                      </c:ext>
                    </c:extLst>
                    <c:strCache>
                      <c:ptCount val="1"/>
                      <c:pt idx="0">
                        <c:v>ΔR_49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rGO!$L$69:$L$72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2664.40618846396</c:v>
                      </c:pt>
                      <c:pt idx="1">
                        <c:v>4976.5615930341601</c:v>
                      </c:pt>
                      <c:pt idx="2">
                        <c:v>5179.5696846278497</c:v>
                      </c:pt>
                      <c:pt idx="3">
                        <c:v>6937.3354132274098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ABB-46CC-A2C6-FA796B19BB9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rGO!$M$68</c15:sqref>
                        </c15:formulaRef>
                      </c:ext>
                    </c:extLst>
                    <c:strCache>
                      <c:ptCount val="1"/>
                      <c:pt idx="0">
                        <c:v>ΔR_50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rGO!$A$69:$A$72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rGO!$M$69:$M$72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3390.4813963756301</c:v>
                      </c:pt>
                      <c:pt idx="1">
                        <c:v>6404.1862886695399</c:v>
                      </c:pt>
                      <c:pt idx="2">
                        <c:v>7093.0654825318297</c:v>
                      </c:pt>
                      <c:pt idx="3">
                        <c:v>9600.2674048626905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ABB-46CC-A2C6-FA796B19BB9C}"/>
                  </c:ext>
                </c:extLst>
              </c15:ser>
            </c15:filteredScatterSeries>
          </c:ext>
        </c:extLst>
      </c:scatterChart>
      <c:valAx>
        <c:axId val="116888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3183"/>
        <c:crosses val="autoZero"/>
        <c:crossBetween val="midCat"/>
      </c:valAx>
      <c:valAx>
        <c:axId val="1168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Rct (</a:t>
                </a:r>
                <a:r>
                  <a:rPr lang="el-GR"/>
                  <a:t>Ω</a:t>
                </a:r>
                <a:r>
                  <a:rPr lang="es-419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888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rGO!$O$53</c:f>
              <c:strCache>
                <c:ptCount val="1"/>
                <c:pt idx="0">
                  <c:v>Q1_39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rGO!$N$54:$N$57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rGO!$O$54:$O$57</c:f>
              <c:numCache>
                <c:formatCode>0.00E+00</c:formatCode>
                <c:ptCount val="4"/>
                <c:pt idx="0">
                  <c:v>1.9603124928283062E-9</c:v>
                </c:pt>
                <c:pt idx="1">
                  <c:v>8.273858147972197E-9</c:v>
                </c:pt>
                <c:pt idx="2">
                  <c:v>6.3348686282042769E-9</c:v>
                </c:pt>
                <c:pt idx="3">
                  <c:v>4.9065720207478021E-9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76-4164-AAFE-60C538422C5C}"/>
            </c:ext>
          </c:extLst>
        </c:ser>
        <c:ser>
          <c:idx val="1"/>
          <c:order val="1"/>
          <c:tx>
            <c:strRef>
              <c:f>rGO!$P$53</c:f>
              <c:strCache>
                <c:ptCount val="1"/>
                <c:pt idx="0">
                  <c:v>Q1_40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rGO!$N$54:$N$57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rGO!$P$54:$P$57</c:f>
              <c:numCache>
                <c:formatCode>General</c:formatCode>
                <c:ptCount val="4"/>
                <c:pt idx="0" formatCode="0.00E+00">
                  <c:v>3.4879173841985417E-9</c:v>
                </c:pt>
                <c:pt idx="1">
                  <c:v>8.955453854892639E-9</c:v>
                </c:pt>
                <c:pt idx="2">
                  <c:v>6.0804913950920247E-9</c:v>
                </c:pt>
                <c:pt idx="3">
                  <c:v>4.8639975012450902E-9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76-4164-AAFE-60C538422C5C}"/>
            </c:ext>
          </c:extLst>
        </c:ser>
        <c:ser>
          <c:idx val="2"/>
          <c:order val="2"/>
          <c:tx>
            <c:strRef>
              <c:f>rGO!$Q$53</c:f>
              <c:strCache>
                <c:ptCount val="1"/>
                <c:pt idx="0">
                  <c:v>Q1_41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rGO!$N$54:$N$57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rGO!$Q$54:$Q$57</c:f>
              <c:numCache>
                <c:formatCode>General</c:formatCode>
                <c:ptCount val="4"/>
                <c:pt idx="0" formatCode="0.00E+00">
                  <c:v>4.4129507502994232E-9</c:v>
                </c:pt>
                <c:pt idx="1">
                  <c:v>8.5681778166375649E-9</c:v>
                </c:pt>
                <c:pt idx="2">
                  <c:v>5.1791107799056068E-9</c:v>
                </c:pt>
                <c:pt idx="3">
                  <c:v>5.0236772286662433E-9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76-4164-AAFE-60C538422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370095"/>
        <c:axId val="1965371535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rGO!$R$53</c15:sqref>
                        </c15:formulaRef>
                      </c:ext>
                    </c:extLst>
                    <c:strCache>
                      <c:ptCount val="1"/>
                      <c:pt idx="0">
                        <c:v>Q1_42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rGO!$N$54:$N$57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rGO!$R$54:$R$57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7.3690035574100237E-9</c:v>
                      </c:pt>
                      <c:pt idx="1">
                        <c:v>1.0199773747941621E-8</c:v>
                      </c:pt>
                      <c:pt idx="2">
                        <c:v>9.1720969756752541E-9</c:v>
                      </c:pt>
                      <c:pt idx="3">
                        <c:v>5.7605719822102471E-9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076-4164-AAFE-60C538422C5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rGO!$S$53</c15:sqref>
                        </c15:formulaRef>
                      </c:ext>
                    </c:extLst>
                    <c:strCache>
                      <c:ptCount val="1"/>
                      <c:pt idx="0">
                        <c:v>Q1_43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rGO!$S$54:$S$57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2.5746750377647047E-8</c:v>
                      </c:pt>
                      <c:pt idx="1">
                        <c:v>1.6656086803867445E-8</c:v>
                      </c:pt>
                      <c:pt idx="2">
                        <c:v>1.0938584735289933E-8</c:v>
                      </c:pt>
                      <c:pt idx="3">
                        <c:v>5.7447405305654779E-9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076-4164-AAFE-60C538422C5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rGO!$T$53</c15:sqref>
                        </c15:formulaRef>
                      </c:ext>
                    </c:extLst>
                    <c:strCache>
                      <c:ptCount val="1"/>
                      <c:pt idx="0">
                        <c:v>Q1_44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rGO!$T$54:$T$57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1.2260235254629205E-8</c:v>
                      </c:pt>
                      <c:pt idx="1">
                        <c:v>1.1224342325731256E-8</c:v>
                      </c:pt>
                      <c:pt idx="2">
                        <c:v>8.8779872448733995E-9</c:v>
                      </c:pt>
                      <c:pt idx="3">
                        <c:v>4.8399817888707438E-9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076-4164-AAFE-60C538422C5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rGO!$U$53</c15:sqref>
                        </c15:formulaRef>
                      </c:ext>
                    </c:extLst>
                    <c:strCache>
                      <c:ptCount val="1"/>
                      <c:pt idx="0">
                        <c:v>Q1_45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rGO!$U$54:$U$57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2.8740021552692973E-8</c:v>
                      </c:pt>
                      <c:pt idx="1">
                        <c:v>1.1222302203275092E-8</c:v>
                      </c:pt>
                      <c:pt idx="2">
                        <c:v>7.6752662440161578E-9</c:v>
                      </c:pt>
                      <c:pt idx="3">
                        <c:v>6.4102171698516015E-9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076-4164-AAFE-60C538422C5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rGO!$V$53</c15:sqref>
                        </c15:formulaRef>
                      </c:ext>
                    </c:extLst>
                    <c:strCache>
                      <c:ptCount val="1"/>
                      <c:pt idx="0">
                        <c:v>Q1_46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rGO!$V$54:$V$57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3.8801526141672883E-9</c:v>
                      </c:pt>
                      <c:pt idx="1">
                        <c:v>6.7819764668625738E-9</c:v>
                      </c:pt>
                      <c:pt idx="2">
                        <c:v>5.3776659831297421E-9</c:v>
                      </c:pt>
                      <c:pt idx="3">
                        <c:v>3.1549662422555575E-9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076-4164-AAFE-60C538422C5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rGO!$W$53</c15:sqref>
                        </c15:formulaRef>
                      </c:ext>
                    </c:extLst>
                    <c:strCache>
                      <c:ptCount val="1"/>
                      <c:pt idx="0">
                        <c:v>Q1_47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rGO!$W$54:$W$57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1.0393889718401496E-8</c:v>
                      </c:pt>
                      <c:pt idx="1">
                        <c:v>9.4436353934264334E-9</c:v>
                      </c:pt>
                      <c:pt idx="2">
                        <c:v>7.5792811506995937E-9</c:v>
                      </c:pt>
                      <c:pt idx="3">
                        <c:v>4.8490323437462421E-9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076-4164-AAFE-60C538422C5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rGO!$X$53</c15:sqref>
                        </c15:formulaRef>
                      </c:ext>
                    </c:extLst>
                    <c:strCache>
                      <c:ptCount val="1"/>
                      <c:pt idx="0">
                        <c:v>Q1_48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rGO!$X$54:$X$57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1.6518870477963376E-8</c:v>
                      </c:pt>
                      <c:pt idx="1">
                        <c:v>1.3271650230314109E-8</c:v>
                      </c:pt>
                      <c:pt idx="2">
                        <c:v>8.7777703717459841E-9</c:v>
                      </c:pt>
                      <c:pt idx="3">
                        <c:v>6.2956400628435622E-9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076-4164-AAFE-60C538422C5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rGO!$Y$53</c15:sqref>
                        </c15:formulaRef>
                      </c:ext>
                    </c:extLst>
                    <c:strCache>
                      <c:ptCount val="1"/>
                      <c:pt idx="0">
                        <c:v>Q1_49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rGO!$Y$54:$Y$57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4.3695361425511045E-8</c:v>
                      </c:pt>
                      <c:pt idx="1">
                        <c:v>2.2518681526442192E-8</c:v>
                      </c:pt>
                      <c:pt idx="2">
                        <c:v>1.4165684897791087E-8</c:v>
                      </c:pt>
                      <c:pt idx="3">
                        <c:v>7.8903594950203846E-9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076-4164-AAFE-60C538422C5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rGO!$Z$53</c15:sqref>
                        </c15:formulaRef>
                      </c:ext>
                    </c:extLst>
                    <c:strCache>
                      <c:ptCount val="1"/>
                      <c:pt idx="0">
                        <c:v>Q1_50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rGO!$N$54:$N$57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rGO!$Z$54:$Z$57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1.4950746493944551E-8</c:v>
                      </c:pt>
                      <c:pt idx="1">
                        <c:v>1.1895504465613725E-8</c:v>
                      </c:pt>
                      <c:pt idx="2">
                        <c:v>9.491516625328768E-9</c:v>
                      </c:pt>
                      <c:pt idx="3">
                        <c:v>6.2884363821867862E-9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076-4164-AAFE-60C538422C5C}"/>
                  </c:ext>
                </c:extLst>
              </c15:ser>
            </c15:filteredScatterSeries>
          </c:ext>
        </c:extLst>
      </c:scatterChart>
      <c:valAx>
        <c:axId val="196537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5371535"/>
        <c:crosses val="autoZero"/>
        <c:crossBetween val="midCat"/>
      </c:valAx>
      <c:valAx>
        <c:axId val="196537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Q1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5370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rGO!$O$68</c:f>
              <c:strCache>
                <c:ptCount val="1"/>
                <c:pt idx="0">
                  <c:v>Q2_39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rGO!$N$69:$N$72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rGO!$O$69:$O$72</c:f>
              <c:numCache>
                <c:formatCode>0.00E+00</c:formatCode>
                <c:ptCount val="4"/>
                <c:pt idx="0">
                  <c:v>2.1657047533432588E-4</c:v>
                </c:pt>
                <c:pt idx="1">
                  <c:v>3.1654027916263596E-4</c:v>
                </c:pt>
                <c:pt idx="2">
                  <c:v>3.4443350089472067E-4</c:v>
                </c:pt>
                <c:pt idx="3">
                  <c:v>4.9070394591703653E-4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B8-449B-9381-9A873727C574}"/>
            </c:ext>
          </c:extLst>
        </c:ser>
        <c:ser>
          <c:idx val="1"/>
          <c:order val="1"/>
          <c:tx>
            <c:strRef>
              <c:f>rGO!$P$68</c:f>
              <c:strCache>
                <c:ptCount val="1"/>
                <c:pt idx="0">
                  <c:v>Q2_40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rGO!$N$69:$N$72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rGO!$P$69:$P$72</c:f>
              <c:numCache>
                <c:formatCode>General</c:formatCode>
                <c:ptCount val="4"/>
                <c:pt idx="0" formatCode="0.00E+00">
                  <c:v>2.8977647829713887E-4</c:v>
                </c:pt>
                <c:pt idx="1">
                  <c:v>4.3136223095407332E-4</c:v>
                </c:pt>
                <c:pt idx="2">
                  <c:v>4.3307667010357849E-4</c:v>
                </c:pt>
                <c:pt idx="3">
                  <c:v>5.1965938077102973E-4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B8-449B-9381-9A873727C574}"/>
            </c:ext>
          </c:extLst>
        </c:ser>
        <c:ser>
          <c:idx val="2"/>
          <c:order val="2"/>
          <c:tx>
            <c:strRef>
              <c:f>rGO!$Q$68</c:f>
              <c:strCache>
                <c:ptCount val="1"/>
                <c:pt idx="0">
                  <c:v>Q2_41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rGO!$N$69:$N$72</c:f>
              <c:numCache>
                <c:formatCode>0.00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rGO!$Q$69:$Q$72</c:f>
              <c:numCache>
                <c:formatCode>General</c:formatCode>
                <c:ptCount val="4"/>
                <c:pt idx="0" formatCode="0.00E+00">
                  <c:v>3.3368689718953006E-4</c:v>
                </c:pt>
                <c:pt idx="1">
                  <c:v>4.4526524150337771E-4</c:v>
                </c:pt>
                <c:pt idx="2">
                  <c:v>4.4570414259264353E-4</c:v>
                </c:pt>
                <c:pt idx="3">
                  <c:v>4.8457694741228162E-4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B8-449B-9381-9A873727C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237551"/>
        <c:axId val="124423803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rGO!$R$68</c15:sqref>
                        </c15:formulaRef>
                      </c:ext>
                    </c:extLst>
                    <c:strCache>
                      <c:ptCount val="1"/>
                      <c:pt idx="0">
                        <c:v>Q2_42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rGO!$N$69:$N$72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rGO!$R$69:$R$72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2.5138921835578812E-4</c:v>
                      </c:pt>
                      <c:pt idx="1">
                        <c:v>2.7360562141208174E-4</c:v>
                      </c:pt>
                      <c:pt idx="2">
                        <c:v>2.6712387721940787E-4</c:v>
                      </c:pt>
                      <c:pt idx="3">
                        <c:v>3.2001244478916757E-4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5B8-449B-9381-9A873727C574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rGO!$S$68</c15:sqref>
                        </c15:formulaRef>
                      </c:ext>
                    </c:extLst>
                    <c:strCache>
                      <c:ptCount val="1"/>
                      <c:pt idx="0">
                        <c:v>Q2_43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rGO!$S$69:$S$72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1.8413259269893094E-4</c:v>
                      </c:pt>
                      <c:pt idx="1">
                        <c:v>2.0840823107864273E-4</c:v>
                      </c:pt>
                      <c:pt idx="2">
                        <c:v>2.4461902700383489E-4</c:v>
                      </c:pt>
                      <c:pt idx="3">
                        <c:v>3.864420209966162E-4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B8-449B-9381-9A873727C57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rGO!$T$68</c15:sqref>
                        </c15:formulaRef>
                      </c:ext>
                    </c:extLst>
                    <c:strCache>
                      <c:ptCount val="1"/>
                      <c:pt idx="0">
                        <c:v>Q2_44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rGO!$T$69:$T$72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4.9521193613888436E-4</c:v>
                      </c:pt>
                      <c:pt idx="1">
                        <c:v>3.6047773051125728E-4</c:v>
                      </c:pt>
                      <c:pt idx="2">
                        <c:v>3.2430275716348436E-4</c:v>
                      </c:pt>
                      <c:pt idx="3">
                        <c:v>3.9899986745828465E-4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5B8-449B-9381-9A873727C57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rGO!$U$68</c15:sqref>
                        </c15:formulaRef>
                      </c:ext>
                    </c:extLst>
                    <c:strCache>
                      <c:ptCount val="1"/>
                      <c:pt idx="0">
                        <c:v>Q2_45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rGO!$U$69:$U$72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3.6876292140368433E-4</c:v>
                      </c:pt>
                      <c:pt idx="1">
                        <c:v>4.7826191898918158E-4</c:v>
                      </c:pt>
                      <c:pt idx="2">
                        <c:v>5.0249704809107862E-4</c:v>
                      </c:pt>
                      <c:pt idx="3">
                        <c:v>6.1651142970821013E-4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5B8-449B-9381-9A873727C57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rGO!$V$68</c15:sqref>
                        </c15:formulaRef>
                      </c:ext>
                    </c:extLst>
                    <c:strCache>
                      <c:ptCount val="1"/>
                      <c:pt idx="0">
                        <c:v>Q2_46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rGO!$V$69:$V$72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5.6106166420462117E-4</c:v>
                      </c:pt>
                      <c:pt idx="1">
                        <c:v>5.4451417036349898E-4</c:v>
                      </c:pt>
                      <c:pt idx="2">
                        <c:v>6.205050180804855E-4</c:v>
                      </c:pt>
                      <c:pt idx="3">
                        <c:v>6.0356970792586407E-4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5B8-449B-9381-9A873727C57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rGO!$W$68</c15:sqref>
                        </c15:formulaRef>
                      </c:ext>
                    </c:extLst>
                    <c:strCache>
                      <c:ptCount val="1"/>
                      <c:pt idx="0">
                        <c:v>Q2_47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rGO!$W$69:$W$72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8.7125013015265272E-4</c:v>
                      </c:pt>
                      <c:pt idx="1">
                        <c:v>4.4325864653653471E-2</c:v>
                      </c:pt>
                      <c:pt idx="2">
                        <c:v>9.4666009572267967E-4</c:v>
                      </c:pt>
                      <c:pt idx="3">
                        <c:v>7.8612904892683946E-4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B8-449B-9381-9A873727C57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rGO!$X$68</c15:sqref>
                        </c15:formulaRef>
                      </c:ext>
                    </c:extLst>
                    <c:strCache>
                      <c:ptCount val="1"/>
                      <c:pt idx="0">
                        <c:v>Q2_48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rGO!$X$69:$X$72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2.4671360611558569E-4</c:v>
                      </c:pt>
                      <c:pt idx="1">
                        <c:v>4.1514071305346684E-4</c:v>
                      </c:pt>
                      <c:pt idx="2">
                        <c:v>3.8062303174684053E-4</c:v>
                      </c:pt>
                      <c:pt idx="3">
                        <c:v>6.0036427479754468E-4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B8-449B-9381-9A873727C57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rGO!$Y$68</c15:sqref>
                        </c15:formulaRef>
                      </c:ext>
                    </c:extLst>
                    <c:strCache>
                      <c:ptCount val="1"/>
                      <c:pt idx="0">
                        <c:v>Q2_49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rGO!$Y$69:$Y$72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3.6208788851955332E-4</c:v>
                      </c:pt>
                      <c:pt idx="1">
                        <c:v>2.2847047344730416E-4</c:v>
                      </c:pt>
                      <c:pt idx="2">
                        <c:v>1.8700490621214404E-4</c:v>
                      </c:pt>
                      <c:pt idx="3">
                        <c:v>1.9151173267566062E-4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5B8-449B-9381-9A873727C574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rGO!$Z$68</c15:sqref>
                        </c15:formulaRef>
                      </c:ext>
                    </c:extLst>
                    <c:strCache>
                      <c:ptCount val="1"/>
                      <c:pt idx="0">
                        <c:v>Q2_50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rGO!$N$69:$N$72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rGO!$Z$69:$Z$72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E+00">
                        <c:v>2.9604732187656996E-4</c:v>
                      </c:pt>
                      <c:pt idx="1">
                        <c:v>2.3588682469328638E-4</c:v>
                      </c:pt>
                      <c:pt idx="2">
                        <c:v>2.4159382037915647E-4</c:v>
                      </c:pt>
                      <c:pt idx="3">
                        <c:v>3.0858539142499962E-4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5B8-449B-9381-9A873727C574}"/>
                  </c:ext>
                </c:extLst>
              </c15:ser>
            </c15:filteredScatterSeries>
          </c:ext>
        </c:extLst>
      </c:scatterChart>
      <c:valAx>
        <c:axId val="124423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</a:t>
                </a:r>
                <a:r>
                  <a:rPr lang="en-US" baseline="0"/>
                  <a:t>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4238031"/>
        <c:crosses val="autoZero"/>
        <c:crossBetween val="midCat"/>
      </c:valAx>
      <c:valAx>
        <c:axId val="124423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Q2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423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combination!$B$2</c:f>
              <c:strCache>
                <c:ptCount val="1"/>
                <c:pt idx="0">
                  <c:v>ΔR_21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combination!$A$3:$A$10</c:f>
              <c:numCache>
                <c:formatCode>General</c:formatCode>
                <c:ptCount val="8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combination!$B$3:$B$10</c:f>
              <c:numCache>
                <c:formatCode>General</c:formatCode>
                <c:ptCount val="8"/>
                <c:pt idx="0">
                  <c:v>2197.8856470000001</c:v>
                </c:pt>
                <c:pt idx="1">
                  <c:v>32210.487010000001</c:v>
                </c:pt>
                <c:pt idx="2">
                  <c:v>26517.521695035899</c:v>
                </c:pt>
                <c:pt idx="3">
                  <c:v>25527.426092321901</c:v>
                </c:pt>
                <c:pt idx="4">
                  <c:v>28985.732481350198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9-443C-A0C7-16C0E1ACBE56}"/>
            </c:ext>
          </c:extLst>
        </c:ser>
        <c:ser>
          <c:idx val="4"/>
          <c:order val="3"/>
          <c:tx>
            <c:strRef>
              <c:f>combination!$F$2</c:f>
              <c:strCache>
                <c:ptCount val="1"/>
                <c:pt idx="0">
                  <c:v>ΔR_27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combination!$E$3:$E$10</c:f>
              <c:numCache>
                <c:formatCode>General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>
                  <c:v>351</c:v>
                </c:pt>
              </c:numCache>
            </c:numRef>
          </c:xVal>
          <c:yVal>
            <c:numRef>
              <c:f>combination!$F$3:$F$10</c:f>
              <c:numCache>
                <c:formatCode>General</c:formatCode>
                <c:ptCount val="8"/>
                <c:pt idx="0">
                  <c:v>13853.479344781899</c:v>
                </c:pt>
                <c:pt idx="1">
                  <c:v>16724.0593255454</c:v>
                </c:pt>
                <c:pt idx="2">
                  <c:v>22253.8375722163</c:v>
                </c:pt>
                <c:pt idx="3">
                  <c:v>22644.7621296695</c:v>
                </c:pt>
                <c:pt idx="4">
                  <c:v>34546.841730047599</c:v>
                </c:pt>
                <c:pt idx="5">
                  <c:v>35257.399040968601</c:v>
                </c:pt>
                <c:pt idx="6">
                  <c:v>39963.684360834603</c:v>
                </c:pt>
                <c:pt idx="7">
                  <c:v>58900.629996223499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69-443C-A0C7-16C0E1ACBE56}"/>
            </c:ext>
          </c:extLst>
        </c:ser>
        <c:ser>
          <c:idx val="8"/>
          <c:order val="6"/>
          <c:tx>
            <c:strRef>
              <c:f>combination!$J$2</c:f>
              <c:strCache>
                <c:ptCount val="1"/>
                <c:pt idx="0">
                  <c:v>ΔR_33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combination!$I$3:$I$6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combination!$J$3:$J$10</c:f>
              <c:numCache>
                <c:formatCode>General</c:formatCode>
                <c:ptCount val="8"/>
                <c:pt idx="0">
                  <c:v>6220.1926248378404</c:v>
                </c:pt>
                <c:pt idx="1">
                  <c:v>10863.0895612777</c:v>
                </c:pt>
                <c:pt idx="2">
                  <c:v>11405.4448431211</c:v>
                </c:pt>
                <c:pt idx="3">
                  <c:v>14656.382448115401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169-443C-A0C7-16C0E1ACBE56}"/>
            </c:ext>
          </c:extLst>
        </c:ser>
        <c:ser>
          <c:idx val="12"/>
          <c:order val="9"/>
          <c:tx>
            <c:strRef>
              <c:f>combination!$N$2</c:f>
              <c:strCache>
                <c:ptCount val="1"/>
                <c:pt idx="0">
                  <c:v>ΔR_39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combination!$M$3:$M$6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combination!$N$3:$N$10</c:f>
              <c:numCache>
                <c:formatCode>General</c:formatCode>
                <c:ptCount val="8"/>
                <c:pt idx="0">
                  <c:v>2094.3805763026198</c:v>
                </c:pt>
                <c:pt idx="1">
                  <c:v>6496.5302260294102</c:v>
                </c:pt>
                <c:pt idx="2">
                  <c:v>6988.7504244739603</c:v>
                </c:pt>
                <c:pt idx="3">
                  <c:v>9900.0658120871103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169-443C-A0C7-16C0E1ACB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05472"/>
        <c:axId val="163420835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combination!$C$2</c15:sqref>
                        </c15:formulaRef>
                      </c:ext>
                    </c:extLst>
                    <c:strCache>
                      <c:ptCount val="1"/>
                      <c:pt idx="0">
                        <c:v>ΔR_22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combination!$A$3:$A$10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combination!$C$3:$C$10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2127.8222110000002</c:v>
                      </c:pt>
                      <c:pt idx="1">
                        <c:v>30987.123530000001</c:v>
                      </c:pt>
                      <c:pt idx="2">
                        <c:v>26469.783750512899</c:v>
                      </c:pt>
                      <c:pt idx="3">
                        <c:v>25112.7430173703</c:v>
                      </c:pt>
                      <c:pt idx="4">
                        <c:v>31818.144956657801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169-443C-A0C7-16C0E1ACBE5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combination!$D$2</c15:sqref>
                        </c15:formulaRef>
                      </c:ext>
                    </c:extLst>
                    <c:strCache>
                      <c:ptCount val="1"/>
                      <c:pt idx="0">
                        <c:v>ΔR_23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combination!$A$3:$A$10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2031.9557629999999</c:v>
                      </c:pt>
                      <c:pt idx="1">
                        <c:v>52753.60368</c:v>
                      </c:pt>
                      <c:pt idx="2">
                        <c:v>46644.572027187904</c:v>
                      </c:pt>
                      <c:pt idx="3">
                        <c:v>43036.828009672899</c:v>
                      </c:pt>
                      <c:pt idx="4">
                        <c:v>54611.265925767402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169-443C-A0C7-16C0E1ACBE56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combination!$G$2</c15:sqref>
                        </c15:formulaRef>
                      </c:ext>
                    </c:extLst>
                    <c:strCache>
                      <c:ptCount val="1"/>
                      <c:pt idx="0">
                        <c:v>ΔR_28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combination!$E$3:$E$10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combination!$G$3:$G$10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12115.0939670837</c:v>
                      </c:pt>
                      <c:pt idx="1">
                        <c:v>17009.423408900799</c:v>
                      </c:pt>
                      <c:pt idx="2">
                        <c:v>20904.2217247833</c:v>
                      </c:pt>
                      <c:pt idx="3">
                        <c:v>23173.704781431599</c:v>
                      </c:pt>
                      <c:pt idx="4">
                        <c:v>37370.423405151501</c:v>
                      </c:pt>
                      <c:pt idx="5">
                        <c:v>38087.144145875303</c:v>
                      </c:pt>
                      <c:pt idx="6">
                        <c:v>49965.944028835802</c:v>
                      </c:pt>
                      <c:pt idx="7">
                        <c:v>74482.166418608802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169-443C-A0C7-16C0E1ACBE56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combination!$H$2</c15:sqref>
                        </c15:formulaRef>
                      </c:ext>
                    </c:extLst>
                    <c:strCache>
                      <c:ptCount val="1"/>
                      <c:pt idx="0">
                        <c:v>ΔR_29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combination!$E$3:$E$10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combination!$H$3:$H$10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12791.8033077605</c:v>
                      </c:pt>
                      <c:pt idx="1">
                        <c:v>18098.9837323867</c:v>
                      </c:pt>
                      <c:pt idx="2">
                        <c:v>21861.358504436001</c:v>
                      </c:pt>
                      <c:pt idx="3">
                        <c:v>23083.499831737099</c:v>
                      </c:pt>
                      <c:pt idx="4">
                        <c:v>37368.770824122301</c:v>
                      </c:pt>
                      <c:pt idx="5">
                        <c:v>34362.878354065098</c:v>
                      </c:pt>
                      <c:pt idx="6">
                        <c:v>42616.056159981003</c:v>
                      </c:pt>
                      <c:pt idx="7">
                        <c:v>64831.828549521102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169-443C-A0C7-16C0E1ACBE56}"/>
                  </c:ext>
                </c:extLst>
              </c15:ser>
            </c15:filteredScatterSeries>
            <c15:filteredScatte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combination!$K$2</c15:sqref>
                        </c15:formulaRef>
                      </c:ext>
                    </c:extLst>
                    <c:strCache>
                      <c:ptCount val="1"/>
                      <c:pt idx="0">
                        <c:v>ΔR_34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combination!$I$3:$I$6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combination!$K$3:$K$10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6630.49201531986</c:v>
                      </c:pt>
                      <c:pt idx="1">
                        <c:v>12249.699455809199</c:v>
                      </c:pt>
                      <c:pt idx="2">
                        <c:v>12663.824449580099</c:v>
                      </c:pt>
                      <c:pt idx="3">
                        <c:v>17359.7218473418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169-443C-A0C7-16C0E1ACBE56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combination!$L$2</c15:sqref>
                        </c15:formulaRef>
                      </c:ext>
                    </c:extLst>
                    <c:strCache>
                      <c:ptCount val="1"/>
                      <c:pt idx="0">
                        <c:v>ΔR_35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combination!$I$3:$I$6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combination!$L$3:$L$10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5220.9747101703897</c:v>
                      </c:pt>
                      <c:pt idx="1">
                        <c:v>8647.5241951840799</c:v>
                      </c:pt>
                      <c:pt idx="2">
                        <c:v>9261.4203673973498</c:v>
                      </c:pt>
                      <c:pt idx="3">
                        <c:v>12139.339241781599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169-443C-A0C7-16C0E1ACBE56}"/>
                  </c:ext>
                </c:extLst>
              </c15:ser>
            </c15:filteredScatterSeries>
            <c15:filteredScatte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combination!$O$2</c15:sqref>
                        </c15:formulaRef>
                      </c:ext>
                    </c:extLst>
                    <c:strCache>
                      <c:ptCount val="1"/>
                      <c:pt idx="0">
                        <c:v>ΔR_40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combination!$M$3:$M$6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combination!$O$3:$O$10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2050.1029306862101</c:v>
                      </c:pt>
                      <c:pt idx="1">
                        <c:v>6154.7591613923896</c:v>
                      </c:pt>
                      <c:pt idx="2">
                        <c:v>6758.4994869474103</c:v>
                      </c:pt>
                      <c:pt idx="3">
                        <c:v>9474.8503466938892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169-443C-A0C7-16C0E1ACBE56}"/>
                  </c:ext>
                </c:extLst>
              </c15:ser>
            </c15:filteredScatterSeries>
            <c15:filteredScatte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combination!$P$2</c15:sqref>
                        </c15:formulaRef>
                      </c:ext>
                    </c:extLst>
                    <c:strCache>
                      <c:ptCount val="1"/>
                      <c:pt idx="0">
                        <c:v>ΔR_41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combination!$M$3:$M$6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combination!$P$3:$P$10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2332.3316879857898</c:v>
                      </c:pt>
                      <c:pt idx="1">
                        <c:v>6148.7584773245499</c:v>
                      </c:pt>
                      <c:pt idx="2">
                        <c:v>6387.4067931015998</c:v>
                      </c:pt>
                      <c:pt idx="3">
                        <c:v>8676.2576234144799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169-443C-A0C7-16C0E1ACBE56}"/>
                  </c:ext>
                </c:extLst>
              </c15:ser>
            </c15:filteredScatterSeries>
          </c:ext>
        </c:extLst>
      </c:scatterChart>
      <c:valAx>
        <c:axId val="163420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08352"/>
        <c:crosses val="autoZero"/>
        <c:crossBetween val="midCat"/>
      </c:valAx>
      <c:valAx>
        <c:axId val="163420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0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combination!$B$25</c:f>
              <c:strCache>
                <c:ptCount val="1"/>
                <c:pt idx="0">
                  <c:v>C3_21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combination!$A$26:$A$30</c:f>
              <c:numCache>
                <c:formatCode>General</c:formatCode>
                <c:ptCount val="5"/>
                <c:pt idx="0">
                  <c:v>0</c:v>
                </c:pt>
                <c:pt idx="1">
                  <c:v>179</c:v>
                </c:pt>
                <c:pt idx="2">
                  <c:v>226</c:v>
                </c:pt>
                <c:pt idx="3">
                  <c:v>273</c:v>
                </c:pt>
                <c:pt idx="4">
                  <c:v>442</c:v>
                </c:pt>
              </c:numCache>
            </c:numRef>
          </c:xVal>
          <c:yVal>
            <c:numRef>
              <c:f>combination!$B$26:$B$30</c:f>
              <c:numCache>
                <c:formatCode>General</c:formatCode>
                <c:ptCount val="5"/>
                <c:pt idx="0">
                  <c:v>3.4325303662096534E-3</c:v>
                </c:pt>
                <c:pt idx="1">
                  <c:v>6.1179333847340156E-4</c:v>
                </c:pt>
                <c:pt idx="2">
                  <c:v>5.822565207324595E-4</c:v>
                </c:pt>
                <c:pt idx="3">
                  <c:v>6.3452777854246093E-4</c:v>
                </c:pt>
                <c:pt idx="4">
                  <c:v>6.6241115114614075E-4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C-40CB-9EAA-239A2CFDAD0F}"/>
            </c:ext>
          </c:extLst>
        </c:ser>
        <c:ser>
          <c:idx val="8"/>
          <c:order val="6"/>
          <c:tx>
            <c:strRef>
              <c:f>combination!$J$25</c:f>
              <c:strCache>
                <c:ptCount val="1"/>
                <c:pt idx="0">
                  <c:v>C3_27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combination!$I$26:$I$33</c:f>
              <c:numCache>
                <c:formatCode>General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38</c:v>
                </c:pt>
                <c:pt idx="4">
                  <c:v>88</c:v>
                </c:pt>
                <c:pt idx="5">
                  <c:v>135</c:v>
                </c:pt>
                <c:pt idx="6">
                  <c:v>203</c:v>
                </c:pt>
                <c:pt idx="7">
                  <c:v>351</c:v>
                </c:pt>
              </c:numCache>
            </c:numRef>
          </c:xVal>
          <c:yVal>
            <c:numRef>
              <c:f>combination!$J$26:$J$33</c:f>
              <c:numCache>
                <c:formatCode>General</c:formatCode>
                <c:ptCount val="8"/>
                <c:pt idx="0">
                  <c:v>7.9784836361154016E-4</c:v>
                </c:pt>
                <c:pt idx="1">
                  <c:v>5.5102921810988895E-4</c:v>
                </c:pt>
                <c:pt idx="2">
                  <c:v>8.0260872303435625E-4</c:v>
                </c:pt>
                <c:pt idx="3">
                  <c:v>6.4101443808518399E-4</c:v>
                </c:pt>
                <c:pt idx="4">
                  <c:v>1.4034164678977787E-3</c:v>
                </c:pt>
                <c:pt idx="5">
                  <c:v>7.2408784897315913E-4</c:v>
                </c:pt>
                <c:pt idx="6">
                  <c:v>5.024581187390891E-4</c:v>
                </c:pt>
                <c:pt idx="7">
                  <c:v>4.0883953549427922E-4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67C-40CB-9EAA-239A2CFDAD0F}"/>
            </c:ext>
          </c:extLst>
        </c:ser>
        <c:ser>
          <c:idx val="16"/>
          <c:order val="12"/>
          <c:tx>
            <c:strRef>
              <c:f>combination!$R$25</c:f>
              <c:strCache>
                <c:ptCount val="1"/>
                <c:pt idx="0">
                  <c:v>C3_33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combination!$Q$26:$Q$29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combination!$R$26:$R$29</c:f>
              <c:numCache>
                <c:formatCode>General</c:formatCode>
                <c:ptCount val="4"/>
                <c:pt idx="0">
                  <c:v>2.1362963135646202E-3</c:v>
                </c:pt>
                <c:pt idx="1">
                  <c:v>6.690340705915866E-4</c:v>
                </c:pt>
                <c:pt idx="2">
                  <c:v>7.2759590812430258E-4</c:v>
                </c:pt>
                <c:pt idx="3">
                  <c:v>8.7477572454916963E-4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67C-40CB-9EAA-239A2CFDAD0F}"/>
            </c:ext>
          </c:extLst>
        </c:ser>
        <c:ser>
          <c:idx val="29"/>
          <c:order val="23"/>
          <c:tx>
            <c:strRef>
              <c:f>combination!$AE$25</c:f>
              <c:strCache>
                <c:ptCount val="1"/>
                <c:pt idx="0">
                  <c:v>C3_39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combination!$AD$26:$AD$29</c:f>
              <c:numCache>
                <c:formatCode>General</c:formatCode>
                <c:ptCount val="4"/>
                <c:pt idx="0">
                  <c:v>0</c:v>
                </c:pt>
                <c:pt idx="1">
                  <c:v>46</c:v>
                </c:pt>
                <c:pt idx="2">
                  <c:v>114</c:v>
                </c:pt>
                <c:pt idx="3">
                  <c:v>262</c:v>
                </c:pt>
              </c:numCache>
            </c:numRef>
          </c:xVal>
          <c:yVal>
            <c:numRef>
              <c:f>combination!$AE$26:$AE$29</c:f>
              <c:numCache>
                <c:formatCode>General</c:formatCode>
                <c:ptCount val="4"/>
                <c:pt idx="0">
                  <c:v>2.0392024845922261E-3</c:v>
                </c:pt>
                <c:pt idx="1">
                  <c:v>6.1939794552585362E-4</c:v>
                </c:pt>
                <c:pt idx="2">
                  <c:v>2.2433347209937335E-3</c:v>
                </c:pt>
                <c:pt idx="3">
                  <c:v>7.0976725967976449E-4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67C-40CB-9EAA-239A2CFDA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075375"/>
        <c:axId val="166107201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combination!$C$25</c15:sqref>
                        </c15:formulaRef>
                      </c:ext>
                    </c:extLst>
                    <c:strCache>
                      <c:ptCount val="1"/>
                      <c:pt idx="0">
                        <c:v>C3_22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combination!$A$26:$A$30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combination!$C$26:$C$30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3.8340124695701245E-3</c:v>
                      </c:pt>
                      <c:pt idx="1">
                        <c:v>1.1897683708815283E-3</c:v>
                      </c:pt>
                      <c:pt idx="2">
                        <c:v>1.2273504374886079E-3</c:v>
                      </c:pt>
                      <c:pt idx="3">
                        <c:v>1.3823939095367801E-3</c:v>
                      </c:pt>
                      <c:pt idx="4">
                        <c:v>1.229037903143833E-3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67C-40CB-9EAA-239A2CFDAD0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combination!$D$25</c15:sqref>
                        </c15:formulaRef>
                      </c:ext>
                    </c:extLst>
                    <c:strCache>
                      <c:ptCount val="1"/>
                      <c:pt idx="0">
                        <c:v>C3_23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combination!$A$26:$A$30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combination!$D$26:$D$30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5.7802251275759038E-4</c:v>
                      </c:pt>
                      <c:pt idx="1">
                        <c:v>1.6000092882342332E-4</c:v>
                      </c:pt>
                      <c:pt idx="2">
                        <c:v>1.7827557215797639E-4</c:v>
                      </c:pt>
                      <c:pt idx="3">
                        <c:v>2.3413723385887168E-4</c:v>
                      </c:pt>
                      <c:pt idx="4">
                        <c:v>2.09387007247737E-4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7C-40CB-9EAA-239A2CFDAD0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combination!$E$25</c15:sqref>
                        </c15:formulaRef>
                      </c:ext>
                    </c:extLst>
                    <c:strCache>
                      <c:ptCount val="1"/>
                      <c:pt idx="0">
                        <c:v>C3_24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combination!$A$26:$A$30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combination!$E$26:$E$30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1.7684061066500952E-4</c:v>
                      </c:pt>
                      <c:pt idx="2">
                        <c:v>1.9475389710868341E-4</c:v>
                      </c:pt>
                      <c:pt idx="3">
                        <c:v>2.6907680499833056E-4</c:v>
                      </c:pt>
                      <c:pt idx="4">
                        <c:v>2.6264583085053918E-4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7C-40CB-9EAA-239A2CFDAD0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combination!$F$25</c15:sqref>
                        </c15:formulaRef>
                      </c:ext>
                    </c:extLst>
                    <c:strCache>
                      <c:ptCount val="1"/>
                      <c:pt idx="0">
                        <c:v>C3_25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combination!$A$26:$A$30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combination!$F$26:$F$30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1.1093550902149002E-4</c:v>
                      </c:pt>
                      <c:pt idx="2">
                        <c:v>1.5322111005586708E-4</c:v>
                      </c:pt>
                      <c:pt idx="3">
                        <c:v>1.4255651879429787E-4</c:v>
                      </c:pt>
                      <c:pt idx="4">
                        <c:v>1.2801823255452938E-4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7C-40CB-9EAA-239A2CFDAD0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combination!$G$25</c15:sqref>
                        </c15:formulaRef>
                      </c:ext>
                    </c:extLst>
                    <c:strCache>
                      <c:ptCount val="1"/>
                      <c:pt idx="0">
                        <c:v>C3_26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combination!$A$26:$A$30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179</c:v>
                      </c:pt>
                      <c:pt idx="2">
                        <c:v>226</c:v>
                      </c:pt>
                      <c:pt idx="3">
                        <c:v>273</c:v>
                      </c:pt>
                      <c:pt idx="4">
                        <c:v>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combination!$G$26:$G$30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7.8594274808170084E-4</c:v>
                      </c:pt>
                      <c:pt idx="1">
                        <c:v>1.2497385886420411E-4</c:v>
                      </c:pt>
                      <c:pt idx="2">
                        <c:v>1.6934210134096647E-4</c:v>
                      </c:pt>
                      <c:pt idx="3">
                        <c:v>1.7538170960278284E-4</c:v>
                      </c:pt>
                      <c:pt idx="4">
                        <c:v>1.7556754840013578E-4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67C-40CB-9EAA-239A2CFDAD0F}"/>
                  </c:ext>
                </c:extLst>
              </c15:ser>
            </c15:filteredScatterSeries>
            <c15:filteredScatte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combination!$K$25</c15:sqref>
                        </c15:formulaRef>
                      </c:ext>
                    </c:extLst>
                    <c:strCache>
                      <c:ptCount val="1"/>
                      <c:pt idx="0">
                        <c:v>C3_28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combination!$I$26:$I$33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combination!$K$26:$K$33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9.5302890754015758E-4</c:v>
                      </c:pt>
                      <c:pt idx="1">
                        <c:v>5.9647341007390098E-4</c:v>
                      </c:pt>
                      <c:pt idx="2">
                        <c:v>1.0554264003963796E-3</c:v>
                      </c:pt>
                      <c:pt idx="3">
                        <c:v>8.146430526594754E-4</c:v>
                      </c:pt>
                      <c:pt idx="4">
                        <c:v>1.0323817240043059E-3</c:v>
                      </c:pt>
                      <c:pt idx="5">
                        <c:v>5.7856442433836485E-4</c:v>
                      </c:pt>
                      <c:pt idx="6">
                        <c:v>2.5379759931000667E-4</c:v>
                      </c:pt>
                      <c:pt idx="7">
                        <c:v>5.0538220486025839E-4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67C-40CB-9EAA-239A2CFDAD0F}"/>
                  </c:ext>
                </c:extLst>
              </c15:ser>
            </c15:filteredScatterSeries>
            <c15:filteredScatte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combination!$L$25</c15:sqref>
                        </c15:formulaRef>
                      </c:ext>
                    </c:extLst>
                    <c:strCache>
                      <c:ptCount val="1"/>
                      <c:pt idx="0">
                        <c:v>C3_29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combination!$I$26:$I$33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combination!$L$26:$L$33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8.3100634113774513E-4</c:v>
                      </c:pt>
                      <c:pt idx="1">
                        <c:v>9.2168055304966143E-4</c:v>
                      </c:pt>
                      <c:pt idx="2">
                        <c:v>8.4257560600408668E-4</c:v>
                      </c:pt>
                      <c:pt idx="3">
                        <c:v>9.2500025945947218E-4</c:v>
                      </c:pt>
                      <c:pt idx="4">
                        <c:v>1.7599613365457158E-3</c:v>
                      </c:pt>
                      <c:pt idx="5">
                        <c:v>1.1574599829410263E-3</c:v>
                      </c:pt>
                      <c:pt idx="6">
                        <c:v>6.1446176127008371E-4</c:v>
                      </c:pt>
                      <c:pt idx="7">
                        <c:v>7.2447928155040776E-4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67C-40CB-9EAA-239A2CFDAD0F}"/>
                  </c:ext>
                </c:extLst>
              </c15:ser>
            </c15:filteredScatterSeries>
            <c15:filteredScatte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combination!$M$25</c15:sqref>
                        </c15:formulaRef>
                      </c:ext>
                    </c:extLst>
                    <c:strCache>
                      <c:ptCount val="1"/>
                      <c:pt idx="0">
                        <c:v>C3_30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combination!$I$26:$I$33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combination!$M$26:$M$33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1.2801967668940393E-3</c:v>
                      </c:pt>
                      <c:pt idx="1">
                        <c:v>1.2036410627277283E-3</c:v>
                      </c:pt>
                      <c:pt idx="2">
                        <c:v>1.5473420571302651E-3</c:v>
                      </c:pt>
                      <c:pt idx="3">
                        <c:v>1.8410500229367182E-3</c:v>
                      </c:pt>
                      <c:pt idx="4">
                        <c:v>9.8508823471752521E-3</c:v>
                      </c:pt>
                      <c:pt idx="5">
                        <c:v>1.7149773760266017E-3</c:v>
                      </c:pt>
                      <c:pt idx="6">
                        <c:v>1.6758034298025573E-3</c:v>
                      </c:pt>
                      <c:pt idx="7">
                        <c:v>2.9296157232611996E-3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67C-40CB-9EAA-239A2CFDAD0F}"/>
                  </c:ext>
                </c:extLst>
              </c15:ser>
            </c15:filteredScatterSeries>
            <c15:filteredScatte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combination!$N$25</c15:sqref>
                        </c15:formulaRef>
                      </c:ext>
                    </c:extLst>
                    <c:strCache>
                      <c:ptCount val="1"/>
                      <c:pt idx="0">
                        <c:v>C3_31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combination!$I$26:$I$33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combination!$N$26:$N$33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7.2995992865525748E-4</c:v>
                      </c:pt>
                      <c:pt idx="1">
                        <c:v>2.6083930328426837E-4</c:v>
                      </c:pt>
                      <c:pt idx="2">
                        <c:v>3.7036618777465201E-4</c:v>
                      </c:pt>
                      <c:pt idx="3">
                        <c:v>5.659394737643588E-4</c:v>
                      </c:pt>
                      <c:pt idx="4">
                        <c:v>3.0005831659425723E-4</c:v>
                      </c:pt>
                      <c:pt idx="5">
                        <c:v>1.8127737377968871E-4</c:v>
                      </c:pt>
                      <c:pt idx="6">
                        <c:v>3.1629845510147323E-4</c:v>
                      </c:pt>
                      <c:pt idx="7">
                        <c:v>1.5599033762235054E-4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67C-40CB-9EAA-239A2CFDAD0F}"/>
                  </c:ext>
                </c:extLst>
              </c15:ser>
            </c15:filteredScatterSeries>
            <c15:filteredScatte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combination!$O$25</c15:sqref>
                        </c15:formulaRef>
                      </c:ext>
                    </c:extLst>
                    <c:strCache>
                      <c:ptCount val="1"/>
                      <c:pt idx="0">
                        <c:v>C3_32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combination!$I$26:$I$33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7</c:v>
                      </c:pt>
                      <c:pt idx="2">
                        <c:v>28</c:v>
                      </c:pt>
                      <c:pt idx="3">
                        <c:v>38</c:v>
                      </c:pt>
                      <c:pt idx="4">
                        <c:v>88</c:v>
                      </c:pt>
                      <c:pt idx="5">
                        <c:v>135</c:v>
                      </c:pt>
                      <c:pt idx="6">
                        <c:v>203</c:v>
                      </c:pt>
                      <c:pt idx="7">
                        <c:v>351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combination!$O$26:$O$33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6.4198431601883779E-4</c:v>
                      </c:pt>
                      <c:pt idx="1">
                        <c:v>2.1533170876567495E-4</c:v>
                      </c:pt>
                      <c:pt idx="2">
                        <c:v>5.06425487101661E-4</c:v>
                      </c:pt>
                      <c:pt idx="3">
                        <c:v>4.2782938059614934E-4</c:v>
                      </c:pt>
                      <c:pt idx="4">
                        <c:v>1.6677419909599266E-4</c:v>
                      </c:pt>
                      <c:pt idx="5">
                        <c:v>3.3813512316008683E-4</c:v>
                      </c:pt>
                      <c:pt idx="6">
                        <c:v>2.6415747876922159E-4</c:v>
                      </c:pt>
                      <c:pt idx="7">
                        <c:v>7.9369461909713636E-5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67C-40CB-9EAA-239A2CFDAD0F}"/>
                  </c:ext>
                </c:extLst>
              </c15:ser>
            </c15:filteredScatterSeries>
            <c15:filteredScatter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combination!$S$25</c15:sqref>
                        </c15:formulaRef>
                      </c:ext>
                    </c:extLst>
                    <c:strCache>
                      <c:ptCount val="1"/>
                      <c:pt idx="0">
                        <c:v>C3_34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combination!$S$26:$S$29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2.0740975764002465E-3</c:v>
                      </c:pt>
                      <c:pt idx="1">
                        <c:v>6.0464160502845372E-4</c:v>
                      </c:pt>
                      <c:pt idx="2">
                        <c:v>6.7130223008613117E-4</c:v>
                      </c:pt>
                      <c:pt idx="3">
                        <c:v>7.4348693849881525E-4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67C-40CB-9EAA-239A2CFDAD0F}"/>
                  </c:ext>
                </c:extLst>
              </c15:ser>
            </c15:filteredScatterSeries>
            <c15:filteredScatterSeries>
              <c15:ser>
                <c:idx val="18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combination!$T$25</c15:sqref>
                        </c15:formulaRef>
                      </c:ext>
                    </c:extLst>
                    <c:strCache>
                      <c:ptCount val="1"/>
                      <c:pt idx="0">
                        <c:v>C3_35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combination!$T$26:$T$29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2.4396412729571202E-3</c:v>
                      </c:pt>
                      <c:pt idx="1">
                        <c:v>8.6905573099406561E-4</c:v>
                      </c:pt>
                      <c:pt idx="2">
                        <c:v>1.0505419867932126E-3</c:v>
                      </c:pt>
                      <c:pt idx="3">
                        <c:v>1.2759824198601687E-3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67C-40CB-9EAA-239A2CFDAD0F}"/>
                  </c:ext>
                </c:extLst>
              </c15:ser>
            </c15:filteredScatterSeries>
            <c15:filteredScatterSeries>
              <c15:ser>
                <c:idx val="19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combination!$U$25</c15:sqref>
                        </c15:formulaRef>
                      </c:ext>
                    </c:extLst>
                    <c:strCache>
                      <c:ptCount val="1"/>
                      <c:pt idx="0">
                        <c:v>C3_36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combination!$U$26:$U$29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1.9784914967415734E-3</c:v>
                      </c:pt>
                      <c:pt idx="1">
                        <c:v>2.244978725129985E-3</c:v>
                      </c:pt>
                      <c:pt idx="2">
                        <c:v>6.1859905806976217E-4</c:v>
                      </c:pt>
                      <c:pt idx="3">
                        <c:v>6.1920814801072444E-4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67C-40CB-9EAA-239A2CFDAD0F}"/>
                  </c:ext>
                </c:extLst>
              </c15:ser>
            </c15:filteredScatterSeries>
            <c15:filteredScatterSeries>
              <c15:ser>
                <c:idx val="20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combination!$V$25</c15:sqref>
                        </c15:formulaRef>
                      </c:ext>
                    </c:extLst>
                    <c:strCache>
                      <c:ptCount val="1"/>
                      <c:pt idx="0">
                        <c:v>C3_37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combination!$V$26:$V$29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1.7091631198306704E-3</c:v>
                      </c:pt>
                      <c:pt idx="1">
                        <c:v>4.275709104023304E-4</c:v>
                      </c:pt>
                      <c:pt idx="2">
                        <c:v>5.427895335978327E-4</c:v>
                      </c:pt>
                      <c:pt idx="3">
                        <c:v>5.1855535683446993E-4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67C-40CB-9EAA-239A2CFDAD0F}"/>
                  </c:ext>
                </c:extLst>
              </c15:ser>
            </c15:filteredScatterSeries>
            <c15:filteredScatterSeries>
              <c15:ser>
                <c:idx val="21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combination!$W$25</c15:sqref>
                        </c15:formulaRef>
                      </c:ext>
                    </c:extLst>
                    <c:strCache>
                      <c:ptCount val="1"/>
                      <c:pt idx="0">
                        <c:v>C3_38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combination!$W$26:$W$29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2.3446685684950165E-3</c:v>
                      </c:pt>
                      <c:pt idx="1">
                        <c:v>8.1081537523552147E-4</c:v>
                      </c:pt>
                      <c:pt idx="2">
                        <c:v>8.3490401548597158E-4</c:v>
                      </c:pt>
                      <c:pt idx="3">
                        <c:v>9.6976577384744059E-4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67C-40CB-9EAA-239A2CFDAD0F}"/>
                  </c:ext>
                </c:extLst>
              </c15:ser>
            </c15:filteredScatterSeries>
            <c15:filteredScatterSeries>
              <c15:ser>
                <c:idx val="22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combination!$X$25</c15:sqref>
                        </c15:formulaRef>
                      </c:ext>
                    </c:extLst>
                    <c:strCache>
                      <c:ptCount val="1"/>
                      <c:pt idx="0">
                        <c:v>C3_51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combination!$X$26:$X$29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1.3643205757925337E-3</c:v>
                      </c:pt>
                      <c:pt idx="1">
                        <c:v>1.677262667190776E-3</c:v>
                      </c:pt>
                      <c:pt idx="2">
                        <c:v>1.7357213233915563E-3</c:v>
                      </c:pt>
                      <c:pt idx="3">
                        <c:v>1.959081060355642E-3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67C-40CB-9EAA-239A2CFDAD0F}"/>
                  </c:ext>
                </c:extLst>
              </c15:ser>
            </c15:filteredScatterSeries>
            <c15:filteredScatterSeries>
              <c15:ser>
                <c:idx val="23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combination!$Y$25</c15:sqref>
                        </c15:formulaRef>
                      </c:ext>
                    </c:extLst>
                    <c:strCache>
                      <c:ptCount val="1"/>
                      <c:pt idx="0">
                        <c:v>C3_52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combination!$Y$26:$Y$29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2.1146714878825944E-3</c:v>
                      </c:pt>
                      <c:pt idx="1">
                        <c:v>2.1473712287265771E-3</c:v>
                      </c:pt>
                      <c:pt idx="2">
                        <c:v>2.2251349383578963E-3</c:v>
                      </c:pt>
                      <c:pt idx="3">
                        <c:v>6.9552587712986625E-4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67C-40CB-9EAA-239A2CFDAD0F}"/>
                  </c:ext>
                </c:extLst>
              </c15:ser>
            </c15:filteredScatterSeries>
            <c15:filteredScatterSeries>
              <c15:ser>
                <c:idx val="24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combination!$Z$25</c15:sqref>
                        </c15:formulaRef>
                      </c:ext>
                    </c:extLst>
                    <c:strCache>
                      <c:ptCount val="1"/>
                      <c:pt idx="0">
                        <c:v>C3_53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combination!$Z$26:$Z$29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1.5412385442069739E-3</c:v>
                      </c:pt>
                      <c:pt idx="1">
                        <c:v>3.9915202416493384E-4</c:v>
                      </c:pt>
                      <c:pt idx="2">
                        <c:v>1.6457650359213358E-3</c:v>
                      </c:pt>
                      <c:pt idx="3">
                        <c:v>1.1147391086474253E-3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67C-40CB-9EAA-239A2CFDAD0F}"/>
                  </c:ext>
                </c:extLst>
              </c15:ser>
            </c15:filteredScatterSeries>
            <c15:filteredScatterSeries>
              <c15:ser>
                <c:idx val="25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combination!$AA$25</c15:sqref>
                        </c15:formulaRef>
                      </c:ext>
                    </c:extLst>
                    <c:strCache>
                      <c:ptCount val="1"/>
                      <c:pt idx="0">
                        <c:v>C3_54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combination!$AA$26:$AA$29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1.9215583303624478E-3</c:v>
                      </c:pt>
                      <c:pt idx="1">
                        <c:v>4.9952333799645633E-4</c:v>
                      </c:pt>
                      <c:pt idx="2">
                        <c:v>1.7856751612215921E-3</c:v>
                      </c:pt>
                      <c:pt idx="3">
                        <c:v>6.0890971605405051E-4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67C-40CB-9EAA-239A2CFDAD0F}"/>
                  </c:ext>
                </c:extLst>
              </c15:ser>
            </c15:filteredScatterSeries>
            <c15:filteredScatterSeries>
              <c15:ser>
                <c:idx val="26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combination!$AB$25</c15:sqref>
                        </c15:formulaRef>
                      </c:ext>
                    </c:extLst>
                    <c:strCache>
                      <c:ptCount val="1"/>
                      <c:pt idx="0">
                        <c:v>C3_55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combination!$Q$26:$Q$29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combination!$AB$26:$AB$29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1.3742437390415322E-3</c:v>
                      </c:pt>
                      <c:pt idx="1">
                        <c:v>1.4505063689148692E-3</c:v>
                      </c:pt>
                      <c:pt idx="2">
                        <c:v>1.4006667846484953E-3</c:v>
                      </c:pt>
                      <c:pt idx="3">
                        <c:v>1.468276822591793E-3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67C-40CB-9EAA-239A2CFDAD0F}"/>
                  </c:ext>
                </c:extLst>
              </c15:ser>
            </c15:filteredScatterSeries>
            <c15:filteredScatterSeries>
              <c15:ser>
                <c:idx val="30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combination!$AF$25</c15:sqref>
                        </c15:formulaRef>
                      </c:ext>
                    </c:extLst>
                    <c:strCache>
                      <c:ptCount val="1"/>
                      <c:pt idx="0">
                        <c:v>C3_40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combination!$AF$26:$AF$29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2.43765761612882E-3</c:v>
                      </c:pt>
                      <c:pt idx="1">
                        <c:v>7.0717123362569717E-4</c:v>
                      </c:pt>
                      <c:pt idx="2">
                        <c:v>2.6944503157790237E-3</c:v>
                      </c:pt>
                      <c:pt idx="3">
                        <c:v>1.3195260313348248E-3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67C-40CB-9EAA-239A2CFDAD0F}"/>
                  </c:ext>
                </c:extLst>
              </c15:ser>
            </c15:filteredScatterSeries>
            <c15:filteredScatterSeries>
              <c15:ser>
                <c:idx val="31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combination!$AG$25</c15:sqref>
                        </c15:formulaRef>
                      </c:ext>
                    </c:extLst>
                    <c:strCache>
                      <c:ptCount val="1"/>
                      <c:pt idx="0">
                        <c:v>C3_41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combination!$AG$26:$AG$29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2.8327189549771825E-3</c:v>
                      </c:pt>
                      <c:pt idx="1">
                        <c:v>9.4780245561546374E-4</c:v>
                      </c:pt>
                      <c:pt idx="2">
                        <c:v>2.9369919723482621E-3</c:v>
                      </c:pt>
                      <c:pt idx="3">
                        <c:v>1.1345201212534966E-3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67C-40CB-9EAA-239A2CFDAD0F}"/>
                  </c:ext>
                </c:extLst>
              </c15:ser>
            </c15:filteredScatterSeries>
            <c15:filteredScatterSeries>
              <c15:ser>
                <c:idx val="32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combination!$AH$25</c15:sqref>
                        </c15:formulaRef>
                      </c:ext>
                    </c:extLst>
                    <c:strCache>
                      <c:ptCount val="1"/>
                      <c:pt idx="0">
                        <c:v>C3_42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combination!$AH$26:$AH$29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2.9140172190166283E-3</c:v>
                      </c:pt>
                      <c:pt idx="1">
                        <c:v>6.7134756287863832E-4</c:v>
                      </c:pt>
                      <c:pt idx="2">
                        <c:v>7.8633652438275684E-4</c:v>
                      </c:pt>
                      <c:pt idx="3">
                        <c:v>6.1803127072240012E-4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67C-40CB-9EAA-239A2CFDAD0F}"/>
                  </c:ext>
                </c:extLst>
              </c15:ser>
            </c15:filteredScatterSeries>
            <c15:filteredScatterSeries>
              <c15:ser>
                <c:idx val="33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combination!$AI$25</c15:sqref>
                        </c15:formulaRef>
                      </c:ext>
                    </c:extLst>
                    <c:strCache>
                      <c:ptCount val="1"/>
                      <c:pt idx="0">
                        <c:v>C3_43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combination!$AI$26:$AI$29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1.8599781736325272E-3</c:v>
                      </c:pt>
                      <c:pt idx="1">
                        <c:v>1.4652181008462423E-3</c:v>
                      </c:pt>
                      <c:pt idx="2">
                        <c:v>1.5936462414291835E-3</c:v>
                      </c:pt>
                      <c:pt idx="3">
                        <c:v>5.4336984008268292E-4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67C-40CB-9EAA-239A2CFDAD0F}"/>
                  </c:ext>
                </c:extLst>
              </c15:ser>
            </c15:filteredScatterSeries>
            <c15:filteredScatterSeries>
              <c15:ser>
                <c:idx val="34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combination!$AJ$25</c15:sqref>
                        </c15:formulaRef>
                      </c:ext>
                    </c:extLst>
                    <c:strCache>
                      <c:ptCount val="1"/>
                      <c:pt idx="0">
                        <c:v>C3_44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combination!$AJ$26:$AJ$29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2.4554189983245285E-3</c:v>
                      </c:pt>
                      <c:pt idx="1">
                        <c:v>1.027624888282092E-3</c:v>
                      </c:pt>
                      <c:pt idx="2">
                        <c:v>9.2271005464453703E-4</c:v>
                      </c:pt>
                      <c:pt idx="3">
                        <c:v>7.2002975508069227E-4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67C-40CB-9EAA-239A2CFDAD0F}"/>
                  </c:ext>
                </c:extLst>
              </c15:ser>
            </c15:filteredScatterSeries>
            <c15:filteredScatterSeries>
              <c15:ser>
                <c:idx val="35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combination!$AK$25</c15:sqref>
                        </c15:formulaRef>
                      </c:ext>
                    </c:extLst>
                    <c:strCache>
                      <c:ptCount val="1"/>
                      <c:pt idx="0">
                        <c:v>C3_45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combination!$AK$26:$AK$29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3.4166197378024221E-3</c:v>
                      </c:pt>
                      <c:pt idx="1">
                        <c:v>1.0710105530740692E-3</c:v>
                      </c:pt>
                      <c:pt idx="2">
                        <c:v>1.5547904092814856E-3</c:v>
                      </c:pt>
                      <c:pt idx="3">
                        <c:v>1.4517618983157776E-3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67C-40CB-9EAA-239A2CFDAD0F}"/>
                  </c:ext>
                </c:extLst>
              </c15:ser>
            </c15:filteredScatterSeries>
            <c15:filteredScatterSeries>
              <c15:ser>
                <c:idx val="36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combination!$AL$25</c15:sqref>
                        </c15:formulaRef>
                      </c:ext>
                    </c:extLst>
                    <c:strCache>
                      <c:ptCount val="1"/>
                      <c:pt idx="0">
                        <c:v>C3_46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combination!$AL$26:$AL$29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3.40649323099929E-3</c:v>
                      </c:pt>
                      <c:pt idx="1">
                        <c:v>1.1689332218056492E-3</c:v>
                      </c:pt>
                      <c:pt idx="2">
                        <c:v>1.3171075377797514E-3</c:v>
                      </c:pt>
                      <c:pt idx="3">
                        <c:v>1.3351786023242014E-3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67C-40CB-9EAA-239A2CFDAD0F}"/>
                  </c:ext>
                </c:extLst>
              </c15:ser>
            </c15:filteredScatterSeries>
            <c15:filteredScatterSeries>
              <c15:ser>
                <c:idx val="37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combination!$AM$25</c15:sqref>
                        </c15:formulaRef>
                      </c:ext>
                    </c:extLst>
                    <c:strCache>
                      <c:ptCount val="1"/>
                      <c:pt idx="0">
                        <c:v>C3_47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combination!$AM$26:$AM$29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4.8740481506961628E-3</c:v>
                      </c:pt>
                      <c:pt idx="1">
                        <c:v>1.0744225819972442E-3</c:v>
                      </c:pt>
                      <c:pt idx="2">
                        <c:v>1.3358472125878258E-3</c:v>
                      </c:pt>
                      <c:pt idx="3">
                        <c:v>1.5002062949049857E-3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D67C-40CB-9EAA-239A2CFDAD0F}"/>
                  </c:ext>
                </c:extLst>
              </c15:ser>
            </c15:filteredScatterSeries>
            <c15:filteredScatterSeries>
              <c15:ser>
                <c:idx val="38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combination!$AN$25</c15:sqref>
                        </c15:formulaRef>
                      </c:ext>
                    </c:extLst>
                    <c:strCache>
                      <c:ptCount val="1"/>
                      <c:pt idx="0">
                        <c:v>C3_48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combination!$AN$26:$AN$29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2.3480274247870687E-3</c:v>
                      </c:pt>
                      <c:pt idx="1">
                        <c:v>7.2017431328931741E-4</c:v>
                      </c:pt>
                      <c:pt idx="2">
                        <c:v>2.9665599702979936E-3</c:v>
                      </c:pt>
                      <c:pt idx="3">
                        <c:v>1.0583714976098665E-3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D67C-40CB-9EAA-239A2CFDAD0F}"/>
                  </c:ext>
                </c:extLst>
              </c15:ser>
            </c15:filteredScatterSeries>
            <c15:filteredScatterSeries>
              <c15:ser>
                <c:idx val="39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combination!$AO$25</c15:sqref>
                        </c15:formulaRef>
                      </c:ext>
                    </c:extLst>
                    <c:strCache>
                      <c:ptCount val="1"/>
                      <c:pt idx="0">
                        <c:v>C3_49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combination!$AO$26:$AO$29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3.2314104097543048E-3</c:v>
                      </c:pt>
                      <c:pt idx="1">
                        <c:v>1.1953345153019829E-3</c:v>
                      </c:pt>
                      <c:pt idx="2">
                        <c:v>2.2421080378042381E-3</c:v>
                      </c:pt>
                      <c:pt idx="3">
                        <c:v>6.1921264836535908E-4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D67C-40CB-9EAA-239A2CFDAD0F}"/>
                  </c:ext>
                </c:extLst>
              </c15:ser>
            </c15:filteredScatterSeries>
            <c15:filteredScatterSeries>
              <c15:ser>
                <c:idx val="40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combination!$AP$25</c15:sqref>
                        </c15:formulaRef>
                      </c:ext>
                    </c:extLst>
                    <c:strCache>
                      <c:ptCount val="1"/>
                      <c:pt idx="0">
                        <c:v>C3_50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combination!$AD$26:$AD$29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46</c:v>
                      </c:pt>
                      <c:pt idx="2">
                        <c:v>114</c:v>
                      </c:pt>
                      <c:pt idx="3">
                        <c:v>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combination!$AP$26:$AP$29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2.8584313788887219E-3</c:v>
                      </c:pt>
                      <c:pt idx="1">
                        <c:v>2.2121643795727361E-3</c:v>
                      </c:pt>
                      <c:pt idx="2">
                        <c:v>7.2885921491659038E-4</c:v>
                      </c:pt>
                      <c:pt idx="3">
                        <c:v>5.5642858952233154E-4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D67C-40CB-9EAA-239A2CFDAD0F}"/>
                  </c:ext>
                </c:extLst>
              </c15:ser>
            </c15:filteredScatterSeries>
          </c:ext>
        </c:extLst>
      </c:scatterChart>
      <c:valAx>
        <c:axId val="166107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72015"/>
        <c:crosses val="autoZero"/>
        <c:crossBetween val="midCat"/>
      </c:valAx>
      <c:valAx>
        <c:axId val="16610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7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A298E946-5A7B-4D07-9F37-6CB2758CA707}" formatIdx="0">
          <cx:tx>
            <cx:txData>
              <cx:f/>
              <cx:v>Au NPs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Time (days)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>
                  <a:solidFill>
                    <a:srgbClr val="595959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Time (days)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vertOverflow="overflow" horzOverflow="overflow" wrap="square" lIns="0" tIns="0" rIns="0" bIns="0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>
                    <a:solidFill>
                      <a:srgbClr val="595959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Rct (</a:t>
                </a:r>
                <a:r>
                  <a:rPr lang="el-GR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Ω</a:t>
                </a:r>
                <a:r>
                  <a:rPr lang="es-419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)</a:t>
                </a:r>
                <a:endPara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Times New Roman" panose="02020603050405020304" pitchFamily="18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  <cx:numFmt formatCode="0.00E+00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boxWhisker" uniqueId="{A298E946-5A7B-4D07-9F37-6CB2758CA707}" formatIdx="0">
          <cx:tx>
            <cx:txData>
              <cx:f/>
              <cx:v>MWCNTs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Time (days)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>
                  <a:solidFill>
                    <a:srgbClr val="595959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Time (days)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vertOverflow="overflow" horzOverflow="overflow" wrap="square" lIns="0" tIns="0" rIns="0" bIns="0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>
                    <a:solidFill>
                      <a:srgbClr val="595959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Rct (</a:t>
                </a:r>
                <a:r>
                  <a:rPr lang="el-GR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Ω</a:t>
                </a:r>
                <a:r>
                  <a:rPr lang="es-419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)</a:t>
                </a:r>
                <a:endPara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Times New Roman" panose="02020603050405020304" pitchFamily="18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boxWhisker" uniqueId="{A298E946-5A7B-4D07-9F37-6CB2758CA707}" formatIdx="0">
          <cx:tx>
            <cx:txData>
              <cx:f/>
              <cx:v>Graphite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Time (days)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>
                  <a:solidFill>
                    <a:srgbClr val="595959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Time (days)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vertOverflow="overflow" horzOverflow="overflow" wrap="square" lIns="0" tIns="0" rIns="0" bIns="0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>
                    <a:solidFill>
                      <a:srgbClr val="595959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Rct (</a:t>
                </a:r>
                <a:r>
                  <a:rPr lang="el-GR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Ω</a:t>
                </a:r>
                <a:r>
                  <a:rPr lang="es-419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)</a:t>
                </a:r>
                <a:endPara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Times New Roman" panose="02020603050405020304" pitchFamily="18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  <cx:numFmt formatCode="0.00E+00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plotArea>
      <cx:plotAreaRegion>
        <cx:series layoutId="boxWhisker" uniqueId="{A298E946-5A7B-4D07-9F37-6CB2758CA707}" formatIdx="0">
          <cx:tx>
            <cx:txData>
              <cx:f/>
              <cx:v>rGO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Time (days)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>
                  <a:solidFill>
                    <a:srgbClr val="595959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Time (days)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vertOverflow="overflow" horzOverflow="overflow" wrap="square" lIns="0" tIns="0" rIns="0" bIns="0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>
                    <a:solidFill>
                      <a:srgbClr val="595959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Rct (</a:t>
                </a:r>
                <a:r>
                  <a:rPr lang="el-GR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Ω</a:t>
                </a:r>
                <a:r>
                  <a:rPr lang="es-419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Times New Roman" panose="020206030504050203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)</a:t>
                </a:r>
                <a:endPara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Times New Roman" panose="02020603050405020304" pitchFamily="18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  <cx:numFmt formatCode="0.00E+00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37</xdr:row>
      <xdr:rowOff>65552</xdr:rowOff>
    </xdr:from>
    <xdr:to>
      <xdr:col>8</xdr:col>
      <xdr:colOff>101973</xdr:colOff>
      <xdr:row>51</xdr:row>
      <xdr:rowOff>166967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D8DCD-8127-4DC2-8BD3-C74F7A847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52108</xdr:colOff>
      <xdr:row>73</xdr:row>
      <xdr:rowOff>186017</xdr:rowOff>
    </xdr:from>
    <xdr:to>
      <xdr:col>20</xdr:col>
      <xdr:colOff>388284</xdr:colOff>
      <xdr:row>88</xdr:row>
      <xdr:rowOff>71717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FF736B-83D4-451F-9664-1A0E79000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49866</xdr:colOff>
      <xdr:row>73</xdr:row>
      <xdr:rowOff>184900</xdr:rowOff>
    </xdr:from>
    <xdr:to>
      <xdr:col>9</xdr:col>
      <xdr:colOff>386042</xdr:colOff>
      <xdr:row>88</xdr:row>
      <xdr:rowOff>70600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44DE96-1BF9-4850-8DE9-260A25808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18489</xdr:colOff>
      <xdr:row>37</xdr:row>
      <xdr:rowOff>17368</xdr:rowOff>
    </xdr:from>
    <xdr:to>
      <xdr:col>19</xdr:col>
      <xdr:colOff>141754</xdr:colOff>
      <xdr:row>51</xdr:row>
      <xdr:rowOff>93568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6AE302-5EC8-43D6-8711-BC35E1649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140074</xdr:colOff>
      <xdr:row>51</xdr:row>
      <xdr:rowOff>174810</xdr:rowOff>
    </xdr:from>
    <xdr:to>
      <xdr:col>9</xdr:col>
      <xdr:colOff>476250</xdr:colOff>
      <xdr:row>66</xdr:row>
      <xdr:rowOff>60510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7633AE-766A-B6A5-2623-E0BCE0BCF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84046</xdr:colOff>
      <xdr:row>71</xdr:row>
      <xdr:rowOff>40341</xdr:rowOff>
    </xdr:from>
    <xdr:to>
      <xdr:col>20</xdr:col>
      <xdr:colOff>420222</xdr:colOff>
      <xdr:row>85</xdr:row>
      <xdr:rowOff>116541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8253B1-2DA0-BA6E-F5F6-09F55C93A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868455</xdr:colOff>
      <xdr:row>76</xdr:row>
      <xdr:rowOff>118786</xdr:rowOff>
    </xdr:from>
    <xdr:to>
      <xdr:col>9</xdr:col>
      <xdr:colOff>308161</xdr:colOff>
      <xdr:row>91</xdr:row>
      <xdr:rowOff>4486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4316E-90E2-DBB0-F019-EB1CEBD5C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72838</xdr:colOff>
      <xdr:row>50</xdr:row>
      <xdr:rowOff>174810</xdr:rowOff>
    </xdr:from>
    <xdr:to>
      <xdr:col>20</xdr:col>
      <xdr:colOff>196102</xdr:colOff>
      <xdr:row>65</xdr:row>
      <xdr:rowOff>60510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0776C5E-7C15-A818-36EF-01ADC6F39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554690</xdr:colOff>
      <xdr:row>57</xdr:row>
      <xdr:rowOff>118779</xdr:rowOff>
    </xdr:from>
    <xdr:to>
      <xdr:col>10</xdr:col>
      <xdr:colOff>285749</xdr:colOff>
      <xdr:row>72</xdr:row>
      <xdr:rowOff>4479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38FAB4-B7BD-42C7-A965-DCB6CA182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252132</xdr:colOff>
      <xdr:row>72</xdr:row>
      <xdr:rowOff>174814</xdr:rowOff>
    </xdr:from>
    <xdr:to>
      <xdr:col>9</xdr:col>
      <xdr:colOff>588308</xdr:colOff>
      <xdr:row>87</xdr:row>
      <xdr:rowOff>60514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CEB575-5596-4B87-A1EB-2BB68AF616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140073</xdr:colOff>
      <xdr:row>51</xdr:row>
      <xdr:rowOff>174811</xdr:rowOff>
    </xdr:from>
    <xdr:to>
      <xdr:col>22</xdr:col>
      <xdr:colOff>476249</xdr:colOff>
      <xdr:row>66</xdr:row>
      <xdr:rowOff>60511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39CF7F-80D6-D24B-EAD4-ECB39BC88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95250</xdr:colOff>
      <xdr:row>72</xdr:row>
      <xdr:rowOff>174812</xdr:rowOff>
    </xdr:from>
    <xdr:to>
      <xdr:col>22</xdr:col>
      <xdr:colOff>431426</xdr:colOff>
      <xdr:row>87</xdr:row>
      <xdr:rowOff>60512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95294E-DDD0-7A83-4D35-BC4E69AF4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341780</xdr:colOff>
      <xdr:row>95</xdr:row>
      <xdr:rowOff>118782</xdr:rowOff>
    </xdr:from>
    <xdr:to>
      <xdr:col>10</xdr:col>
      <xdr:colOff>72839</xdr:colOff>
      <xdr:row>110</xdr:row>
      <xdr:rowOff>4482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F5F1FE-FC16-4EFD-C568-939C41301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274543</xdr:colOff>
      <xdr:row>95</xdr:row>
      <xdr:rowOff>152399</xdr:rowOff>
    </xdr:from>
    <xdr:to>
      <xdr:col>20</xdr:col>
      <xdr:colOff>397807</xdr:colOff>
      <xdr:row>110</xdr:row>
      <xdr:rowOff>38099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DC4539-3810-B1D0-99A8-C152696DE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207309</xdr:colOff>
      <xdr:row>57</xdr:row>
      <xdr:rowOff>152396</xdr:rowOff>
    </xdr:from>
    <xdr:to>
      <xdr:col>9</xdr:col>
      <xdr:colOff>543485</xdr:colOff>
      <xdr:row>72</xdr:row>
      <xdr:rowOff>38096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23B45-C0E7-40A2-A28A-08CB2BC14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296956</xdr:colOff>
      <xdr:row>73</xdr:row>
      <xdr:rowOff>85168</xdr:rowOff>
    </xdr:from>
    <xdr:to>
      <xdr:col>10</xdr:col>
      <xdr:colOff>28015</xdr:colOff>
      <xdr:row>87</xdr:row>
      <xdr:rowOff>161368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133AAC-C419-4EF4-872B-E9071B607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106455</xdr:colOff>
      <xdr:row>51</xdr:row>
      <xdr:rowOff>40341</xdr:rowOff>
    </xdr:from>
    <xdr:to>
      <xdr:col>22</xdr:col>
      <xdr:colOff>442631</xdr:colOff>
      <xdr:row>65</xdr:row>
      <xdr:rowOff>116541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CD005F-DF5C-40F8-86E6-3EADC49B1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50426</xdr:colOff>
      <xdr:row>73</xdr:row>
      <xdr:rowOff>96370</xdr:rowOff>
    </xdr:from>
    <xdr:to>
      <xdr:col>22</xdr:col>
      <xdr:colOff>386602</xdr:colOff>
      <xdr:row>87</xdr:row>
      <xdr:rowOff>172570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EB623D-180D-4F62-98FA-5B1CB6CA4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140492</xdr:colOff>
      <xdr:row>1</xdr:row>
      <xdr:rowOff>147637</xdr:rowOff>
    </xdr:from>
    <xdr:to>
      <xdr:col>13</xdr:col>
      <xdr:colOff>581024</xdr:colOff>
      <xdr:row>16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258AFDE-6BBC-F1F4-1EEB-83A6B1A8AB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8492" y="338137"/>
              <a:ext cx="531733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114300</xdr:colOff>
      <xdr:row>1</xdr:row>
      <xdr:rowOff>161925</xdr:rowOff>
    </xdr:from>
    <xdr:to>
      <xdr:col>22</xdr:col>
      <xdr:colOff>571500</xdr:colOff>
      <xdr:row>16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817AC42-E46B-4831-A0F4-0F1A2ED730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8700" y="352425"/>
              <a:ext cx="5334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200025</xdr:colOff>
      <xdr:row>17</xdr:row>
      <xdr:rowOff>38100</xdr:rowOff>
    </xdr:from>
    <xdr:to>
      <xdr:col>14</xdr:col>
      <xdr:colOff>33338</xdr:colOff>
      <xdr:row>31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88FD9BB-99B6-4D3D-8862-CBD678378F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8025" y="3276600"/>
              <a:ext cx="531971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114300</xdr:colOff>
      <xdr:row>17</xdr:row>
      <xdr:rowOff>47625</xdr:rowOff>
    </xdr:from>
    <xdr:to>
      <xdr:col>22</xdr:col>
      <xdr:colOff>557213</xdr:colOff>
      <xdr:row>31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F789496-97F9-40C9-9923-A4563238A7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8700" y="3286125"/>
              <a:ext cx="531971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7</xdr:row>
      <xdr:rowOff>71437</xdr:rowOff>
    </xdr:from>
    <xdr:to>
      <xdr:col>16</xdr:col>
      <xdr:colOff>47625</xdr:colOff>
      <xdr:row>21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340D54-6FB7-2AD1-50E5-E7CEB83A8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31</xdr:row>
      <xdr:rowOff>14287</xdr:rowOff>
    </xdr:from>
    <xdr:to>
      <xdr:col>8</xdr:col>
      <xdr:colOff>47625</xdr:colOff>
      <xdr:row>45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8977B1-0883-A739-D339-AD9B09E35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E1FF-0DB5-4C5B-9154-D0365482E3FD}">
  <dimension ref="A1:Z76"/>
  <sheetViews>
    <sheetView tabSelected="1" zoomScale="85" zoomScaleNormal="85" workbookViewId="0">
      <pane ySplit="1" topLeftCell="A40" activePane="bottomLeft" state="frozen"/>
      <selection pane="bottomLeft" activeCell="I54" sqref="I54"/>
    </sheetView>
  </sheetViews>
  <sheetFormatPr defaultRowHeight="15" x14ac:dyDescent="0.25"/>
  <cols>
    <col min="1" max="1" width="10.42578125" bestFit="1" customWidth="1"/>
    <col min="2" max="2" width="13.42578125" bestFit="1" customWidth="1"/>
    <col min="14" max="14" width="12.28515625" bestFit="1" customWidth="1"/>
  </cols>
  <sheetData>
    <row r="1" spans="1:1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t="s">
        <v>17</v>
      </c>
      <c r="B2" s="8">
        <v>43775</v>
      </c>
      <c r="C2" s="5">
        <v>21</v>
      </c>
      <c r="D2">
        <v>1</v>
      </c>
      <c r="E2">
        <v>1000</v>
      </c>
      <c r="F2">
        <v>10000</v>
      </c>
      <c r="G2">
        <v>-567.00394349999999</v>
      </c>
      <c r="H2">
        <v>2197.8856470000001</v>
      </c>
      <c r="I2" s="2">
        <v>1.85E-7</v>
      </c>
      <c r="J2">
        <v>0.30516976000000001</v>
      </c>
      <c r="K2">
        <v>6532.3907870000003</v>
      </c>
      <c r="L2">
        <v>5.2008118479999998</v>
      </c>
      <c r="M2">
        <v>0.53835548899999996</v>
      </c>
      <c r="N2">
        <v>8541.3470419999994</v>
      </c>
      <c r="O2">
        <v>29.318433089999999</v>
      </c>
      <c r="P2" s="2">
        <v>4.4434700000000003E-5</v>
      </c>
      <c r="Q2">
        <v>1.1924150999999999E-2</v>
      </c>
    </row>
    <row r="3" spans="1:17" x14ac:dyDescent="0.25">
      <c r="A3" t="s">
        <v>17</v>
      </c>
      <c r="B3" s="1">
        <v>43627</v>
      </c>
      <c r="C3">
        <v>22</v>
      </c>
      <c r="D3">
        <v>5</v>
      </c>
      <c r="E3">
        <v>800</v>
      </c>
      <c r="F3">
        <v>100000</v>
      </c>
      <c r="G3">
        <v>-493.0273401</v>
      </c>
      <c r="H3">
        <v>2127.8222110000002</v>
      </c>
      <c r="I3" s="2">
        <v>1.8199999999999999E-7</v>
      </c>
      <c r="J3">
        <v>0.24017702599999999</v>
      </c>
      <c r="K3">
        <v>4813.4504539999998</v>
      </c>
      <c r="L3">
        <v>3.467714296</v>
      </c>
      <c r="M3">
        <v>0.32640574100000003</v>
      </c>
      <c r="N3">
        <v>4273.0667910000002</v>
      </c>
      <c r="O3">
        <v>16.382991359999998</v>
      </c>
      <c r="P3" s="2">
        <v>7.6734800000000006E-6</v>
      </c>
      <c r="Q3">
        <v>1.7001287E-2</v>
      </c>
    </row>
    <row r="4" spans="1:17" x14ac:dyDescent="0.25">
      <c r="A4" t="s">
        <v>17</v>
      </c>
      <c r="B4" s="1">
        <v>43627</v>
      </c>
      <c r="C4">
        <v>23</v>
      </c>
      <c r="D4">
        <v>0.11</v>
      </c>
      <c r="E4">
        <v>0.8</v>
      </c>
      <c r="F4">
        <v>8000</v>
      </c>
      <c r="G4">
        <v>-185.9798194</v>
      </c>
      <c r="H4">
        <v>2031.9557629999999</v>
      </c>
      <c r="I4" s="2">
        <v>1.67E-7</v>
      </c>
      <c r="J4">
        <v>0.29025979099999999</v>
      </c>
      <c r="K4">
        <v>24108.48933</v>
      </c>
      <c r="L4">
        <v>3.685110393</v>
      </c>
      <c r="M4">
        <v>0.45856058799999999</v>
      </c>
      <c r="N4">
        <v>73896.680729999993</v>
      </c>
      <c r="O4">
        <v>42.713945080000002</v>
      </c>
      <c r="P4">
        <v>3.78339E-4</v>
      </c>
      <c r="Q4">
        <v>2.6722847000000001E-2</v>
      </c>
    </row>
    <row r="5" spans="1:17" x14ac:dyDescent="0.25">
      <c r="A5" t="s">
        <v>17</v>
      </c>
      <c r="B5" s="1">
        <v>43627</v>
      </c>
      <c r="C5">
        <v>24</v>
      </c>
    </row>
    <row r="6" spans="1:17" x14ac:dyDescent="0.25">
      <c r="A6" t="s">
        <v>17</v>
      </c>
      <c r="B6" s="1">
        <v>43627</v>
      </c>
      <c r="C6">
        <v>25</v>
      </c>
    </row>
    <row r="7" spans="1:17" x14ac:dyDescent="0.25">
      <c r="A7" t="s">
        <v>17</v>
      </c>
      <c r="B7" s="1">
        <v>43627</v>
      </c>
      <c r="C7">
        <v>26</v>
      </c>
      <c r="D7">
        <v>0.11</v>
      </c>
      <c r="E7">
        <v>10000</v>
      </c>
      <c r="F7">
        <v>6000</v>
      </c>
      <c r="G7">
        <v>85.25093124</v>
      </c>
      <c r="H7">
        <v>2457.6085979999998</v>
      </c>
      <c r="I7" s="2">
        <v>9.9999999999999995E-8</v>
      </c>
      <c r="J7">
        <v>0.23478667</v>
      </c>
      <c r="K7">
        <v>21791.94426</v>
      </c>
      <c r="L7">
        <v>3.6469096030000001</v>
      </c>
      <c r="M7">
        <v>0.44984914799999998</v>
      </c>
      <c r="N7">
        <v>43223.811419999998</v>
      </c>
      <c r="O7">
        <v>33.971441130000002</v>
      </c>
      <c r="P7">
        <v>1.6070099999999999E-4</v>
      </c>
      <c r="Q7">
        <v>1.6035344E-2</v>
      </c>
    </row>
    <row r="8" spans="1:17" x14ac:dyDescent="0.25">
      <c r="A8" t="s">
        <v>17</v>
      </c>
      <c r="B8" s="8">
        <v>43954</v>
      </c>
      <c r="C8" s="5">
        <v>21</v>
      </c>
      <c r="D8">
        <v>0.11</v>
      </c>
      <c r="E8">
        <v>100</v>
      </c>
      <c r="F8">
        <v>1000</v>
      </c>
      <c r="G8">
        <v>-1875.533212</v>
      </c>
      <c r="H8">
        <v>32210.487010000001</v>
      </c>
      <c r="I8" s="2">
        <v>5.1900000000000003E-7</v>
      </c>
      <c r="J8">
        <v>0.32399135299999998</v>
      </c>
      <c r="K8">
        <v>34847.354019999999</v>
      </c>
      <c r="L8">
        <v>183.61716820000001</v>
      </c>
      <c r="M8">
        <v>0.68639689100000001</v>
      </c>
      <c r="N8">
        <v>43502.717839999998</v>
      </c>
      <c r="O8">
        <v>26.614672980000002</v>
      </c>
      <c r="P8">
        <v>1.7115000000000001E-4</v>
      </c>
      <c r="Q8">
        <v>4.6025399999999996E-3</v>
      </c>
    </row>
    <row r="9" spans="1:17" x14ac:dyDescent="0.25">
      <c r="A9" t="s">
        <v>17</v>
      </c>
      <c r="B9" s="1">
        <v>43895</v>
      </c>
      <c r="C9">
        <v>22</v>
      </c>
      <c r="D9">
        <v>0.11</v>
      </c>
      <c r="E9">
        <v>100</v>
      </c>
      <c r="F9">
        <v>1000</v>
      </c>
      <c r="G9">
        <v>-1878.9534000000001</v>
      </c>
      <c r="H9">
        <v>30987.123530000001</v>
      </c>
      <c r="I9" s="2">
        <v>5.1900000000000003E-7</v>
      </c>
      <c r="J9">
        <v>0.30410228700000003</v>
      </c>
      <c r="K9">
        <v>25261.303349999998</v>
      </c>
      <c r="L9">
        <v>1549.8590409999999</v>
      </c>
      <c r="M9">
        <v>0.72078329799999996</v>
      </c>
      <c r="N9">
        <v>34421.088559999997</v>
      </c>
      <c r="O9">
        <v>40.953122460000003</v>
      </c>
      <c r="P9">
        <v>4.1414499999999999E-4</v>
      </c>
      <c r="Q9">
        <v>4.3997760000000002E-3</v>
      </c>
    </row>
    <row r="10" spans="1:17" x14ac:dyDescent="0.25">
      <c r="A10" t="s">
        <v>17</v>
      </c>
      <c r="B10" s="1">
        <v>43895</v>
      </c>
      <c r="C10">
        <v>23</v>
      </c>
      <c r="D10">
        <v>0.11</v>
      </c>
      <c r="E10">
        <v>100</v>
      </c>
      <c r="F10">
        <v>1000</v>
      </c>
      <c r="G10">
        <v>-3237.0469950000002</v>
      </c>
      <c r="H10">
        <v>52753.60368</v>
      </c>
      <c r="I10" s="2">
        <v>1.0364999999999999E-6</v>
      </c>
      <c r="J10">
        <v>0.377771511</v>
      </c>
      <c r="K10">
        <v>66622.518089999998</v>
      </c>
      <c r="L10">
        <v>100.00630390000001</v>
      </c>
      <c r="M10">
        <v>0.65682397100000001</v>
      </c>
      <c r="N10">
        <v>75445.125780000002</v>
      </c>
      <c r="O10">
        <v>12.0712902</v>
      </c>
      <c r="P10" s="2">
        <v>1.54857E-5</v>
      </c>
      <c r="Q10">
        <v>1.351409E-3</v>
      </c>
    </row>
    <row r="11" spans="1:17" x14ac:dyDescent="0.25">
      <c r="A11" t="s">
        <v>17</v>
      </c>
      <c r="B11" s="1">
        <v>43895</v>
      </c>
      <c r="C11">
        <v>24</v>
      </c>
      <c r="D11">
        <v>0.11</v>
      </c>
      <c r="E11">
        <v>100</v>
      </c>
      <c r="F11">
        <v>1000</v>
      </c>
      <c r="G11">
        <v>-2797.50038</v>
      </c>
      <c r="H11">
        <v>51721.14933</v>
      </c>
      <c r="I11" s="2">
        <v>1.63642E-6</v>
      </c>
      <c r="J11">
        <v>0.392109176</v>
      </c>
      <c r="K11">
        <v>62042.044190000001</v>
      </c>
      <c r="L11">
        <v>98.648400210000005</v>
      </c>
      <c r="M11">
        <v>0.64378717100000005</v>
      </c>
      <c r="N11">
        <v>70925.369760000001</v>
      </c>
      <c r="O11">
        <v>12.5424857</v>
      </c>
      <c r="P11" s="2">
        <v>3.0651000000000002E-5</v>
      </c>
      <c r="Q11">
        <v>1.3169799999999999E-3</v>
      </c>
    </row>
    <row r="12" spans="1:17" x14ac:dyDescent="0.25">
      <c r="A12" t="s">
        <v>17</v>
      </c>
      <c r="B12" s="1">
        <v>43895</v>
      </c>
      <c r="C12">
        <v>25</v>
      </c>
      <c r="D12">
        <v>0.11</v>
      </c>
      <c r="E12">
        <v>100</v>
      </c>
      <c r="F12">
        <v>1000</v>
      </c>
      <c r="G12">
        <v>-3497.4573460000001</v>
      </c>
      <c r="H12">
        <v>63841.83685</v>
      </c>
      <c r="I12" s="2">
        <v>1.6370200000000001E-6</v>
      </c>
      <c r="J12">
        <v>0.39403550399999998</v>
      </c>
      <c r="K12">
        <v>120250.56170000001</v>
      </c>
      <c r="L12">
        <v>22.97855582</v>
      </c>
      <c r="M12">
        <v>0.60045948299999996</v>
      </c>
      <c r="N12">
        <v>137698.54490000001</v>
      </c>
      <c r="O12">
        <v>15.27565817</v>
      </c>
      <c r="P12" s="2">
        <v>4.8602E-5</v>
      </c>
      <c r="Q12">
        <v>2.4632069999999998E-3</v>
      </c>
    </row>
    <row r="13" spans="1:17" x14ac:dyDescent="0.25">
      <c r="A13" t="s">
        <v>17</v>
      </c>
      <c r="B13" s="1">
        <v>43895</v>
      </c>
      <c r="C13">
        <v>26</v>
      </c>
      <c r="D13">
        <v>0.11</v>
      </c>
      <c r="E13">
        <v>100</v>
      </c>
      <c r="F13">
        <v>1000</v>
      </c>
      <c r="G13">
        <v>-3055.745253</v>
      </c>
      <c r="H13">
        <v>58468.974860000002</v>
      </c>
      <c r="I13" s="2">
        <v>1.0315100000000001E-6</v>
      </c>
      <c r="J13">
        <v>0.350402041</v>
      </c>
      <c r="K13">
        <v>83328.374150000003</v>
      </c>
      <c r="L13">
        <v>75.838370929999996</v>
      </c>
      <c r="M13">
        <v>0.64664082199999995</v>
      </c>
      <c r="N13">
        <v>91545.085059999998</v>
      </c>
      <c r="O13">
        <v>11.44074254</v>
      </c>
      <c r="P13" s="2">
        <v>6.4986099999999998E-5</v>
      </c>
      <c r="Q13">
        <v>1.8293649999999999E-3</v>
      </c>
    </row>
    <row r="14" spans="1:17" x14ac:dyDescent="0.25">
      <c r="A14" t="s">
        <v>17</v>
      </c>
      <c r="B14" s="8">
        <v>44001</v>
      </c>
      <c r="C14" s="5">
        <v>21</v>
      </c>
      <c r="D14">
        <v>0.11</v>
      </c>
      <c r="E14">
        <v>100</v>
      </c>
      <c r="F14">
        <v>1000</v>
      </c>
      <c r="G14" s="3">
        <v>-2230.8303519547999</v>
      </c>
      <c r="H14" s="3">
        <v>26517.521695035899</v>
      </c>
      <c r="I14" s="4">
        <v>5.2589537726116205E-7</v>
      </c>
      <c r="J14" s="3">
        <v>0.34431345621037301</v>
      </c>
      <c r="K14" s="3">
        <v>28173.991461264799</v>
      </c>
      <c r="L14" s="3">
        <v>135.573997832006</v>
      </c>
      <c r="M14" s="3">
        <v>0.68424435671102701</v>
      </c>
      <c r="N14" s="3">
        <v>35780.610945410197</v>
      </c>
      <c r="O14" s="3">
        <v>20.833494038756299</v>
      </c>
      <c r="P14" s="3">
        <v>7.9545246338352804E-5</v>
      </c>
      <c r="Q14" s="3">
        <v>3.9303412014766699E-3</v>
      </c>
    </row>
    <row r="15" spans="1:17" x14ac:dyDescent="0.25">
      <c r="A15" t="s">
        <v>17</v>
      </c>
      <c r="B15" s="1" t="s">
        <v>18</v>
      </c>
      <c r="C15">
        <v>22</v>
      </c>
      <c r="D15">
        <v>0.11</v>
      </c>
      <c r="E15">
        <v>100</v>
      </c>
      <c r="F15">
        <v>1000</v>
      </c>
      <c r="G15" s="3">
        <v>-2581.29282433138</v>
      </c>
      <c r="H15" s="3">
        <v>26469.783750512899</v>
      </c>
      <c r="I15" s="4">
        <v>4.2082146494489198E-7</v>
      </c>
      <c r="J15" s="3">
        <v>0.33139648561480101</v>
      </c>
      <c r="K15" s="3">
        <v>21867.7546778428</v>
      </c>
      <c r="L15" s="3">
        <v>830.94426419930301</v>
      </c>
      <c r="M15" s="3">
        <v>0.70855317872142098</v>
      </c>
      <c r="N15" s="3">
        <v>28622.045235449201</v>
      </c>
      <c r="O15" s="3">
        <v>35.1292797415473</v>
      </c>
      <c r="P15" s="3">
        <v>7.9328211507467793E-6</v>
      </c>
      <c r="Q15" s="3">
        <v>6.8394747963292099E-3</v>
      </c>
    </row>
    <row r="16" spans="1:17" x14ac:dyDescent="0.25">
      <c r="A16" t="s">
        <v>17</v>
      </c>
      <c r="B16" s="1" t="s">
        <v>18</v>
      </c>
      <c r="C16">
        <v>23</v>
      </c>
      <c r="D16">
        <v>0.11</v>
      </c>
      <c r="E16">
        <v>100</v>
      </c>
      <c r="F16">
        <v>1000</v>
      </c>
      <c r="G16" s="3">
        <v>-4083.2869514491899</v>
      </c>
      <c r="H16" s="3">
        <v>46644.572027187904</v>
      </c>
      <c r="I16" s="4">
        <v>8.3503584636666496E-7</v>
      </c>
      <c r="J16" s="3">
        <v>0.42133620351080803</v>
      </c>
      <c r="K16" s="3">
        <v>62521.462105747698</v>
      </c>
      <c r="L16" s="3">
        <v>65.358073283895607</v>
      </c>
      <c r="M16" s="3">
        <v>0.62800131823388095</v>
      </c>
      <c r="N16" s="3">
        <v>68986.188150566202</v>
      </c>
      <c r="O16" s="3">
        <v>12.29855216354</v>
      </c>
      <c r="P16" s="3">
        <v>4.2497681532749303E-6</v>
      </c>
      <c r="Q16" s="3">
        <v>1.3233091897302E-3</v>
      </c>
    </row>
    <row r="17" spans="1:17" x14ac:dyDescent="0.25">
      <c r="A17" t="s">
        <v>17</v>
      </c>
      <c r="B17" s="1" t="s">
        <v>18</v>
      </c>
      <c r="C17">
        <v>24</v>
      </c>
      <c r="D17">
        <v>0.11</v>
      </c>
      <c r="E17">
        <v>100</v>
      </c>
      <c r="F17">
        <v>1000</v>
      </c>
      <c r="G17" s="3">
        <v>-2983.2508439148601</v>
      </c>
      <c r="H17" s="3">
        <v>45021.911268054602</v>
      </c>
      <c r="I17" s="3">
        <v>1.3083273723215699E-6</v>
      </c>
      <c r="J17" s="3">
        <v>0.41379244342763599</v>
      </c>
      <c r="K17" s="3">
        <v>54723.775341993802</v>
      </c>
      <c r="L17" s="3">
        <v>93.356172039615402</v>
      </c>
      <c r="M17" s="3">
        <v>0.64351579850687501</v>
      </c>
      <c r="N17" s="3">
        <v>62794.630579909601</v>
      </c>
      <c r="O17" s="3">
        <v>12.2294990229375</v>
      </c>
      <c r="P17" s="3">
        <v>2.0135446544555702E-6</v>
      </c>
      <c r="Q17" s="3">
        <v>1.04751679762552E-3</v>
      </c>
    </row>
    <row r="18" spans="1:17" x14ac:dyDescent="0.25">
      <c r="A18" t="s">
        <v>17</v>
      </c>
      <c r="B18" s="1" t="s">
        <v>18</v>
      </c>
      <c r="C18">
        <v>25</v>
      </c>
      <c r="D18">
        <v>0.11</v>
      </c>
      <c r="E18">
        <v>100</v>
      </c>
      <c r="F18">
        <v>1000</v>
      </c>
      <c r="G18" s="3">
        <v>-4277.5921744093703</v>
      </c>
      <c r="H18" s="3">
        <v>59916.755942557502</v>
      </c>
      <c r="I18" s="3">
        <v>1.6515966005392899E-6</v>
      </c>
      <c r="J18" s="3">
        <v>0.43013497749836699</v>
      </c>
      <c r="K18" s="3">
        <v>100996.39993128199</v>
      </c>
      <c r="L18" s="3">
        <v>19.306362290894199</v>
      </c>
      <c r="M18" s="3">
        <v>0.55180948117530004</v>
      </c>
      <c r="N18" s="3">
        <v>109131.40907819</v>
      </c>
      <c r="O18" s="3">
        <v>16.721235640921201</v>
      </c>
      <c r="P18" s="3">
        <v>5.4684282206785E-5</v>
      </c>
      <c r="Q18" s="3">
        <v>8.8413518579267896E-4</v>
      </c>
    </row>
    <row r="19" spans="1:17" x14ac:dyDescent="0.25">
      <c r="A19" t="s">
        <v>17</v>
      </c>
      <c r="B19" s="1" t="s">
        <v>18</v>
      </c>
      <c r="C19">
        <v>26</v>
      </c>
      <c r="D19">
        <v>0.11</v>
      </c>
      <c r="E19">
        <v>100</v>
      </c>
      <c r="F19">
        <v>1000</v>
      </c>
      <c r="G19" s="3">
        <v>-3789.1754568300798</v>
      </c>
      <c r="H19" s="3">
        <v>50122.696036919901</v>
      </c>
      <c r="I19" s="3">
        <v>1.0444504166187301E-6</v>
      </c>
      <c r="J19" s="3">
        <v>0.371310435490946</v>
      </c>
      <c r="K19" s="3">
        <v>64844.466342555897</v>
      </c>
      <c r="L19" s="3">
        <v>51.853230042351598</v>
      </c>
      <c r="M19" s="3">
        <v>0.58257773969204396</v>
      </c>
      <c r="N19" s="3">
        <v>69695.600697931804</v>
      </c>
      <c r="O19" s="3">
        <v>11.8023994764087</v>
      </c>
      <c r="P19" s="3">
        <v>5.4505342301669398E-5</v>
      </c>
      <c r="Q19" s="3">
        <v>2.21091894535228E-3</v>
      </c>
    </row>
    <row r="20" spans="1:17" x14ac:dyDescent="0.25">
      <c r="A20" t="s">
        <v>17</v>
      </c>
      <c r="B20" s="8">
        <v>44048</v>
      </c>
      <c r="C20" s="5">
        <v>21</v>
      </c>
      <c r="D20">
        <v>0.11</v>
      </c>
      <c r="E20">
        <v>100</v>
      </c>
      <c r="F20">
        <v>1000</v>
      </c>
      <c r="G20" s="3">
        <v>-2076.0959529805</v>
      </c>
      <c r="H20" s="3">
        <v>25527.426092321901</v>
      </c>
      <c r="I20" s="4">
        <v>4.1709676212172298E-7</v>
      </c>
      <c r="J20" s="3">
        <v>0.33390850004669598</v>
      </c>
      <c r="K20" s="3">
        <v>26934.966511939499</v>
      </c>
      <c r="L20" s="3">
        <v>168.07708210991001</v>
      </c>
      <c r="M20" s="3">
        <v>0.689638775783188</v>
      </c>
      <c r="N20" s="3">
        <v>33963.310994402098</v>
      </c>
      <c r="O20" s="3">
        <v>21.550664277224701</v>
      </c>
      <c r="P20" s="3">
        <v>1.0735077353118901E-4</v>
      </c>
      <c r="Q20" s="3">
        <v>2.4918338602556598E-3</v>
      </c>
    </row>
    <row r="21" spans="1:17" x14ac:dyDescent="0.25">
      <c r="A21" t="s">
        <v>17</v>
      </c>
      <c r="B21" s="1">
        <v>43959</v>
      </c>
      <c r="C21">
        <v>22</v>
      </c>
      <c r="D21">
        <v>0.11</v>
      </c>
      <c r="E21">
        <v>100</v>
      </c>
      <c r="F21">
        <v>1000</v>
      </c>
      <c r="G21" s="3">
        <v>-2425.9360541783999</v>
      </c>
      <c r="H21" s="3">
        <v>25112.7430173703</v>
      </c>
      <c r="I21" s="4">
        <v>4.2060790763148697E-7</v>
      </c>
      <c r="J21" s="3">
        <v>0.31919149798662899</v>
      </c>
      <c r="K21" s="3">
        <v>20699.656311891998</v>
      </c>
      <c r="L21" s="3">
        <v>925.12273775580002</v>
      </c>
      <c r="M21" s="3">
        <v>0.70292975213250297</v>
      </c>
      <c r="N21" s="3">
        <v>26919.6701599396</v>
      </c>
      <c r="O21" s="3">
        <v>37.213588075839503</v>
      </c>
      <c r="P21" s="3">
        <v>3.5175418961808003E-5</v>
      </c>
      <c r="Q21" s="3">
        <v>8.5682158468514801E-3</v>
      </c>
    </row>
    <row r="22" spans="1:17" x14ac:dyDescent="0.25">
      <c r="A22" t="s">
        <v>17</v>
      </c>
      <c r="B22" s="1">
        <v>43959</v>
      </c>
      <c r="C22">
        <v>23</v>
      </c>
      <c r="D22">
        <v>0.11</v>
      </c>
      <c r="E22">
        <v>100</v>
      </c>
      <c r="F22">
        <v>1000</v>
      </c>
      <c r="G22" s="3">
        <v>-3796.5967188681602</v>
      </c>
      <c r="H22" s="3">
        <v>43036.828009672899</v>
      </c>
      <c r="I22" s="4">
        <v>8.3534576867484002E-7</v>
      </c>
      <c r="J22" s="3">
        <v>0.391838128423386</v>
      </c>
      <c r="K22" s="3">
        <v>49282.603797858101</v>
      </c>
      <c r="L22" s="3">
        <v>90.375478655246397</v>
      </c>
      <c r="M22" s="3">
        <v>0.61165822857347996</v>
      </c>
      <c r="N22" s="3">
        <v>54749.415081246298</v>
      </c>
      <c r="O22" s="3">
        <v>12.8188766025142</v>
      </c>
      <c r="P22" s="3">
        <v>2.0731590944844601E-5</v>
      </c>
      <c r="Q22" s="3">
        <v>1.8305123637172699E-3</v>
      </c>
    </row>
    <row r="23" spans="1:17" x14ac:dyDescent="0.25">
      <c r="A23" t="s">
        <v>17</v>
      </c>
      <c r="B23" s="1">
        <v>43959</v>
      </c>
      <c r="C23">
        <v>24</v>
      </c>
      <c r="D23">
        <v>0.11</v>
      </c>
      <c r="E23">
        <v>100</v>
      </c>
      <c r="F23">
        <v>1000</v>
      </c>
      <c r="G23" s="3">
        <v>-2865.8770459841598</v>
      </c>
      <c r="H23" s="3">
        <v>42322.422104360601</v>
      </c>
      <c r="I23" s="3">
        <v>1.30934660985881E-6</v>
      </c>
      <c r="J23" s="3">
        <v>0.39759576293305898</v>
      </c>
      <c r="K23" s="3">
        <v>44445.087271637698</v>
      </c>
      <c r="L23" s="3">
        <v>198.461256454828</v>
      </c>
      <c r="M23" s="3">
        <v>0.66619966099467298</v>
      </c>
      <c r="N23" s="3">
        <v>52054.314807684001</v>
      </c>
      <c r="O23" s="3">
        <v>14.0066087148289</v>
      </c>
      <c r="P23" s="3">
        <v>1.1289862935637199E-5</v>
      </c>
      <c r="Q23" s="3">
        <v>2.4504575274168698E-3</v>
      </c>
    </row>
    <row r="24" spans="1:17" x14ac:dyDescent="0.25">
      <c r="A24" t="s">
        <v>17</v>
      </c>
      <c r="B24" s="1">
        <v>43959</v>
      </c>
      <c r="C24">
        <v>25</v>
      </c>
      <c r="D24">
        <v>0.11</v>
      </c>
      <c r="E24">
        <v>100</v>
      </c>
      <c r="F24">
        <v>1000</v>
      </c>
      <c r="G24" s="3">
        <v>-4047.6243545262801</v>
      </c>
      <c r="H24" s="3">
        <v>55160.436211916203</v>
      </c>
      <c r="I24" s="3">
        <v>1.31334207376382E-6</v>
      </c>
      <c r="J24" s="3">
        <v>0.40868295856334402</v>
      </c>
      <c r="K24" s="3">
        <v>76466.617604367595</v>
      </c>
      <c r="L24" s="3">
        <v>54.993151306112303</v>
      </c>
      <c r="M24" s="3">
        <v>0.60695559436298696</v>
      </c>
      <c r="N24" s="3">
        <v>82797.455450266803</v>
      </c>
      <c r="O24" s="3">
        <v>11.803317014016001</v>
      </c>
      <c r="P24" s="3">
        <v>2.29280445994684E-5</v>
      </c>
      <c r="Q24" s="3">
        <v>1.31069412242786E-3</v>
      </c>
    </row>
    <row r="25" spans="1:17" x14ac:dyDescent="0.25">
      <c r="A25" t="s">
        <v>17</v>
      </c>
      <c r="B25" s="1">
        <v>43959</v>
      </c>
      <c r="C25">
        <v>26</v>
      </c>
      <c r="D25">
        <v>0.11</v>
      </c>
      <c r="E25">
        <v>100</v>
      </c>
      <c r="F25">
        <v>1000</v>
      </c>
      <c r="G25" s="3">
        <v>-3414.8174002938199</v>
      </c>
      <c r="H25" s="3">
        <v>48547.9777982386</v>
      </c>
      <c r="I25" s="4">
        <v>8.2727448256077803E-7</v>
      </c>
      <c r="J25" s="3">
        <v>0.34721382941051898</v>
      </c>
      <c r="K25" s="3">
        <v>62226.454540140498</v>
      </c>
      <c r="L25" s="3">
        <v>44.706652517155298</v>
      </c>
      <c r="M25" s="3">
        <v>0.56635914252185104</v>
      </c>
      <c r="N25" s="3">
        <v>66119.342248902904</v>
      </c>
      <c r="O25" s="3">
        <v>11.5961232814241</v>
      </c>
      <c r="P25" s="3">
        <v>1.4982599642499E-5</v>
      </c>
      <c r="Q25" s="3">
        <v>1.1505142196947299E-3</v>
      </c>
    </row>
    <row r="26" spans="1:17" x14ac:dyDescent="0.25">
      <c r="A26" t="s">
        <v>17</v>
      </c>
      <c r="B26" s="8">
        <v>44217</v>
      </c>
      <c r="C26" s="5">
        <v>21</v>
      </c>
      <c r="D26">
        <v>0.11</v>
      </c>
      <c r="E26">
        <v>100</v>
      </c>
      <c r="F26">
        <v>1000</v>
      </c>
      <c r="G26" s="3">
        <v>-2506.0387905698199</v>
      </c>
      <c r="H26" s="3">
        <v>28985.732481350198</v>
      </c>
      <c r="I26" s="4">
        <v>4.1826613795408702E-7</v>
      </c>
      <c r="J26" s="3">
        <v>0.34885354525726098</v>
      </c>
      <c r="K26" s="3">
        <v>30012.729187428598</v>
      </c>
      <c r="L26" s="3">
        <v>176.860609690415</v>
      </c>
      <c r="M26" s="3">
        <v>0.67546021176695603</v>
      </c>
      <c r="N26" s="3">
        <v>37460.045742385097</v>
      </c>
      <c r="O26" s="3">
        <v>24.8139520222004</v>
      </c>
      <c r="P26" s="3">
        <v>5.4603694021104697E-5</v>
      </c>
      <c r="Q26" s="3">
        <v>3.6597264939732901E-3</v>
      </c>
    </row>
    <row r="27" spans="1:17" x14ac:dyDescent="0.25">
      <c r="A27" t="s">
        <v>17</v>
      </c>
      <c r="B27" t="s">
        <v>19</v>
      </c>
      <c r="C27">
        <v>22</v>
      </c>
      <c r="D27">
        <v>0.11</v>
      </c>
      <c r="E27">
        <v>100</v>
      </c>
      <c r="F27">
        <v>1000</v>
      </c>
      <c r="G27" s="3">
        <v>-3006.3702534761801</v>
      </c>
      <c r="H27" s="3">
        <v>31818.144956657801</v>
      </c>
      <c r="I27" s="4">
        <v>4.20116238118788E-7</v>
      </c>
      <c r="J27" s="3">
        <v>0.340428183672911</v>
      </c>
      <c r="K27" s="3">
        <v>26598.246328148602</v>
      </c>
      <c r="L27" s="3">
        <v>1058.6020766137301</v>
      </c>
      <c r="M27" s="3">
        <v>0.70267524768488399</v>
      </c>
      <c r="N27" s="3">
        <v>34173.583149828301</v>
      </c>
      <c r="O27" s="3">
        <v>42.000628977376401</v>
      </c>
      <c r="P27" s="3">
        <v>2.24431274039593E-4</v>
      </c>
      <c r="Q27" s="3">
        <v>5.2483090638265903E-3</v>
      </c>
    </row>
    <row r="28" spans="1:17" x14ac:dyDescent="0.25">
      <c r="A28" t="s">
        <v>17</v>
      </c>
      <c r="B28" t="s">
        <v>19</v>
      </c>
      <c r="C28">
        <v>23</v>
      </c>
      <c r="D28">
        <v>0.11</v>
      </c>
      <c r="E28">
        <v>100</v>
      </c>
      <c r="F28">
        <v>1000</v>
      </c>
      <c r="G28" s="3">
        <v>-5593.3300170024904</v>
      </c>
      <c r="H28" s="3">
        <v>54611.265925767402</v>
      </c>
      <c r="I28" s="4">
        <v>5.3122765497306101E-7</v>
      </c>
      <c r="J28" s="3">
        <v>0.45770950178845099</v>
      </c>
      <c r="K28" s="3">
        <v>60113.4596509802</v>
      </c>
      <c r="L28" s="3">
        <v>104.581399401666</v>
      </c>
      <c r="M28" s="3">
        <v>0.63303085103479595</v>
      </c>
      <c r="N28" s="3">
        <v>68500.840260226396</v>
      </c>
      <c r="O28" s="3">
        <v>14.343185936044099</v>
      </c>
      <c r="P28" s="3">
        <v>8.5347177470662604E-5</v>
      </c>
      <c r="Q28" s="3">
        <v>7.3188872208539901E-3</v>
      </c>
    </row>
    <row r="29" spans="1:17" x14ac:dyDescent="0.25">
      <c r="A29" t="s">
        <v>17</v>
      </c>
      <c r="B29" t="s">
        <v>19</v>
      </c>
      <c r="C29">
        <v>24</v>
      </c>
      <c r="D29">
        <v>0.11</v>
      </c>
      <c r="E29">
        <v>100</v>
      </c>
      <c r="F29">
        <v>1000</v>
      </c>
      <c r="G29" s="3">
        <v>-3855.8155951231001</v>
      </c>
      <c r="H29" s="3">
        <v>60269.528874149699</v>
      </c>
      <c r="I29" s="3">
        <v>2.0709791250400199E-6</v>
      </c>
      <c r="J29" s="3">
        <v>0.42617043805417298</v>
      </c>
      <c r="K29" s="3">
        <v>56716.7561585527</v>
      </c>
      <c r="L29" s="3">
        <v>223.97223517046601</v>
      </c>
      <c r="M29" s="3">
        <v>0.67842986602886501</v>
      </c>
      <c r="N29" s="3">
        <v>70685.396643460903</v>
      </c>
      <c r="O29" s="3">
        <v>18.565224730421701</v>
      </c>
      <c r="P29" s="3">
        <v>3.3774944751763202E-5</v>
      </c>
      <c r="Q29" s="3">
        <v>4.4610108128093004E-3</v>
      </c>
    </row>
    <row r="30" spans="1:17" x14ac:dyDescent="0.25">
      <c r="A30" t="s">
        <v>17</v>
      </c>
      <c r="B30" t="s">
        <v>19</v>
      </c>
      <c r="C30">
        <v>25</v>
      </c>
      <c r="D30">
        <v>0.11</v>
      </c>
      <c r="E30">
        <v>100</v>
      </c>
      <c r="F30">
        <v>1000</v>
      </c>
      <c r="G30" s="3">
        <v>-6237.9248145692</v>
      </c>
      <c r="H30" s="3">
        <v>90981.735182274206</v>
      </c>
      <c r="I30" s="3">
        <v>3.2903405403017502E-6</v>
      </c>
      <c r="J30" s="3">
        <v>0.44996847180446897</v>
      </c>
      <c r="K30" s="3">
        <v>125151.451881285</v>
      </c>
      <c r="L30" s="3">
        <v>55.886614972210801</v>
      </c>
      <c r="M30" s="3">
        <v>0.58953716744954598</v>
      </c>
      <c r="N30" s="3">
        <v>137680.500708418</v>
      </c>
      <c r="O30" s="3">
        <v>17.625614357914301</v>
      </c>
      <c r="P30" s="3">
        <v>1.77138179286329E-4</v>
      </c>
      <c r="Q30" s="3">
        <v>2.3523677397109702E-3</v>
      </c>
    </row>
    <row r="31" spans="1:17" x14ac:dyDescent="0.25">
      <c r="A31" t="s">
        <v>17</v>
      </c>
      <c r="B31" t="s">
        <v>19</v>
      </c>
      <c r="C31">
        <v>26</v>
      </c>
      <c r="D31">
        <v>0.11</v>
      </c>
      <c r="E31">
        <v>100</v>
      </c>
      <c r="F31">
        <v>1000</v>
      </c>
      <c r="G31" s="3">
        <v>-4824.6319880458504</v>
      </c>
      <c r="H31" s="3">
        <v>65282.965967428499</v>
      </c>
      <c r="I31" s="4">
        <v>8.2886495938180398E-7</v>
      </c>
      <c r="J31" s="3">
        <v>0.37343173167983401</v>
      </c>
      <c r="K31" s="3">
        <v>73495.176056777898</v>
      </c>
      <c r="L31" s="3">
        <v>121.77042255708901</v>
      </c>
      <c r="M31" s="3">
        <v>0.63972292648728801</v>
      </c>
      <c r="N31" s="3">
        <v>83078.596448877797</v>
      </c>
      <c r="O31" s="3">
        <v>14.5859055030537</v>
      </c>
      <c r="P31" s="3">
        <v>2.9014878140776099E-5</v>
      </c>
      <c r="Q31" s="3">
        <v>4.6260774343074599E-3</v>
      </c>
    </row>
    <row r="32" spans="1:17" x14ac:dyDescent="0.25">
      <c r="B32" s="8"/>
      <c r="C32" s="5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</row>
    <row r="33" spans="2:17" x14ac:dyDescent="0.25">
      <c r="B33" s="8"/>
      <c r="G33" s="3"/>
      <c r="H33" s="3"/>
      <c r="I33" s="4"/>
      <c r="J33" s="3"/>
      <c r="K33" s="3"/>
      <c r="L33" s="3"/>
      <c r="M33" s="3"/>
      <c r="N33" s="3"/>
      <c r="O33" s="3"/>
      <c r="P33" s="3"/>
      <c r="Q33" s="3"/>
    </row>
    <row r="34" spans="2:17" x14ac:dyDescent="0.25">
      <c r="B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25">
      <c r="B35" s="8"/>
      <c r="C35" s="11"/>
      <c r="G35" s="3"/>
      <c r="H35" s="3"/>
      <c r="I35" s="4"/>
      <c r="J35" s="3"/>
      <c r="K35" s="3"/>
      <c r="L35" s="3"/>
      <c r="M35" s="3"/>
      <c r="N35" s="3"/>
      <c r="O35" s="3"/>
      <c r="P35" s="3"/>
      <c r="Q35" s="3"/>
    </row>
    <row r="36" spans="2:17" x14ac:dyDescent="0.25">
      <c r="B36" s="8"/>
      <c r="G36" s="3"/>
      <c r="H36" s="3"/>
      <c r="I36" s="4"/>
      <c r="J36" s="3"/>
      <c r="K36" s="3"/>
      <c r="L36" s="3"/>
      <c r="M36" s="3"/>
      <c r="N36" s="3"/>
      <c r="O36" s="3"/>
      <c r="P36" s="3"/>
      <c r="Q36" s="3"/>
    </row>
    <row r="37" spans="2:17" x14ac:dyDescent="0.25">
      <c r="B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25">
      <c r="B38" s="8"/>
      <c r="C38" s="5"/>
      <c r="G38" s="3"/>
      <c r="H38" s="3"/>
      <c r="I38" s="4"/>
      <c r="J38" s="3"/>
      <c r="K38" s="3"/>
      <c r="L38" s="3"/>
      <c r="M38" s="3"/>
      <c r="N38" s="3"/>
      <c r="O38" s="3"/>
      <c r="P38" s="3"/>
      <c r="Q38" s="3"/>
    </row>
    <row r="39" spans="2:17" x14ac:dyDescent="0.25">
      <c r="B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5">
      <c r="B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5">
      <c r="B41" s="8"/>
      <c r="C41" s="11"/>
      <c r="G41" s="3"/>
      <c r="H41" s="3"/>
      <c r="I41" s="4"/>
      <c r="J41" s="3"/>
      <c r="K41" s="3"/>
      <c r="L41" s="3"/>
      <c r="M41" s="3"/>
      <c r="N41" s="3"/>
      <c r="O41" s="3"/>
      <c r="P41" s="3"/>
      <c r="Q41" s="3"/>
    </row>
    <row r="42" spans="2:17" x14ac:dyDescent="0.25">
      <c r="B42" s="8"/>
      <c r="G42" s="3"/>
      <c r="H42" s="3"/>
      <c r="I42" s="4"/>
      <c r="J42" s="3"/>
      <c r="K42" s="3"/>
      <c r="L42" s="3"/>
      <c r="M42" s="3"/>
      <c r="N42" s="3"/>
      <c r="O42" s="3"/>
      <c r="P42" s="3"/>
      <c r="Q42" s="3"/>
    </row>
    <row r="43" spans="2:17" x14ac:dyDescent="0.25">
      <c r="B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17" x14ac:dyDescent="0.25">
      <c r="B44" s="8"/>
      <c r="C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x14ac:dyDescent="0.25">
      <c r="B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25">
      <c r="B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25">
      <c r="B47" s="8"/>
      <c r="C47" s="11"/>
      <c r="G47" s="3"/>
      <c r="H47" s="3"/>
      <c r="I47" s="4"/>
      <c r="J47" s="3"/>
      <c r="K47" s="3"/>
      <c r="L47" s="3"/>
      <c r="M47" s="3"/>
      <c r="N47" s="3"/>
      <c r="O47" s="3"/>
      <c r="P47" s="3"/>
      <c r="Q47" s="3"/>
    </row>
    <row r="48" spans="2:17" x14ac:dyDescent="0.25">
      <c r="B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26" x14ac:dyDescent="0.25">
      <c r="B49" s="8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</row>
    <row r="50" spans="1:26" x14ac:dyDescent="0.25">
      <c r="B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26" x14ac:dyDescent="0.25">
      <c r="B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26" x14ac:dyDescent="0.25">
      <c r="B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26" x14ac:dyDescent="0.25">
      <c r="B53" s="10" t="str">
        <f>_xlfn.CONCAT("C3_",U54)</f>
        <v>C3_21</v>
      </c>
      <c r="C53" s="10" t="str">
        <f>_xlfn.CONCAT("C3_",V54)</f>
        <v>C3_22</v>
      </c>
      <c r="D53" s="10" t="str">
        <f t="shared" ref="D53:G53" si="0">_xlfn.CONCAT("C3_",W54)</f>
        <v>C3_23</v>
      </c>
      <c r="E53" s="10" t="str">
        <f t="shared" si="0"/>
        <v>C3_24</v>
      </c>
      <c r="F53" s="10" t="str">
        <f t="shared" si="0"/>
        <v>C3_25</v>
      </c>
      <c r="G53" s="10" t="str">
        <f t="shared" si="0"/>
        <v>C3_26</v>
      </c>
      <c r="M53" s="10" t="str">
        <f>_xlfn.CONCAT("Q1_",U54)</f>
        <v>Q1_21</v>
      </c>
      <c r="N53" s="10" t="str">
        <f t="shared" ref="N53:R53" si="1">_xlfn.CONCAT("Q1_",V54)</f>
        <v>Q1_22</v>
      </c>
      <c r="O53" s="10" t="str">
        <f t="shared" si="1"/>
        <v>Q1_23</v>
      </c>
      <c r="P53" s="10" t="str">
        <f t="shared" si="1"/>
        <v>Q1_24</v>
      </c>
      <c r="Q53" s="10" t="str">
        <f t="shared" si="1"/>
        <v>Q1_25</v>
      </c>
      <c r="R53" s="10" t="str">
        <f t="shared" si="1"/>
        <v>Q1_26</v>
      </c>
    </row>
    <row r="54" spans="1:26" x14ac:dyDescent="0.25">
      <c r="A54" s="9">
        <f>_xlfn.DAYS(B2,B$2)</f>
        <v>0</v>
      </c>
      <c r="B54" cm="1">
        <f t="array" ref="B54:B58">INDEX($O:$O/$N:$N,U55:U59)</f>
        <v>3.4325303662096534E-3</v>
      </c>
      <c r="C54" cm="1">
        <f t="array" ref="C54:C58">INDEX($O:$O/$N:$N,V55:V59)</f>
        <v>3.8340124695701245E-3</v>
      </c>
      <c r="D54" cm="1">
        <f t="array" ref="D54:D58">INDEX($O:$O/$N:$N,W55:W59)</f>
        <v>5.7802251275759038E-4</v>
      </c>
      <c r="E54" t="e" cm="1">
        <f t="array" ref="E54:E58">INDEX($O:$O/$N:$N,X55:X59)</f>
        <v>#DIV/0!</v>
      </c>
      <c r="F54" t="e" cm="1">
        <f t="array" ref="F54:F58">INDEX($O:$O/$N:$N,Y55:Y59)</f>
        <v>#DIV/0!</v>
      </c>
      <c r="G54" cm="1">
        <f t="array" ref="G54:G58">INDEX($O:$O/$N:$N,Z55:Z59)</f>
        <v>7.8594274808170084E-4</v>
      </c>
      <c r="L54" s="9">
        <v>0</v>
      </c>
      <c r="M54" s="2" cm="1">
        <f t="array" ref="M54:M58">INDEX(($I:$I^(1-$J:$J))/$H:$H,U55:U59)</f>
        <v>9.5460174352169074E-9</v>
      </c>
      <c r="N54" s="2" cm="1">
        <f t="array" ref="N54:N58">INDEX(($I:$I^(1-$J:$J))/$H:$H,V55:V59)</f>
        <v>3.5555931395530057E-9</v>
      </c>
      <c r="O54" s="2" cm="1">
        <f t="array" ref="O54:O58">INDEX(($I:$I^(1-$J:$J))/$H:$H,W55:W59)</f>
        <v>7.6203535820865138E-9</v>
      </c>
      <c r="P54" s="2" t="e" cm="1">
        <f t="array" ref="P54:P58">INDEX(($I:$I^(1-$J:$J))/$H:$H,X55:X59)</f>
        <v>#DIV/0!</v>
      </c>
      <c r="Q54" s="2" t="e" cm="1">
        <f t="array" ref="Q54:Q58">INDEX(($I:$I^(1-$J:$J))/$H:$H,Y55:Y59)</f>
        <v>#DIV/0!</v>
      </c>
      <c r="R54" s="2" cm="1">
        <f t="array" ref="R54:R58">INDEX(($I:$I^(1-$J:$J))/$H:$H,Z55:Z59)</f>
        <v>1.7905810016875429E-9</v>
      </c>
      <c r="U54" s="6">
        <f>C2</f>
        <v>21</v>
      </c>
      <c r="V54" s="6">
        <f>C3</f>
        <v>22</v>
      </c>
      <c r="W54" s="6">
        <f>C4</f>
        <v>23</v>
      </c>
      <c r="X54" s="6">
        <f>C5</f>
        <v>24</v>
      </c>
      <c r="Y54" s="6">
        <f>C6</f>
        <v>25</v>
      </c>
      <c r="Z54" s="6">
        <f>C7</f>
        <v>26</v>
      </c>
    </row>
    <row r="55" spans="1:26" x14ac:dyDescent="0.25">
      <c r="A55" s="9">
        <f>_xlfn.DAYS(B8,B$2)</f>
        <v>179</v>
      </c>
      <c r="B55">
        <v>6.1179333847340156E-4</v>
      </c>
      <c r="C55">
        <v>1.1897683708815283E-3</v>
      </c>
      <c r="D55">
        <v>1.6000092882342332E-4</v>
      </c>
      <c r="E55">
        <v>1.7684061066500952E-4</v>
      </c>
      <c r="F55">
        <v>1.1093550902149002E-4</v>
      </c>
      <c r="G55">
        <v>1.2497385886420411E-4</v>
      </c>
      <c r="L55" s="9">
        <v>179</v>
      </c>
      <c r="M55" s="2">
        <v>1.7514651395752035E-9</v>
      </c>
      <c r="N55">
        <v>1.3652685130355774E-9</v>
      </c>
      <c r="O55">
        <v>3.5814970659153677E-9</v>
      </c>
      <c r="P55">
        <v>5.8750499346910887E-9</v>
      </c>
      <c r="Q55">
        <v>4.8844623387738383E-9</v>
      </c>
      <c r="R55">
        <v>2.209220616545373E-9</v>
      </c>
      <c r="U55">
        <v>2</v>
      </c>
      <c r="V55">
        <v>3</v>
      </c>
      <c r="W55">
        <v>4</v>
      </c>
      <c r="X55">
        <v>5</v>
      </c>
      <c r="Y55">
        <v>6</v>
      </c>
      <c r="Z55">
        <v>7</v>
      </c>
    </row>
    <row r="56" spans="1:26" x14ac:dyDescent="0.25">
      <c r="A56" s="9">
        <f>_xlfn.DAYS(B14,B2)</f>
        <v>226</v>
      </c>
      <c r="B56">
        <v>5.822565207324595E-4</v>
      </c>
      <c r="C56">
        <v>1.2273504374886079E-3</v>
      </c>
      <c r="D56">
        <v>1.7827557215797639E-4</v>
      </c>
      <c r="E56">
        <v>1.9475389710868341E-4</v>
      </c>
      <c r="F56">
        <v>1.5322111005586708E-4</v>
      </c>
      <c r="G56">
        <v>1.6934210134096647E-4</v>
      </c>
      <c r="L56" s="9">
        <v>226</v>
      </c>
      <c r="M56" s="4">
        <v>2.879686868588788E-9</v>
      </c>
      <c r="N56">
        <v>2.06204930103348E-9</v>
      </c>
      <c r="O56">
        <v>6.5149291247483982E-9</v>
      </c>
      <c r="P56">
        <v>7.9022503560538253E-9</v>
      </c>
      <c r="Q56">
        <v>8.4613065603241981E-9</v>
      </c>
      <c r="R56">
        <v>3.4649962574393046E-9</v>
      </c>
      <c r="U56">
        <v>8</v>
      </c>
      <c r="V56">
        <f t="shared" ref="V56:Z59" si="2">U56+1</f>
        <v>9</v>
      </c>
      <c r="W56">
        <f t="shared" si="2"/>
        <v>10</v>
      </c>
      <c r="X56">
        <f t="shared" si="2"/>
        <v>11</v>
      </c>
      <c r="Y56">
        <f t="shared" si="2"/>
        <v>12</v>
      </c>
      <c r="Z56">
        <f t="shared" si="2"/>
        <v>13</v>
      </c>
    </row>
    <row r="57" spans="1:26" x14ac:dyDescent="0.25">
      <c r="A57" s="9">
        <f>_xlfn.DAYS(B20,B2)</f>
        <v>273</v>
      </c>
      <c r="B57">
        <v>6.3452777854246093E-4</v>
      </c>
      <c r="C57">
        <v>1.3823939095367801E-3</v>
      </c>
      <c r="D57">
        <v>2.3413723385887168E-4</v>
      </c>
      <c r="E57">
        <v>2.6907680499833056E-4</v>
      </c>
      <c r="F57">
        <v>1.4255651879429787E-4</v>
      </c>
      <c r="G57">
        <v>1.7538170960278284E-4</v>
      </c>
      <c r="L57" s="9">
        <v>273</v>
      </c>
      <c r="M57" s="4">
        <v>2.2053978435700769E-9</v>
      </c>
      <c r="N57">
        <v>1.8162992110319374E-9</v>
      </c>
      <c r="O57">
        <v>4.6738047415178402E-9</v>
      </c>
      <c r="P57">
        <v>6.7533345911377177E-9</v>
      </c>
      <c r="Q57">
        <v>6.032105155711632E-9</v>
      </c>
      <c r="R57">
        <v>2.2047261245661443E-9</v>
      </c>
      <c r="U57">
        <v>14</v>
      </c>
      <c r="V57">
        <f t="shared" si="2"/>
        <v>15</v>
      </c>
      <c r="W57">
        <f t="shared" si="2"/>
        <v>16</v>
      </c>
      <c r="X57">
        <f t="shared" si="2"/>
        <v>17</v>
      </c>
      <c r="Y57">
        <f t="shared" si="2"/>
        <v>18</v>
      </c>
      <c r="Z57">
        <f t="shared" si="2"/>
        <v>19</v>
      </c>
    </row>
    <row r="58" spans="1:26" x14ac:dyDescent="0.25">
      <c r="A58" s="9">
        <f>_xlfn.DAYS(B26,B2)</f>
        <v>442</v>
      </c>
      <c r="B58">
        <v>6.6241115114614075E-4</v>
      </c>
      <c r="C58">
        <v>1.229037903143833E-3</v>
      </c>
      <c r="D58">
        <v>2.09387007247737E-4</v>
      </c>
      <c r="E58">
        <v>2.6264583085053918E-4</v>
      </c>
      <c r="F58">
        <v>1.2801823255452938E-4</v>
      </c>
      <c r="G58">
        <v>1.7556754840013578E-4</v>
      </c>
      <c r="L58" s="9">
        <v>442</v>
      </c>
      <c r="M58" s="4">
        <v>2.4235236585077158E-9</v>
      </c>
      <c r="N58">
        <v>1.9564977910168174E-9</v>
      </c>
      <c r="O58">
        <v>7.2443110199914566E-9</v>
      </c>
      <c r="P58">
        <v>9.0856459121853985E-9</v>
      </c>
      <c r="Q58">
        <v>1.0601208834298118E-8</v>
      </c>
      <c r="R58">
        <v>2.3698182301741068E-9</v>
      </c>
      <c r="U58">
        <v>20</v>
      </c>
      <c r="V58">
        <f t="shared" si="2"/>
        <v>21</v>
      </c>
      <c r="W58">
        <f t="shared" si="2"/>
        <v>22</v>
      </c>
      <c r="X58">
        <f t="shared" si="2"/>
        <v>23</v>
      </c>
      <c r="Y58">
        <f t="shared" si="2"/>
        <v>24</v>
      </c>
      <c r="Z58">
        <f t="shared" si="2"/>
        <v>25</v>
      </c>
    </row>
    <row r="59" spans="1:26" x14ac:dyDescent="0.25">
      <c r="A59" s="9"/>
      <c r="L59" s="9"/>
      <c r="M59" s="2"/>
      <c r="U59">
        <v>26</v>
      </c>
      <c r="V59">
        <f t="shared" si="2"/>
        <v>27</v>
      </c>
      <c r="W59">
        <f t="shared" si="2"/>
        <v>28</v>
      </c>
      <c r="X59">
        <f t="shared" si="2"/>
        <v>29</v>
      </c>
      <c r="Y59">
        <f t="shared" si="2"/>
        <v>30</v>
      </c>
      <c r="Z59">
        <f t="shared" si="2"/>
        <v>31</v>
      </c>
    </row>
    <row r="60" spans="1:26" x14ac:dyDescent="0.25">
      <c r="A60" s="9"/>
      <c r="L60" s="9"/>
      <c r="M60" s="2"/>
    </row>
    <row r="61" spans="1:26" x14ac:dyDescent="0.25">
      <c r="M61" s="2"/>
    </row>
    <row r="68" spans="1:18" x14ac:dyDescent="0.25">
      <c r="B68" s="10" t="str">
        <f>_xlfn.CONCAT("ΔR_",U54)</f>
        <v>ΔR_21</v>
      </c>
      <c r="C68" s="10" t="str">
        <f t="shared" ref="C68:G68" si="3">_xlfn.CONCAT("ΔR_",V54)</f>
        <v>ΔR_22</v>
      </c>
      <c r="D68" s="10" t="str">
        <f t="shared" si="3"/>
        <v>ΔR_23</v>
      </c>
      <c r="E68" s="10" t="str">
        <f t="shared" si="3"/>
        <v>ΔR_24</v>
      </c>
      <c r="F68" s="10" t="str">
        <f t="shared" si="3"/>
        <v>ΔR_25</v>
      </c>
      <c r="G68" s="10" t="str">
        <f t="shared" si="3"/>
        <v>ΔR_26</v>
      </c>
      <c r="M68" s="10" t="str">
        <f>_xlfn.CONCAT("Q2_",U54)</f>
        <v>Q2_21</v>
      </c>
      <c r="N68" s="10" t="str">
        <f t="shared" ref="N68:R68" si="4">_xlfn.CONCAT("Q2_",V54)</f>
        <v>Q2_22</v>
      </c>
      <c r="O68" s="10" t="str">
        <f t="shared" si="4"/>
        <v>Q2_23</v>
      </c>
      <c r="P68" s="10" t="str">
        <f t="shared" si="4"/>
        <v>Q2_24</v>
      </c>
      <c r="Q68" s="10" t="str">
        <f t="shared" si="4"/>
        <v>Q2_25</v>
      </c>
      <c r="R68" s="10" t="str">
        <f t="shared" si="4"/>
        <v>Q2_26</v>
      </c>
    </row>
    <row r="69" spans="1:18" x14ac:dyDescent="0.25">
      <c r="A69" s="9">
        <v>0</v>
      </c>
      <c r="B69" s="2" cm="1">
        <f t="array" ref="B69:B73">INDEX($H:$H,U55:U59)</f>
        <v>2197.8856470000001</v>
      </c>
      <c r="C69" s="2" cm="1">
        <f t="array" ref="C69:C73">INDEX($H:$H,V55:V59)</f>
        <v>2127.8222110000002</v>
      </c>
      <c r="D69" s="2" cm="1">
        <f t="array" ref="D69:D73">INDEX($H:$H,W55:W59)</f>
        <v>2031.9557629999999</v>
      </c>
      <c r="E69" s="2" cm="1">
        <f t="array" ref="E69:E73">INDEX($H:$H,X55:X59)</f>
        <v>0</v>
      </c>
      <c r="F69" s="2" cm="1">
        <f t="array" ref="F69:F73">INDEX($H:$H,Y55:Y59)</f>
        <v>0</v>
      </c>
      <c r="G69" s="2" cm="1">
        <f t="array" ref="G69:G73">INDEX($H:$H,Z55:Z59)</f>
        <v>2457.6085979999998</v>
      </c>
      <c r="H69" s="2"/>
      <c r="L69" s="9">
        <v>0</v>
      </c>
      <c r="M69" s="2" cm="1">
        <f t="array" ref="M69:M73">INDEX($L:$L^(1-$M:$M)/$K:$K,U55:U59)</f>
        <v>3.2771638438509616E-4</v>
      </c>
      <c r="N69" s="2" cm="1">
        <f t="array" ref="N69:N73">INDEX($L:$L^(1-$M:$M)/$K:$K,V55:V59)</f>
        <v>4.8007994786484879E-4</v>
      </c>
      <c r="O69" s="2" cm="1">
        <f t="array" ref="O69:O73">INDEX($L:$L^(1-$M:$M)/$K:$K,W55:W59)</f>
        <v>8.4048241075857037E-5</v>
      </c>
      <c r="P69" s="2" t="e" cm="1">
        <f t="array" ref="P69:P73">INDEX($L:$L^(1-$M:$M)/$K:$K,X55:X59)</f>
        <v>#DIV/0!</v>
      </c>
      <c r="Q69" s="2" t="e" cm="1">
        <f t="array" ref="Q69:Q73">INDEX($L:$L^(1-$M:$M)/$K:$K,Y55:Y59)</f>
        <v>#DIV/0!</v>
      </c>
      <c r="R69" s="2" cm="1">
        <f t="array" ref="R69:R73">INDEX($L:$L^(1-$M:$M)/$K:$K,Z55:Z59)</f>
        <v>9.3507734977705878E-5</v>
      </c>
    </row>
    <row r="70" spans="1:18" x14ac:dyDescent="0.25">
      <c r="A70" s="9">
        <v>179</v>
      </c>
      <c r="B70" s="2">
        <v>32210.487010000001</v>
      </c>
      <c r="C70">
        <v>30987.123530000001</v>
      </c>
      <c r="D70">
        <v>52753.60368</v>
      </c>
      <c r="E70">
        <v>51721.14933</v>
      </c>
      <c r="F70">
        <v>63841.83685</v>
      </c>
      <c r="G70">
        <v>58468.974860000002</v>
      </c>
      <c r="L70" s="9">
        <v>179</v>
      </c>
      <c r="M70" s="2">
        <v>1.4716361154544432E-4</v>
      </c>
      <c r="N70">
        <v>3.0784146184785314E-4</v>
      </c>
      <c r="O70">
        <v>7.2902162260374693E-5</v>
      </c>
      <c r="P70">
        <v>8.2724539465748321E-5</v>
      </c>
      <c r="Q70">
        <v>2.9094873531714522E-5</v>
      </c>
      <c r="R70">
        <v>5.5396601462588166E-5</v>
      </c>
    </row>
    <row r="71" spans="1:18" x14ac:dyDescent="0.25">
      <c r="A71" s="9">
        <v>226</v>
      </c>
      <c r="B71" s="2">
        <v>26517.521695035899</v>
      </c>
      <c r="C71">
        <v>26469.783750512899</v>
      </c>
      <c r="D71">
        <v>46644.572027187904</v>
      </c>
      <c r="E71">
        <v>45021.911268054602</v>
      </c>
      <c r="F71">
        <v>59916.755942557502</v>
      </c>
      <c r="G71">
        <v>50122.696036919901</v>
      </c>
      <c r="L71" s="9">
        <v>226</v>
      </c>
      <c r="M71" s="2">
        <v>1.6726241115645963E-4</v>
      </c>
      <c r="N71">
        <v>3.2441113691334002E-4</v>
      </c>
      <c r="O71">
        <v>7.5728577481460984E-5</v>
      </c>
      <c r="P71">
        <v>9.2076502754451396E-5</v>
      </c>
      <c r="Q71">
        <v>3.731924586285083E-5</v>
      </c>
      <c r="R71">
        <v>8.0151688548039805E-5</v>
      </c>
    </row>
    <row r="72" spans="1:18" x14ac:dyDescent="0.25">
      <c r="A72" s="9">
        <v>273</v>
      </c>
      <c r="B72" s="2">
        <v>25527.426092321901</v>
      </c>
      <c r="C72">
        <v>25112.7430173703</v>
      </c>
      <c r="D72">
        <v>43036.828009672899</v>
      </c>
      <c r="E72">
        <v>42322.422104360601</v>
      </c>
      <c r="F72">
        <v>55160.436211916203</v>
      </c>
      <c r="G72">
        <v>48547.9777982386</v>
      </c>
      <c r="L72" s="9">
        <v>273</v>
      </c>
      <c r="M72" s="2">
        <v>1.8213570981893737E-4</v>
      </c>
      <c r="N72">
        <v>3.6745693058692664E-4</v>
      </c>
      <c r="O72">
        <v>1.1666014550815343E-4</v>
      </c>
      <c r="P72">
        <v>1.3156524429283376E-4</v>
      </c>
      <c r="Q72">
        <v>6.3175208204239688E-5</v>
      </c>
      <c r="R72">
        <v>8.3501396421454039E-5</v>
      </c>
    </row>
    <row r="73" spans="1:18" x14ac:dyDescent="0.25">
      <c r="A73" s="9">
        <v>442</v>
      </c>
      <c r="B73" s="2">
        <v>28985.732481350198</v>
      </c>
      <c r="C73">
        <v>31818.144956657801</v>
      </c>
      <c r="D73">
        <v>54611.265925767402</v>
      </c>
      <c r="E73">
        <v>60269.528874149699</v>
      </c>
      <c r="F73">
        <v>90981.735182274206</v>
      </c>
      <c r="G73">
        <v>65282.965967428499</v>
      </c>
      <c r="L73" s="9">
        <v>442</v>
      </c>
      <c r="M73" s="2">
        <v>1.7870645405415893E-4</v>
      </c>
      <c r="N73">
        <v>2.9817752766853506E-4</v>
      </c>
      <c r="O73">
        <v>9.1644363077311508E-5</v>
      </c>
      <c r="P73">
        <v>1.0047103465769087E-4</v>
      </c>
      <c r="Q73">
        <v>4.1664772893578151E-5</v>
      </c>
      <c r="R73">
        <v>7.6756306169749569E-5</v>
      </c>
    </row>
    <row r="74" spans="1:18" x14ac:dyDescent="0.25">
      <c r="A74" s="9"/>
      <c r="B74" s="2"/>
      <c r="L74" s="9"/>
      <c r="M74" s="2"/>
    </row>
    <row r="75" spans="1:18" x14ac:dyDescent="0.25">
      <c r="A75" s="9"/>
      <c r="B75" s="2"/>
      <c r="L75" s="9"/>
      <c r="M75" s="2"/>
    </row>
    <row r="76" spans="1:18" x14ac:dyDescent="0.25">
      <c r="B76" s="2"/>
      <c r="M76" s="2"/>
    </row>
  </sheetData>
  <autoFilter ref="A1:Q49" xr:uid="{845BEF35-BB85-4AD8-BFB5-7122EF488156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77C4-8ECB-45FB-B767-CF1134D50C85}">
  <dimension ref="A1:Z76"/>
  <sheetViews>
    <sheetView zoomScale="85" zoomScaleNormal="85" workbookViewId="0">
      <pane ySplit="1" topLeftCell="A54" activePane="bottomLeft" state="frozen"/>
      <selection pane="bottomLeft" activeCell="A69" sqref="A69"/>
    </sheetView>
  </sheetViews>
  <sheetFormatPr defaultRowHeight="15" x14ac:dyDescent="0.25"/>
  <cols>
    <col min="1" max="1" width="10.42578125" bestFit="1" customWidth="1"/>
    <col min="2" max="2" width="13.42578125" bestFit="1" customWidth="1"/>
    <col min="14" max="14" width="12.28515625" bestFit="1" customWidth="1"/>
  </cols>
  <sheetData>
    <row r="1" spans="1:1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t="s">
        <v>20</v>
      </c>
      <c r="B2" s="8">
        <v>43866</v>
      </c>
      <c r="C2" s="5">
        <v>27</v>
      </c>
      <c r="D2">
        <v>0.11</v>
      </c>
      <c r="E2">
        <v>25000</v>
      </c>
      <c r="F2">
        <v>300</v>
      </c>
      <c r="G2" s="3">
        <v>-1533.57334694422</v>
      </c>
      <c r="H2" s="3">
        <v>13853.479344781899</v>
      </c>
      <c r="I2" s="4">
        <v>4.23928660351987E-7</v>
      </c>
      <c r="J2" s="3">
        <v>0.40684144796314597</v>
      </c>
      <c r="K2" s="3">
        <v>17223.025798339801</v>
      </c>
      <c r="L2" s="3">
        <v>76.311828500795798</v>
      </c>
      <c r="M2" s="3">
        <v>0.72144748572191697</v>
      </c>
      <c r="N2" s="3">
        <v>19587.248947879099</v>
      </c>
      <c r="O2" s="3">
        <v>15.627654520717201</v>
      </c>
      <c r="P2" s="3">
        <v>1.7416936289649199E-5</v>
      </c>
      <c r="Q2" s="3">
        <v>1.20711777760326E-2</v>
      </c>
    </row>
    <row r="3" spans="1:17" x14ac:dyDescent="0.25">
      <c r="A3" t="s">
        <v>20</v>
      </c>
      <c r="B3" s="8">
        <v>43866</v>
      </c>
      <c r="C3">
        <v>28</v>
      </c>
      <c r="D3">
        <v>0.11</v>
      </c>
      <c r="E3">
        <v>25000</v>
      </c>
      <c r="F3">
        <v>300</v>
      </c>
      <c r="G3" s="3">
        <v>-772.19637264973096</v>
      </c>
      <c r="H3" s="3">
        <v>12115.0939670837</v>
      </c>
      <c r="I3" s="4">
        <v>3.2818529851650499E-7</v>
      </c>
      <c r="J3" s="3">
        <v>0.358143663517483</v>
      </c>
      <c r="K3" s="3">
        <v>15440.2806776786</v>
      </c>
      <c r="L3" s="3">
        <v>95.447348021097497</v>
      </c>
      <c r="M3" s="3">
        <v>0.73182028346765204</v>
      </c>
      <c r="N3" s="3">
        <v>17567.0043010677</v>
      </c>
      <c r="O3" s="3">
        <v>16.7418629177998</v>
      </c>
      <c r="P3" s="3">
        <v>6.3925536132769496E-5</v>
      </c>
      <c r="Q3" s="3">
        <v>1.58806826288529E-2</v>
      </c>
    </row>
    <row r="4" spans="1:17" x14ac:dyDescent="0.25">
      <c r="A4" t="s">
        <v>20</v>
      </c>
      <c r="B4" s="8">
        <v>43866</v>
      </c>
      <c r="C4">
        <v>29</v>
      </c>
      <c r="D4">
        <v>0.11</v>
      </c>
      <c r="E4">
        <v>25000</v>
      </c>
      <c r="F4">
        <v>300</v>
      </c>
      <c r="G4" s="3">
        <v>-1693.7490587862901</v>
      </c>
      <c r="H4" s="3">
        <v>12791.8033077605</v>
      </c>
      <c r="I4" s="4">
        <v>5.4033055663742101E-7</v>
      </c>
      <c r="J4" s="3">
        <v>0.41851500810843401</v>
      </c>
      <c r="K4" s="3">
        <v>15043.680636659101</v>
      </c>
      <c r="L4" s="3">
        <v>92.648179897252604</v>
      </c>
      <c r="M4" s="3">
        <v>0.720057021302976</v>
      </c>
      <c r="N4" s="3">
        <v>17249.670746476098</v>
      </c>
      <c r="O4" s="3">
        <v>14.334585772859899</v>
      </c>
      <c r="P4" s="3">
        <v>2.6918882283788399E-5</v>
      </c>
      <c r="Q4" s="3">
        <v>1.39301691564848E-2</v>
      </c>
    </row>
    <row r="5" spans="1:17" x14ac:dyDescent="0.25">
      <c r="A5" t="s">
        <v>20</v>
      </c>
      <c r="B5" s="8">
        <v>43866</v>
      </c>
      <c r="C5" s="11">
        <v>30</v>
      </c>
      <c r="D5">
        <v>0.11</v>
      </c>
      <c r="E5">
        <v>25000</v>
      </c>
      <c r="F5">
        <v>400</v>
      </c>
      <c r="G5" s="3">
        <v>-237.75096179966701</v>
      </c>
      <c r="H5" s="3">
        <v>8960.0935357450307</v>
      </c>
      <c r="I5" s="4">
        <v>2.5565718673239901E-7</v>
      </c>
      <c r="J5" s="3">
        <v>0.350650862798635</v>
      </c>
      <c r="K5" s="3">
        <v>11864.756597856</v>
      </c>
      <c r="L5" s="3">
        <v>65.984904091217103</v>
      </c>
      <c r="M5" s="3">
        <v>0.72410337328222396</v>
      </c>
      <c r="N5" s="3">
        <v>13684.672450026301</v>
      </c>
      <c r="O5" s="3">
        <v>17.519073426527601</v>
      </c>
      <c r="P5" s="3">
        <v>3.6931842630205597E-5</v>
      </c>
      <c r="Q5" s="3">
        <v>1.7543681125659901E-2</v>
      </c>
    </row>
    <row r="6" spans="1:17" x14ac:dyDescent="0.25">
      <c r="A6" t="s">
        <v>20</v>
      </c>
      <c r="B6" s="8">
        <v>43866</v>
      </c>
      <c r="C6">
        <v>31</v>
      </c>
      <c r="D6">
        <v>0.11</v>
      </c>
      <c r="E6">
        <v>25000</v>
      </c>
      <c r="F6">
        <v>1000</v>
      </c>
      <c r="G6" s="3">
        <v>-1886.6187243945701</v>
      </c>
      <c r="H6" s="3">
        <v>13045.069468006101</v>
      </c>
      <c r="I6" s="4">
        <v>4.32253275331076E-7</v>
      </c>
      <c r="J6" s="3">
        <v>0.39424983313647999</v>
      </c>
      <c r="K6" s="3">
        <v>35008.843600243898</v>
      </c>
      <c r="L6" s="3">
        <v>5.1001390673572899</v>
      </c>
      <c r="M6" s="3">
        <v>0.49928674737105899</v>
      </c>
      <c r="N6" s="3">
        <v>37701.803262089903</v>
      </c>
      <c r="O6" s="3">
        <v>27.5208056193697</v>
      </c>
      <c r="P6" s="3">
        <v>6.8858797095283601E-5</v>
      </c>
      <c r="Q6" s="3">
        <v>9.9307160481054198E-3</v>
      </c>
    </row>
    <row r="7" spans="1:17" x14ac:dyDescent="0.25">
      <c r="A7" t="s">
        <v>20</v>
      </c>
      <c r="B7" s="8">
        <v>43866</v>
      </c>
      <c r="C7">
        <v>32</v>
      </c>
      <c r="D7">
        <v>0.11</v>
      </c>
      <c r="E7">
        <v>25000</v>
      </c>
      <c r="F7">
        <v>1000</v>
      </c>
      <c r="G7" s="3">
        <v>-2334.4341664636099</v>
      </c>
      <c r="H7" s="3">
        <v>13798.5536414978</v>
      </c>
      <c r="I7" s="4">
        <v>4.38594798011345E-7</v>
      </c>
      <c r="J7" s="3">
        <v>0.44559970710156199</v>
      </c>
      <c r="K7" s="3">
        <v>39020.502260886402</v>
      </c>
      <c r="L7" s="3">
        <v>4.8752094139292996</v>
      </c>
      <c r="M7" s="3">
        <v>0.485282261920783</v>
      </c>
      <c r="N7" s="3">
        <v>47256.811212999302</v>
      </c>
      <c r="O7" s="3">
        <v>30.3381316238087</v>
      </c>
      <c r="P7" s="3">
        <v>6.4272098405537798E-5</v>
      </c>
      <c r="Q7" s="3">
        <v>7.8019169568884199E-3</v>
      </c>
    </row>
    <row r="8" spans="1:17" x14ac:dyDescent="0.25">
      <c r="A8" t="s">
        <v>20</v>
      </c>
      <c r="B8" s="8">
        <v>43873</v>
      </c>
      <c r="C8" s="5">
        <v>27</v>
      </c>
      <c r="D8">
        <v>0.11</v>
      </c>
      <c r="E8">
        <v>25000</v>
      </c>
      <c r="F8">
        <v>300</v>
      </c>
      <c r="G8" s="3">
        <v>-2034.8306848411</v>
      </c>
      <c r="H8" s="3">
        <v>16724.0593255454</v>
      </c>
      <c r="I8" s="4">
        <v>4.2656812439604699E-7</v>
      </c>
      <c r="J8" s="3">
        <v>0.41989038460841099</v>
      </c>
      <c r="K8" s="3">
        <v>24891.928636086199</v>
      </c>
      <c r="L8" s="3">
        <v>65.512932322661001</v>
      </c>
      <c r="M8" s="3">
        <v>0.73167298790459001</v>
      </c>
      <c r="N8" s="3">
        <v>27852.6006642637</v>
      </c>
      <c r="O8" s="3">
        <v>15.347596766356199</v>
      </c>
      <c r="P8" s="3">
        <v>3.1920916374716898E-5</v>
      </c>
      <c r="Q8" s="3">
        <v>4.8131379004646997E-3</v>
      </c>
    </row>
    <row r="9" spans="1:17" x14ac:dyDescent="0.25">
      <c r="A9" t="s">
        <v>20</v>
      </c>
      <c r="B9" s="8">
        <v>43873</v>
      </c>
      <c r="C9">
        <v>28</v>
      </c>
      <c r="D9">
        <v>0.11</v>
      </c>
      <c r="E9">
        <v>25000</v>
      </c>
      <c r="F9">
        <v>300</v>
      </c>
      <c r="G9" s="3">
        <v>-2038.26196808799</v>
      </c>
      <c r="H9" s="3">
        <v>17009.423408900799</v>
      </c>
      <c r="I9" s="4">
        <v>4.2612213492608099E-7</v>
      </c>
      <c r="J9" s="3">
        <v>0.39941241706435499</v>
      </c>
      <c r="K9" s="3">
        <v>19008.159924939999</v>
      </c>
      <c r="L9" s="3">
        <v>186.64456907634499</v>
      </c>
      <c r="M9" s="3">
        <v>0.78153139922017301</v>
      </c>
      <c r="N9" s="3">
        <v>23767.239921000299</v>
      </c>
      <c r="O9" s="3">
        <v>14.1765266437236</v>
      </c>
      <c r="P9" s="3">
        <v>2.1890209705444001E-5</v>
      </c>
      <c r="Q9" s="3">
        <v>9.98716575957425E-3</v>
      </c>
    </row>
    <row r="10" spans="1:17" x14ac:dyDescent="0.25">
      <c r="A10" t="s">
        <v>20</v>
      </c>
      <c r="B10" s="8">
        <v>43873</v>
      </c>
      <c r="C10">
        <v>29</v>
      </c>
      <c r="D10">
        <v>0.11</v>
      </c>
      <c r="E10">
        <v>25000</v>
      </c>
      <c r="F10">
        <v>300</v>
      </c>
      <c r="G10" s="3">
        <v>-2455.2176490025399</v>
      </c>
      <c r="H10" s="3">
        <v>18098.9837323867</v>
      </c>
      <c r="I10" s="4">
        <v>4.3000497786636098E-7</v>
      </c>
      <c r="J10" s="3">
        <v>0.41784663738583899</v>
      </c>
      <c r="K10" s="3">
        <v>17521.594331278498</v>
      </c>
      <c r="L10" s="3">
        <v>320.93281423358201</v>
      </c>
      <c r="M10" s="3">
        <v>0.77376776223824495</v>
      </c>
      <c r="N10" s="3">
        <v>22207.198775860099</v>
      </c>
      <c r="O10" s="3">
        <v>20.4679432494185</v>
      </c>
      <c r="P10" s="3">
        <v>1.4531894344416099E-5</v>
      </c>
      <c r="Q10" s="3">
        <v>8.5580542197432209E-3</v>
      </c>
    </row>
    <row r="11" spans="1:17" x14ac:dyDescent="0.25">
      <c r="A11" t="s">
        <v>20</v>
      </c>
      <c r="B11" s="8">
        <v>43873</v>
      </c>
      <c r="C11" s="11">
        <v>30</v>
      </c>
      <c r="D11">
        <v>0.11</v>
      </c>
      <c r="E11">
        <v>25000</v>
      </c>
      <c r="F11">
        <v>400</v>
      </c>
      <c r="G11" s="3">
        <v>-2681.3937248411498</v>
      </c>
      <c r="H11" s="3">
        <v>15894.252233343301</v>
      </c>
      <c r="I11" s="4">
        <v>4.3846880747251902E-7</v>
      </c>
      <c r="J11" s="3">
        <v>0.43252295958098702</v>
      </c>
      <c r="K11" s="3">
        <v>15408.575020751799</v>
      </c>
      <c r="L11" s="3">
        <v>372.79727480692299</v>
      </c>
      <c r="M11" s="3">
        <v>0.79487054675624003</v>
      </c>
      <c r="N11" s="3">
        <v>19032.964176604899</v>
      </c>
      <c r="O11" s="3">
        <v>22.9088572283875</v>
      </c>
      <c r="P11" s="3">
        <v>1.59715481744537E-4</v>
      </c>
      <c r="Q11" s="3">
        <v>2.7521599005193801E-2</v>
      </c>
    </row>
    <row r="12" spans="1:17" x14ac:dyDescent="0.25">
      <c r="A12" t="s">
        <v>20</v>
      </c>
      <c r="B12" s="8">
        <v>43873</v>
      </c>
      <c r="C12">
        <v>31</v>
      </c>
      <c r="D12">
        <v>0.11</v>
      </c>
      <c r="E12">
        <v>25000</v>
      </c>
      <c r="F12">
        <v>300</v>
      </c>
      <c r="G12" s="3">
        <v>-1025.2744009109399</v>
      </c>
      <c r="H12" s="3">
        <v>16746.016558299601</v>
      </c>
      <c r="I12" s="4">
        <v>4.1260670469659698E-7</v>
      </c>
      <c r="J12" s="3">
        <v>0.36379280553152599</v>
      </c>
      <c r="K12" s="3">
        <v>39345.103278353301</v>
      </c>
      <c r="L12" s="3">
        <v>15.815037351215899</v>
      </c>
      <c r="M12" s="3">
        <v>0.66701079908267402</v>
      </c>
      <c r="N12" s="3">
        <v>42964.068855331498</v>
      </c>
      <c r="O12" s="3">
        <v>11.206717786482001</v>
      </c>
      <c r="P12" s="3">
        <v>2.1827235177962401E-5</v>
      </c>
      <c r="Q12" s="3">
        <v>3.1300852462226901E-3</v>
      </c>
    </row>
    <row r="13" spans="1:17" x14ac:dyDescent="0.25">
      <c r="A13" t="s">
        <v>20</v>
      </c>
      <c r="B13" s="8">
        <v>43873</v>
      </c>
      <c r="C13">
        <v>32</v>
      </c>
      <c r="D13">
        <v>0.11</v>
      </c>
      <c r="E13">
        <v>25000</v>
      </c>
      <c r="F13">
        <v>300</v>
      </c>
      <c r="G13" s="3">
        <v>-2357.5897421254899</v>
      </c>
      <c r="H13" s="3">
        <v>19130.952469436401</v>
      </c>
      <c r="I13" s="4">
        <v>5.3749606675319203E-7</v>
      </c>
      <c r="J13" s="3">
        <v>0.448839305655722</v>
      </c>
      <c r="K13" s="3">
        <v>46816.393228876201</v>
      </c>
      <c r="L13" s="3">
        <v>16.016003693208901</v>
      </c>
      <c r="M13" s="3">
        <v>0.66201633556536599</v>
      </c>
      <c r="N13" s="3">
        <v>56699.239379583203</v>
      </c>
      <c r="O13" s="3">
        <v>12.2091441013197</v>
      </c>
      <c r="P13" s="3">
        <v>1.2249350309301201E-5</v>
      </c>
      <c r="Q13" s="3">
        <v>4.4717147453283397E-3</v>
      </c>
    </row>
    <row r="14" spans="1:17" x14ac:dyDescent="0.25">
      <c r="A14" t="s">
        <v>20</v>
      </c>
      <c r="B14" s="8">
        <v>43894</v>
      </c>
      <c r="C14" s="5">
        <v>27</v>
      </c>
      <c r="D14">
        <v>0.11</v>
      </c>
      <c r="E14">
        <v>25000</v>
      </c>
      <c r="F14">
        <v>300</v>
      </c>
      <c r="G14" s="3">
        <v>-2972.4857326493202</v>
      </c>
      <c r="H14" s="3">
        <v>22253.8375722163</v>
      </c>
      <c r="I14" s="4">
        <v>4.2948773113354998E-7</v>
      </c>
      <c r="J14" s="3">
        <v>0.41277747440166801</v>
      </c>
      <c r="K14" s="3">
        <v>26395.6081245514</v>
      </c>
      <c r="L14" s="3">
        <v>149.89128855869299</v>
      </c>
      <c r="M14" s="3">
        <v>0.73721500197297496</v>
      </c>
      <c r="N14" s="3">
        <v>29323.699218394799</v>
      </c>
      <c r="O14" s="3">
        <v>23.5354567843194</v>
      </c>
      <c r="P14" s="3">
        <v>3.7131554155300702E-5</v>
      </c>
      <c r="Q14" s="3">
        <v>1.3887041126634201E-2</v>
      </c>
    </row>
    <row r="15" spans="1:17" x14ac:dyDescent="0.25">
      <c r="A15" t="s">
        <v>20</v>
      </c>
      <c r="B15" s="8">
        <v>43894</v>
      </c>
      <c r="C15">
        <v>28</v>
      </c>
      <c r="D15">
        <v>0.11</v>
      </c>
      <c r="E15">
        <v>25000</v>
      </c>
      <c r="F15">
        <v>300</v>
      </c>
      <c r="G15" s="3">
        <v>-2639.82485929308</v>
      </c>
      <c r="H15" s="3">
        <v>20904.2217247833</v>
      </c>
      <c r="I15" s="4">
        <v>4.2769224826989502E-7</v>
      </c>
      <c r="J15" s="3">
        <v>0.39457645983316503</v>
      </c>
      <c r="K15" s="3">
        <v>23223.306823390802</v>
      </c>
      <c r="L15" s="3">
        <v>160.936262760359</v>
      </c>
      <c r="M15" s="3">
        <v>0.74325899208541601</v>
      </c>
      <c r="N15" s="3">
        <v>26564.702762699599</v>
      </c>
      <c r="O15" s="3">
        <v>28.037088614435799</v>
      </c>
      <c r="P15" s="3">
        <v>7.7518732295445093E-5</v>
      </c>
      <c r="Q15" s="3">
        <v>1.9705511841184499E-2</v>
      </c>
    </row>
    <row r="16" spans="1:17" x14ac:dyDescent="0.25">
      <c r="A16" t="s">
        <v>20</v>
      </c>
      <c r="B16" s="8">
        <v>43894</v>
      </c>
      <c r="C16">
        <v>29</v>
      </c>
      <c r="D16">
        <v>0.11</v>
      </c>
      <c r="E16">
        <v>25000</v>
      </c>
      <c r="F16">
        <v>300</v>
      </c>
      <c r="G16" s="3">
        <v>-2848.5751126569698</v>
      </c>
      <c r="H16" s="3">
        <v>21861.358504436001</v>
      </c>
      <c r="I16" s="4">
        <v>5.3967560434574404E-7</v>
      </c>
      <c r="J16" s="3">
        <v>0.41838257725665601</v>
      </c>
      <c r="K16" s="3">
        <v>24115.162655711702</v>
      </c>
      <c r="L16" s="3">
        <v>139.58765401362899</v>
      </c>
      <c r="M16" s="3">
        <v>0.719342307172955</v>
      </c>
      <c r="N16" s="3">
        <v>27533.404750187699</v>
      </c>
      <c r="O16" s="3">
        <v>23.198975192745198</v>
      </c>
      <c r="P16" s="3">
        <v>4.3348726008751699E-5</v>
      </c>
      <c r="Q16" s="3">
        <v>9.7076472225851793E-3</v>
      </c>
    </row>
    <row r="17" spans="1:17" x14ac:dyDescent="0.25">
      <c r="A17" t="s">
        <v>20</v>
      </c>
      <c r="B17" s="8">
        <v>43894</v>
      </c>
      <c r="C17" s="11">
        <v>30</v>
      </c>
      <c r="D17">
        <v>0.11</v>
      </c>
      <c r="E17">
        <v>25000</v>
      </c>
      <c r="F17">
        <v>300</v>
      </c>
      <c r="G17" s="3">
        <v>-2994.35139403426</v>
      </c>
      <c r="H17" s="3">
        <v>20458.6497876961</v>
      </c>
      <c r="I17" s="4">
        <v>4.32693087863287E-7</v>
      </c>
      <c r="J17" s="3">
        <v>0.42110144309623199</v>
      </c>
      <c r="K17" s="3">
        <v>19748.618740346101</v>
      </c>
      <c r="L17" s="3">
        <v>456.77394607726899</v>
      </c>
      <c r="M17" s="3">
        <v>0.78698403144168905</v>
      </c>
      <c r="N17" s="3">
        <v>24526.689140392202</v>
      </c>
      <c r="O17" s="3">
        <v>37.951177629089003</v>
      </c>
      <c r="P17" s="3">
        <v>7.1356769124064593E-5</v>
      </c>
      <c r="Q17" s="3">
        <v>2.2514054693514599E-2</v>
      </c>
    </row>
    <row r="18" spans="1:17" x14ac:dyDescent="0.25">
      <c r="A18" t="s">
        <v>20</v>
      </c>
      <c r="B18" s="8">
        <v>43894</v>
      </c>
      <c r="C18">
        <v>31</v>
      </c>
      <c r="D18">
        <v>0.11</v>
      </c>
      <c r="E18">
        <v>25000</v>
      </c>
      <c r="F18">
        <v>300</v>
      </c>
      <c r="G18" s="3">
        <v>-1750.7765947980999</v>
      </c>
      <c r="H18" s="3">
        <v>20269.586780036399</v>
      </c>
      <c r="I18" s="4">
        <v>5.2654194220266804E-7</v>
      </c>
      <c r="J18" s="3">
        <v>0.375011586967819</v>
      </c>
      <c r="K18" s="3">
        <v>43813.309248211197</v>
      </c>
      <c r="L18" s="3">
        <v>9.0874166221649002</v>
      </c>
      <c r="M18" s="3">
        <v>0.58451610779740903</v>
      </c>
      <c r="N18" s="3">
        <v>47186.506509600396</v>
      </c>
      <c r="O18" s="3">
        <v>17.476286530364501</v>
      </c>
      <c r="P18" s="3">
        <v>2.2347018164392501E-5</v>
      </c>
      <c r="Q18" s="3">
        <v>4.9810247626034098E-3</v>
      </c>
    </row>
    <row r="19" spans="1:17" x14ac:dyDescent="0.25">
      <c r="A19" t="s">
        <v>20</v>
      </c>
      <c r="B19" s="8">
        <v>43894</v>
      </c>
      <c r="C19">
        <v>32</v>
      </c>
      <c r="D19">
        <v>0.11</v>
      </c>
      <c r="E19">
        <v>25000</v>
      </c>
      <c r="F19">
        <v>300</v>
      </c>
      <c r="G19" s="3">
        <v>-3037.59718190901</v>
      </c>
      <c r="H19" s="3">
        <v>24444.694647800399</v>
      </c>
      <c r="I19" s="4">
        <v>5.3781198817941104E-7</v>
      </c>
      <c r="J19" s="3">
        <v>0.442074785939505</v>
      </c>
      <c r="K19" s="3">
        <v>57269.195672687099</v>
      </c>
      <c r="L19" s="3">
        <v>6.4550668807407403</v>
      </c>
      <c r="M19" s="3">
        <v>0.49509797429631303</v>
      </c>
      <c r="N19" s="3">
        <v>67757.681164079302</v>
      </c>
      <c r="O19" s="3">
        <v>34.314216688397899</v>
      </c>
      <c r="P19" s="4">
        <v>7.2688978169921296E-7</v>
      </c>
      <c r="Q19" s="3">
        <v>7.45116329201931E-3</v>
      </c>
    </row>
    <row r="20" spans="1:17" x14ac:dyDescent="0.25">
      <c r="A20" t="s">
        <v>20</v>
      </c>
      <c r="B20" s="8">
        <v>43904</v>
      </c>
      <c r="C20" s="5">
        <v>27</v>
      </c>
      <c r="D20">
        <v>0.11</v>
      </c>
      <c r="E20">
        <v>25000</v>
      </c>
      <c r="F20">
        <v>300</v>
      </c>
      <c r="G20" s="3">
        <v>-3196.5765165141202</v>
      </c>
      <c r="H20" s="3">
        <v>22644.7621296695</v>
      </c>
      <c r="I20" s="4">
        <v>4.3138136581522598E-7</v>
      </c>
      <c r="J20" s="3">
        <v>0.41071411340821901</v>
      </c>
      <c r="K20" s="3">
        <v>27070.827192370802</v>
      </c>
      <c r="L20" s="3">
        <v>143.14912550672599</v>
      </c>
      <c r="M20" s="3">
        <v>0.747861021791695</v>
      </c>
      <c r="N20" s="3">
        <v>30365.012643927199</v>
      </c>
      <c r="O20" s="3">
        <v>19.464411517396499</v>
      </c>
      <c r="P20" s="3">
        <v>4.4597072757057703E-5</v>
      </c>
      <c r="Q20" s="3">
        <v>1.1273451428675399E-2</v>
      </c>
    </row>
    <row r="21" spans="1:17" x14ac:dyDescent="0.25">
      <c r="A21" t="s">
        <v>20</v>
      </c>
      <c r="B21" s="8">
        <v>43904</v>
      </c>
      <c r="C21">
        <v>28</v>
      </c>
      <c r="D21">
        <v>0.11</v>
      </c>
      <c r="E21">
        <v>25000</v>
      </c>
      <c r="F21">
        <v>300</v>
      </c>
      <c r="G21" s="3">
        <v>-3258.1270848163599</v>
      </c>
      <c r="H21" s="3">
        <v>23173.704781431599</v>
      </c>
      <c r="I21" s="4">
        <v>4.3123929334991499E-7</v>
      </c>
      <c r="J21" s="3">
        <v>0.39835923678253699</v>
      </c>
      <c r="K21" s="3">
        <v>27122.5403244628</v>
      </c>
      <c r="L21" s="3">
        <v>157.99045552493399</v>
      </c>
      <c r="M21" s="3">
        <v>0.73740098115304498</v>
      </c>
      <c r="N21" s="3">
        <v>29467.7428027114</v>
      </c>
      <c r="O21" s="3">
        <v>24.005691951785099</v>
      </c>
      <c r="P21" s="3">
        <v>7.7703872539691603E-6</v>
      </c>
      <c r="Q21" s="3">
        <v>1.7015215855200799E-2</v>
      </c>
    </row>
    <row r="22" spans="1:17" x14ac:dyDescent="0.25">
      <c r="A22" t="s">
        <v>20</v>
      </c>
      <c r="B22" s="8">
        <v>43904</v>
      </c>
      <c r="C22">
        <v>29</v>
      </c>
      <c r="D22">
        <v>0.11</v>
      </c>
      <c r="E22">
        <v>25000</v>
      </c>
      <c r="F22">
        <v>300</v>
      </c>
      <c r="G22" s="3">
        <v>-2928.9499979219599</v>
      </c>
      <c r="H22" s="3">
        <v>23083.499831737099</v>
      </c>
      <c r="I22" s="4">
        <v>4.2783993699197397E-7</v>
      </c>
      <c r="J22" s="3">
        <v>0.411082875234766</v>
      </c>
      <c r="K22" s="3">
        <v>26058.871031069099</v>
      </c>
      <c r="L22" s="3">
        <v>157.644546717753</v>
      </c>
      <c r="M22" s="3">
        <v>0.71528154434666502</v>
      </c>
      <c r="N22" s="3">
        <v>28997.464607075501</v>
      </c>
      <c r="O22" s="3">
        <v>26.822662285211699</v>
      </c>
      <c r="P22" s="3">
        <v>4.1289325576010498E-5</v>
      </c>
      <c r="Q22" s="3">
        <v>1.4070453562129701E-2</v>
      </c>
    </row>
    <row r="23" spans="1:17" x14ac:dyDescent="0.25">
      <c r="A23" t="s">
        <v>20</v>
      </c>
      <c r="B23" s="8">
        <v>43904</v>
      </c>
      <c r="C23" s="11">
        <v>30</v>
      </c>
      <c r="D23">
        <v>0.11</v>
      </c>
      <c r="E23">
        <v>25000</v>
      </c>
      <c r="F23">
        <v>300</v>
      </c>
      <c r="G23" s="3">
        <v>-3389.7754401863699</v>
      </c>
      <c r="H23" s="3">
        <v>20975.530757389501</v>
      </c>
      <c r="I23" s="4">
        <v>4.3660932932938501E-7</v>
      </c>
      <c r="J23" s="3">
        <v>0.419724285455574</v>
      </c>
      <c r="K23" s="3">
        <v>21551.437974892</v>
      </c>
      <c r="L23" s="3">
        <v>157.982842537088</v>
      </c>
      <c r="M23" s="3">
        <v>0.74551549879131995</v>
      </c>
      <c r="N23" s="3">
        <v>24843.2535472501</v>
      </c>
      <c r="O23" s="3">
        <v>45.737672512987501</v>
      </c>
      <c r="P23" s="3">
        <v>3.7443843669493401E-4</v>
      </c>
      <c r="Q23" s="3">
        <v>2.9253501269800398E-2</v>
      </c>
    </row>
    <row r="24" spans="1:17" x14ac:dyDescent="0.25">
      <c r="A24" t="s">
        <v>20</v>
      </c>
      <c r="B24" s="8">
        <v>43904</v>
      </c>
      <c r="C24">
        <v>31</v>
      </c>
      <c r="D24">
        <v>0.11</v>
      </c>
      <c r="E24">
        <v>25000</v>
      </c>
      <c r="F24">
        <v>300</v>
      </c>
      <c r="G24" s="3">
        <v>-2312.6706784732701</v>
      </c>
      <c r="H24" s="3">
        <v>20468.437052632798</v>
      </c>
      <c r="I24" s="4">
        <v>4.2447497656038698E-7</v>
      </c>
      <c r="J24" s="3">
        <v>0.387764368131989</v>
      </c>
      <c r="K24" s="3">
        <v>46870.171206607803</v>
      </c>
      <c r="L24" s="3">
        <v>5.8351477496471897</v>
      </c>
      <c r="M24" s="3">
        <v>0.49674837381477799</v>
      </c>
      <c r="N24" s="3">
        <v>49753.139935880303</v>
      </c>
      <c r="O24" s="3">
        <v>28.1572658334366</v>
      </c>
      <c r="P24" s="3">
        <v>1.69879394149585E-5</v>
      </c>
      <c r="Q24" s="3">
        <v>9.9545208046124406E-3</v>
      </c>
    </row>
    <row r="25" spans="1:17" x14ac:dyDescent="0.25">
      <c r="A25" t="s">
        <v>20</v>
      </c>
      <c r="B25" s="8">
        <v>43904</v>
      </c>
      <c r="C25">
        <v>32</v>
      </c>
      <c r="D25">
        <v>0.11</v>
      </c>
      <c r="E25">
        <v>25000</v>
      </c>
      <c r="F25">
        <v>300</v>
      </c>
      <c r="G25" s="3">
        <v>-3189.6823002055498</v>
      </c>
      <c r="H25" s="3">
        <v>24511.304823725801</v>
      </c>
      <c r="I25" s="4">
        <v>5.3962262949646096E-7</v>
      </c>
      <c r="J25" s="3">
        <v>0.436398085169933</v>
      </c>
      <c r="K25" s="3">
        <v>62628.9419214265</v>
      </c>
      <c r="L25" s="3">
        <v>5.4752733151213198</v>
      </c>
      <c r="M25" s="3">
        <v>0.483973588104124</v>
      </c>
      <c r="N25" s="3">
        <v>74744.467958481095</v>
      </c>
      <c r="O25" s="3">
        <v>31.977879429665698</v>
      </c>
      <c r="P25" s="3">
        <v>8.5152458379367206E-5</v>
      </c>
      <c r="Q25" s="3">
        <v>7.7212290591726499E-3</v>
      </c>
    </row>
    <row r="26" spans="1:17" x14ac:dyDescent="0.25">
      <c r="A26" t="s">
        <v>20</v>
      </c>
      <c r="B26" s="8">
        <v>43954</v>
      </c>
      <c r="C26" s="5">
        <v>27</v>
      </c>
      <c r="D26">
        <v>0.11</v>
      </c>
      <c r="E26">
        <v>25000</v>
      </c>
      <c r="F26">
        <v>400</v>
      </c>
      <c r="G26" s="3">
        <v>-2801.64964434284</v>
      </c>
      <c r="H26" s="3">
        <v>34546.841730047599</v>
      </c>
      <c r="I26" s="4">
        <v>8.3210307059074996E-7</v>
      </c>
      <c r="J26" s="3">
        <v>0.39410220054463602</v>
      </c>
      <c r="K26" s="3">
        <v>41292.896763270699</v>
      </c>
      <c r="L26" s="3">
        <v>500.297190876885</v>
      </c>
      <c r="M26" s="3">
        <v>0.78457665514823205</v>
      </c>
      <c r="N26" s="3">
        <v>45935.242479849301</v>
      </c>
      <c r="O26" s="3">
        <v>64.466275753098103</v>
      </c>
      <c r="P26" s="3">
        <v>4.6995678013772498E-4</v>
      </c>
      <c r="Q26" s="3">
        <v>1.8176919229701299E-2</v>
      </c>
    </row>
    <row r="27" spans="1:17" x14ac:dyDescent="0.25">
      <c r="A27" t="s">
        <v>20</v>
      </c>
      <c r="B27" s="8">
        <v>43954</v>
      </c>
      <c r="C27">
        <v>28</v>
      </c>
      <c r="D27">
        <v>0.11</v>
      </c>
      <c r="E27">
        <v>25000</v>
      </c>
      <c r="F27">
        <v>400</v>
      </c>
      <c r="G27" s="3">
        <v>-2908.5461453348198</v>
      </c>
      <c r="H27" s="3">
        <v>37370.423405151501</v>
      </c>
      <c r="I27" s="4">
        <v>8.3062781983365305E-7</v>
      </c>
      <c r="J27" s="3">
        <v>0.38713190948778597</v>
      </c>
      <c r="K27" s="3">
        <v>43820.706214858801</v>
      </c>
      <c r="L27" s="3">
        <v>353.64091187930501</v>
      </c>
      <c r="M27" s="3">
        <v>0.77743769964187304</v>
      </c>
      <c r="N27" s="3">
        <v>49792.182317646002</v>
      </c>
      <c r="O27" s="3">
        <v>51.4045390230281</v>
      </c>
      <c r="P27" s="3">
        <v>2.2554101040128599E-6</v>
      </c>
      <c r="Q27" s="3">
        <v>2.00672867377177E-2</v>
      </c>
    </row>
    <row r="28" spans="1:17" x14ac:dyDescent="0.25">
      <c r="A28" t="s">
        <v>20</v>
      </c>
      <c r="B28" s="8">
        <v>43954</v>
      </c>
      <c r="C28">
        <v>29</v>
      </c>
      <c r="D28">
        <v>0.11</v>
      </c>
      <c r="E28">
        <v>25000</v>
      </c>
      <c r="F28">
        <v>400</v>
      </c>
      <c r="G28" s="3">
        <v>-2447.0489218213402</v>
      </c>
      <c r="H28" s="3">
        <v>37368.770824122301</v>
      </c>
      <c r="I28" s="3">
        <v>1.3077823739393899E-6</v>
      </c>
      <c r="J28" s="3">
        <v>0.402858260205601</v>
      </c>
      <c r="K28" s="3">
        <v>42758.126547849402</v>
      </c>
      <c r="L28" s="3">
        <v>594.32314950248804</v>
      </c>
      <c r="M28" s="3">
        <v>0.76146123482763906</v>
      </c>
      <c r="N28" s="3">
        <v>47297.940435499302</v>
      </c>
      <c r="O28" s="3">
        <v>83.242546464721002</v>
      </c>
      <c r="P28" s="3">
        <v>1.9732344587308699E-4</v>
      </c>
      <c r="Q28" s="3">
        <v>1.46098609489677E-2</v>
      </c>
    </row>
    <row r="29" spans="1:17" x14ac:dyDescent="0.25">
      <c r="A29" t="s">
        <v>20</v>
      </c>
      <c r="B29" s="8">
        <v>43954</v>
      </c>
      <c r="C29" s="11">
        <v>30</v>
      </c>
      <c r="D29">
        <v>0.11</v>
      </c>
      <c r="E29">
        <v>25000</v>
      </c>
      <c r="F29">
        <v>400</v>
      </c>
      <c r="G29" s="3">
        <v>-3358.4921106230199</v>
      </c>
      <c r="H29" s="3">
        <v>33045.664703943999</v>
      </c>
      <c r="I29" s="4">
        <v>5.3099433885098804E-7</v>
      </c>
      <c r="J29" s="3">
        <v>0.41606628520633898</v>
      </c>
      <c r="K29" s="3">
        <v>37921.335920769103</v>
      </c>
      <c r="L29" s="3">
        <v>399.56716284555802</v>
      </c>
      <c r="M29" s="3">
        <v>0.76706421942124003</v>
      </c>
      <c r="N29" s="3">
        <v>41813.584306788398</v>
      </c>
      <c r="O29" s="3">
        <v>411.90069951986601</v>
      </c>
      <c r="P29" s="3">
        <v>2.72263810637496E-4</v>
      </c>
      <c r="Q29" s="3">
        <v>2.8017354696941301E-2</v>
      </c>
    </row>
    <row r="30" spans="1:17" x14ac:dyDescent="0.25">
      <c r="A30" t="s">
        <v>20</v>
      </c>
      <c r="B30" s="8">
        <v>43954</v>
      </c>
      <c r="C30">
        <v>31</v>
      </c>
      <c r="D30">
        <v>0.11</v>
      </c>
      <c r="E30">
        <v>25000</v>
      </c>
      <c r="F30">
        <v>400</v>
      </c>
      <c r="G30" s="3">
        <v>-2402.62005573535</v>
      </c>
      <c r="H30" s="3">
        <v>32498.839039851598</v>
      </c>
      <c r="I30" s="3">
        <v>1.04350905162678E-6</v>
      </c>
      <c r="J30" s="3">
        <v>0.38829773078190799</v>
      </c>
      <c r="K30" s="3">
        <v>64749.055537841101</v>
      </c>
      <c r="L30" s="3">
        <v>12.9817466349783</v>
      </c>
      <c r="M30" s="3">
        <v>0.61339130489626303</v>
      </c>
      <c r="N30" s="3">
        <v>71624.152860742004</v>
      </c>
      <c r="O30" s="3">
        <v>21.491422734884001</v>
      </c>
      <c r="P30" s="3">
        <v>8.5571954932861502E-5</v>
      </c>
      <c r="Q30" s="3">
        <v>4.3201784529628903E-3</v>
      </c>
    </row>
    <row r="31" spans="1:17" x14ac:dyDescent="0.25">
      <c r="A31" t="s">
        <v>20</v>
      </c>
      <c r="B31" s="8">
        <v>43954</v>
      </c>
      <c r="C31">
        <v>32</v>
      </c>
      <c r="D31">
        <v>0.11</v>
      </c>
      <c r="E31">
        <v>25000</v>
      </c>
      <c r="F31">
        <v>400</v>
      </c>
      <c r="G31" s="3">
        <v>-2722.9844894351099</v>
      </c>
      <c r="H31" s="3">
        <v>37806.875063577601</v>
      </c>
      <c r="I31" s="3">
        <v>1.3123824535518201E-6</v>
      </c>
      <c r="J31" s="3">
        <v>0.41729610201762501</v>
      </c>
      <c r="K31" s="3">
        <v>77594.280206083495</v>
      </c>
      <c r="L31" s="3">
        <v>19.1845072462398</v>
      </c>
      <c r="M31" s="3">
        <v>0.64666486354075303</v>
      </c>
      <c r="N31" s="3">
        <v>87299.162844698905</v>
      </c>
      <c r="O31" s="3">
        <v>14.559247965175301</v>
      </c>
      <c r="P31" s="3">
        <v>8.5163663250065096E-5</v>
      </c>
      <c r="Q31" s="3">
        <v>1.06571618746941E-3</v>
      </c>
    </row>
    <row r="32" spans="1:17" x14ac:dyDescent="0.25">
      <c r="A32" t="s">
        <v>20</v>
      </c>
      <c r="B32" s="8">
        <v>44001</v>
      </c>
      <c r="C32" s="5">
        <v>27</v>
      </c>
      <c r="D32">
        <v>0.11</v>
      </c>
      <c r="E32">
        <v>25000</v>
      </c>
      <c r="F32">
        <v>300</v>
      </c>
      <c r="G32" s="3">
        <v>-3853.8043884680501</v>
      </c>
      <c r="H32" s="3">
        <v>35257.399040968601</v>
      </c>
      <c r="I32" s="4">
        <v>5.3327658794763603E-7</v>
      </c>
      <c r="J32" s="3">
        <v>0.44501631779695799</v>
      </c>
      <c r="K32" s="3">
        <v>38616.799086658102</v>
      </c>
      <c r="L32" s="3">
        <v>238.619696628322</v>
      </c>
      <c r="M32" s="3">
        <v>0.748698497034882</v>
      </c>
      <c r="N32" s="3">
        <v>45098.117236243903</v>
      </c>
      <c r="O32" s="3">
        <v>32.654998702331199</v>
      </c>
      <c r="P32" s="3">
        <v>7.2340241845880699E-5</v>
      </c>
      <c r="Q32" s="3">
        <v>1.60502250811481E-2</v>
      </c>
    </row>
    <row r="33" spans="1:17" x14ac:dyDescent="0.25">
      <c r="A33" t="s">
        <v>20</v>
      </c>
      <c r="B33" s="8">
        <v>44001</v>
      </c>
      <c r="C33">
        <v>28</v>
      </c>
      <c r="D33">
        <v>0.11</v>
      </c>
      <c r="E33">
        <v>25000</v>
      </c>
      <c r="F33">
        <v>300</v>
      </c>
      <c r="G33" s="3">
        <v>-3892.58236270011</v>
      </c>
      <c r="H33" s="3">
        <v>38087.144145875303</v>
      </c>
      <c r="I33" s="4">
        <v>8.4182653836143505E-7</v>
      </c>
      <c r="J33" s="3">
        <v>0.43899232692423701</v>
      </c>
      <c r="K33" s="3">
        <v>43522.625035446799</v>
      </c>
      <c r="L33" s="3">
        <v>235.72862885763001</v>
      </c>
      <c r="M33" s="3">
        <v>0.75209073528720205</v>
      </c>
      <c r="N33" s="3">
        <v>49184.668533564101</v>
      </c>
      <c r="O33" s="3">
        <v>28.4564994363948</v>
      </c>
      <c r="P33" s="3">
        <v>5.2762316698062796E-4</v>
      </c>
      <c r="Q33" s="3">
        <v>1.6412972726169602E-2</v>
      </c>
    </row>
    <row r="34" spans="1:17" x14ac:dyDescent="0.25">
      <c r="A34" t="s">
        <v>20</v>
      </c>
      <c r="B34" s="8">
        <v>44001</v>
      </c>
      <c r="C34">
        <v>29</v>
      </c>
      <c r="D34">
        <v>0.11</v>
      </c>
      <c r="E34">
        <v>25000</v>
      </c>
      <c r="F34">
        <v>300</v>
      </c>
      <c r="G34" s="3">
        <v>-3185.6900408951601</v>
      </c>
      <c r="H34" s="3">
        <v>34362.878354065098</v>
      </c>
      <c r="I34" s="3">
        <v>1.0542523081117899E-6</v>
      </c>
      <c r="J34" s="3">
        <v>0.43980501382556503</v>
      </c>
      <c r="K34" s="3">
        <v>37361.149836443903</v>
      </c>
      <c r="L34" s="3">
        <v>497.01032948162299</v>
      </c>
      <c r="M34" s="3">
        <v>0.74492296651879297</v>
      </c>
      <c r="N34" s="3">
        <v>41891.612274143998</v>
      </c>
      <c r="O34" s="3">
        <v>48.487864828202802</v>
      </c>
      <c r="P34" s="3">
        <v>5.67649028921923E-5</v>
      </c>
      <c r="Q34" s="3">
        <v>1.3117411522465001E-2</v>
      </c>
    </row>
    <row r="35" spans="1:17" x14ac:dyDescent="0.25">
      <c r="A35" t="s">
        <v>20</v>
      </c>
      <c r="B35" s="8">
        <v>44001</v>
      </c>
      <c r="C35" s="11">
        <v>30</v>
      </c>
      <c r="D35">
        <v>0.11</v>
      </c>
      <c r="E35">
        <v>25000</v>
      </c>
      <c r="F35">
        <v>300</v>
      </c>
      <c r="G35" s="3">
        <v>-4644.4243710070205</v>
      </c>
      <c r="H35" s="3">
        <v>33652.520008769301</v>
      </c>
      <c r="I35" s="4">
        <v>5.4208357674962204E-7</v>
      </c>
      <c r="J35" s="3">
        <v>0.47475200229517101</v>
      </c>
      <c r="K35" s="3">
        <v>34485.973992553802</v>
      </c>
      <c r="L35" s="3">
        <v>345.71271939279802</v>
      </c>
      <c r="M35" s="3">
        <v>0.75673256884138396</v>
      </c>
      <c r="N35" s="3">
        <v>39680.2936446612</v>
      </c>
      <c r="O35" s="3">
        <v>68.050805874686105</v>
      </c>
      <c r="P35" s="3">
        <v>4.5576558870608E-5</v>
      </c>
      <c r="Q35" s="3">
        <v>2.1627927682175498E-2</v>
      </c>
    </row>
    <row r="36" spans="1:17" x14ac:dyDescent="0.25">
      <c r="A36" t="s">
        <v>20</v>
      </c>
      <c r="B36" s="8">
        <v>44001</v>
      </c>
      <c r="C36">
        <v>31</v>
      </c>
      <c r="D36">
        <v>0.11</v>
      </c>
      <c r="E36">
        <v>25000</v>
      </c>
      <c r="F36">
        <v>300</v>
      </c>
      <c r="G36" s="3">
        <v>-2951.78115174811</v>
      </c>
      <c r="H36" s="3">
        <v>35004.3106667268</v>
      </c>
      <c r="I36" s="4">
        <v>8.3356897011689705E-7</v>
      </c>
      <c r="J36" s="3">
        <v>0.42328901451619799</v>
      </c>
      <c r="K36" s="3">
        <v>71287.646682704304</v>
      </c>
      <c r="L36" s="3">
        <v>17.848423035385</v>
      </c>
      <c r="M36" s="3">
        <v>0.64010420907788101</v>
      </c>
      <c r="N36" s="3">
        <v>77742.560166809693</v>
      </c>
      <c r="O36" s="3">
        <v>14.092967137948699</v>
      </c>
      <c r="P36" s="3">
        <v>2.5239345521455001E-5</v>
      </c>
      <c r="Q36" s="3">
        <v>1.8693304461089701E-3</v>
      </c>
    </row>
    <row r="37" spans="1:17" x14ac:dyDescent="0.25">
      <c r="A37" t="s">
        <v>20</v>
      </c>
      <c r="B37" s="8">
        <v>44001</v>
      </c>
      <c r="C37">
        <v>32</v>
      </c>
      <c r="D37">
        <v>0.11</v>
      </c>
      <c r="E37">
        <v>25000</v>
      </c>
      <c r="F37">
        <v>300</v>
      </c>
      <c r="G37" s="3">
        <v>-3807.9683343515499</v>
      </c>
      <c r="H37" s="3">
        <v>41612.321580025797</v>
      </c>
      <c r="I37" s="3">
        <v>1.0535577180775301E-6</v>
      </c>
      <c r="J37" s="3">
        <v>0.44635795007207102</v>
      </c>
      <c r="K37" s="3">
        <v>87656.198827073007</v>
      </c>
      <c r="L37" s="3">
        <v>6.6901995954619098</v>
      </c>
      <c r="M37" s="3">
        <v>0.46420789245806898</v>
      </c>
      <c r="N37" s="3">
        <v>98414.681780460902</v>
      </c>
      <c r="O37" s="3">
        <v>33.277460544596899</v>
      </c>
      <c r="P37" s="3">
        <v>2.5398729367465099E-5</v>
      </c>
      <c r="Q37" s="3">
        <v>6.3405872435509597E-3</v>
      </c>
    </row>
    <row r="38" spans="1:17" x14ac:dyDescent="0.25">
      <c r="A38" t="s">
        <v>20</v>
      </c>
      <c r="B38" s="8">
        <v>44069</v>
      </c>
      <c r="C38" s="5">
        <v>27</v>
      </c>
      <c r="D38">
        <v>0.11</v>
      </c>
      <c r="E38">
        <v>25000</v>
      </c>
      <c r="F38">
        <v>300</v>
      </c>
      <c r="G38" s="3">
        <v>-4568.8160476724397</v>
      </c>
      <c r="H38" s="3">
        <v>39963.684360834603</v>
      </c>
      <c r="I38" s="4">
        <v>5.3478556134616297E-7</v>
      </c>
      <c r="J38" s="3">
        <v>0.45099309803225202</v>
      </c>
      <c r="K38" s="3">
        <v>46658.373305099303</v>
      </c>
      <c r="L38" s="3">
        <v>192.31587365726301</v>
      </c>
      <c r="M38" s="3">
        <v>0.73350005621904901</v>
      </c>
      <c r="N38" s="3">
        <v>52109.579625197897</v>
      </c>
      <c r="O38" s="3">
        <v>26.1828813467617</v>
      </c>
      <c r="P38" s="3">
        <v>2.3344551390214099E-4</v>
      </c>
      <c r="Q38" s="3">
        <v>1.45337378552225E-2</v>
      </c>
    </row>
    <row r="39" spans="1:17" x14ac:dyDescent="0.25">
      <c r="A39" t="s">
        <v>20</v>
      </c>
      <c r="B39" s="8">
        <v>44069</v>
      </c>
      <c r="C39">
        <v>28</v>
      </c>
      <c r="D39">
        <v>0.11</v>
      </c>
      <c r="E39">
        <v>25000</v>
      </c>
      <c r="F39">
        <v>300</v>
      </c>
      <c r="G39" s="3">
        <v>-4726.4837631580203</v>
      </c>
      <c r="H39" s="3">
        <v>49965.944028835802</v>
      </c>
      <c r="I39" s="3">
        <v>1.0553502257160201E-6</v>
      </c>
      <c r="J39" s="3">
        <v>0.44020456864572599</v>
      </c>
      <c r="K39" s="3">
        <v>63381.766457081503</v>
      </c>
      <c r="L39" s="3">
        <v>118.924463069781</v>
      </c>
      <c r="M39" s="3">
        <v>0.71447695236148101</v>
      </c>
      <c r="N39" s="3">
        <v>68742.0418814187</v>
      </c>
      <c r="O39" s="3">
        <v>17.446565201172</v>
      </c>
      <c r="P39" s="3">
        <v>1.8977154262800299E-5</v>
      </c>
      <c r="Q39" s="3">
        <v>1.03059720233349E-2</v>
      </c>
    </row>
    <row r="40" spans="1:17" x14ac:dyDescent="0.25">
      <c r="A40" t="s">
        <v>20</v>
      </c>
      <c r="B40" s="8">
        <v>44069</v>
      </c>
      <c r="C40">
        <v>29</v>
      </c>
      <c r="D40">
        <v>0.11</v>
      </c>
      <c r="E40">
        <v>25000</v>
      </c>
      <c r="F40">
        <v>300</v>
      </c>
      <c r="G40" s="3">
        <v>-3397.1343797843701</v>
      </c>
      <c r="H40" s="3">
        <v>42616.056159981003</v>
      </c>
      <c r="I40" s="3">
        <v>1.31785522041176E-6</v>
      </c>
      <c r="J40" s="3">
        <v>0.43906188718765998</v>
      </c>
      <c r="K40" s="3">
        <v>46399.393442348002</v>
      </c>
      <c r="L40" s="3">
        <v>510.27313275735798</v>
      </c>
      <c r="M40" s="3">
        <v>0.75133691358689703</v>
      </c>
      <c r="N40" s="3">
        <v>53379.608760782001</v>
      </c>
      <c r="O40" s="3">
        <v>32.799728415058098</v>
      </c>
      <c r="P40" s="3">
        <v>1.68288828994445E-6</v>
      </c>
      <c r="Q40" s="3">
        <v>1.00920837485602E-2</v>
      </c>
    </row>
    <row r="41" spans="1:17" x14ac:dyDescent="0.25">
      <c r="A41" t="s">
        <v>20</v>
      </c>
      <c r="B41" s="8">
        <v>44069</v>
      </c>
      <c r="C41" s="11">
        <v>30</v>
      </c>
      <c r="D41">
        <v>0.11</v>
      </c>
      <c r="E41">
        <v>25000</v>
      </c>
      <c r="F41">
        <v>300</v>
      </c>
      <c r="G41" s="3">
        <v>-4957.1136615706901</v>
      </c>
      <c r="H41" s="3">
        <v>36021.833584260399</v>
      </c>
      <c r="I41" s="4">
        <v>5.4195877211614104E-7</v>
      </c>
      <c r="J41" s="3">
        <v>0.47794043521617702</v>
      </c>
      <c r="K41" s="3">
        <v>37243.781331354097</v>
      </c>
      <c r="L41" s="3">
        <v>326.68385711929699</v>
      </c>
      <c r="M41" s="3">
        <v>0.756415488093507</v>
      </c>
      <c r="N41" s="3">
        <v>42651.303113066599</v>
      </c>
      <c r="O41" s="3">
        <v>71.475200042425499</v>
      </c>
      <c r="P41" s="3">
        <v>6.2000454526311895E-5</v>
      </c>
      <c r="Q41" s="3">
        <v>2.2787302959798101E-2</v>
      </c>
    </row>
    <row r="42" spans="1:17" x14ac:dyDescent="0.25">
      <c r="A42" t="s">
        <v>20</v>
      </c>
      <c r="B42" s="8">
        <v>44069</v>
      </c>
      <c r="C42">
        <v>31</v>
      </c>
      <c r="D42">
        <v>0.11</v>
      </c>
      <c r="E42">
        <v>25000</v>
      </c>
      <c r="F42">
        <v>300</v>
      </c>
      <c r="G42" s="3">
        <v>-3804.8110776456801</v>
      </c>
      <c r="H42" s="3">
        <v>41914.778785027702</v>
      </c>
      <c r="I42" s="4">
        <v>8.3651980569629402E-7</v>
      </c>
      <c r="J42" s="3">
        <v>0.419572550637134</v>
      </c>
      <c r="K42" s="3">
        <v>90078.795808027397</v>
      </c>
      <c r="L42" s="3">
        <v>6.5286130965023004</v>
      </c>
      <c r="M42" s="3">
        <v>0.48275641212292097</v>
      </c>
      <c r="N42" s="3">
        <v>98018.622862618897</v>
      </c>
      <c r="O42" s="3">
        <v>31.0031389826203</v>
      </c>
      <c r="P42" s="3">
        <v>1.1134472230467301E-4</v>
      </c>
      <c r="Q42" s="3">
        <v>8.0671091010235101E-3</v>
      </c>
    </row>
    <row r="43" spans="1:17" x14ac:dyDescent="0.25">
      <c r="A43" t="s">
        <v>20</v>
      </c>
      <c r="B43" s="8">
        <v>44069</v>
      </c>
      <c r="C43">
        <v>32</v>
      </c>
      <c r="D43">
        <v>0.11</v>
      </c>
      <c r="E43">
        <v>25000</v>
      </c>
      <c r="F43">
        <v>300</v>
      </c>
      <c r="G43" s="3">
        <v>-4398.4468533782001</v>
      </c>
      <c r="H43" s="3">
        <v>45996.243407414702</v>
      </c>
      <c r="I43" s="3">
        <v>1.0559522617339101E-6</v>
      </c>
      <c r="J43" s="3">
        <v>0.44626280124384499</v>
      </c>
      <c r="K43" s="3">
        <v>101011.435987024</v>
      </c>
      <c r="L43" s="3">
        <v>5.92715082099049</v>
      </c>
      <c r="M43" s="3">
        <v>0.44466791945314099</v>
      </c>
      <c r="N43" s="3">
        <v>110263.330473967</v>
      </c>
      <c r="O43" s="3">
        <v>29.126883378700601</v>
      </c>
      <c r="P43" s="3">
        <v>7.4698772813852594E-5</v>
      </c>
      <c r="Q43" s="3">
        <v>5.9606591258720403E-3</v>
      </c>
    </row>
    <row r="44" spans="1:17" x14ac:dyDescent="0.25">
      <c r="A44" t="s">
        <v>20</v>
      </c>
      <c r="B44" s="8">
        <v>44217</v>
      </c>
      <c r="C44" s="5">
        <v>27</v>
      </c>
      <c r="D44">
        <v>0.11</v>
      </c>
      <c r="E44">
        <v>25000</v>
      </c>
      <c r="F44">
        <v>300</v>
      </c>
      <c r="G44" s="3">
        <v>-6007.7063325870604</v>
      </c>
      <c r="H44" s="3">
        <v>58900.629996223499</v>
      </c>
      <c r="I44" s="3">
        <v>1.05969149697356E-6</v>
      </c>
      <c r="J44" s="3">
        <v>0.44934164997410703</v>
      </c>
      <c r="K44" s="3">
        <v>66203.738996984102</v>
      </c>
      <c r="L44" s="3">
        <v>337.06949078398202</v>
      </c>
      <c r="M44" s="3">
        <v>0.75925759497773104</v>
      </c>
      <c r="N44" s="3">
        <v>75755.739630909506</v>
      </c>
      <c r="O44" s="3">
        <v>30.9719414017266</v>
      </c>
      <c r="P44" s="3">
        <v>8.4716731403533502E-5</v>
      </c>
      <c r="Q44" s="3">
        <v>1.41208172683219E-2</v>
      </c>
    </row>
    <row r="45" spans="1:17" x14ac:dyDescent="0.25">
      <c r="A45" t="s">
        <v>20</v>
      </c>
      <c r="B45" s="8">
        <v>44217</v>
      </c>
      <c r="C45">
        <v>28</v>
      </c>
      <c r="D45">
        <v>0.11</v>
      </c>
      <c r="E45">
        <v>25000</v>
      </c>
      <c r="F45">
        <v>300</v>
      </c>
      <c r="G45" s="3">
        <v>-5847.9075139650504</v>
      </c>
      <c r="H45" s="3">
        <v>74482.166418608802</v>
      </c>
      <c r="I45" s="3">
        <v>1.65796671476302E-6</v>
      </c>
      <c r="J45" s="3">
        <v>0.41982724929830401</v>
      </c>
      <c r="K45" s="3">
        <v>82541.121772508399</v>
      </c>
      <c r="L45" s="3">
        <v>497.45936030607902</v>
      </c>
      <c r="M45" s="3">
        <v>0.76724181243147604</v>
      </c>
      <c r="N45" s="3">
        <v>95314.715417803498</v>
      </c>
      <c r="O45" s="3">
        <v>48.170361033477597</v>
      </c>
      <c r="P45" s="3">
        <v>1.5704673806615701E-4</v>
      </c>
      <c r="Q45" s="3">
        <v>1.75832248072437E-2</v>
      </c>
    </row>
    <row r="46" spans="1:17" x14ac:dyDescent="0.25">
      <c r="A46" t="s">
        <v>20</v>
      </c>
      <c r="B46" s="8">
        <v>44217</v>
      </c>
      <c r="C46">
        <v>29</v>
      </c>
      <c r="D46">
        <v>0.11</v>
      </c>
      <c r="E46">
        <v>25000</v>
      </c>
      <c r="F46">
        <v>300</v>
      </c>
      <c r="G46" s="3">
        <v>-4482.1711358852599</v>
      </c>
      <c r="H46" s="3">
        <v>64831.828549521102</v>
      </c>
      <c r="I46" s="3">
        <v>2.0767102065466699E-6</v>
      </c>
      <c r="J46" s="3">
        <v>0.42451185329869401</v>
      </c>
      <c r="K46" s="3">
        <v>69896.781622373994</v>
      </c>
      <c r="L46" s="3">
        <v>1337.12141176212</v>
      </c>
      <c r="M46" s="3">
        <v>0.76842467949607296</v>
      </c>
      <c r="N46" s="3">
        <v>79066.377197852198</v>
      </c>
      <c r="O46" s="3">
        <v>57.281952147093499</v>
      </c>
      <c r="P46" s="3">
        <v>2.7123089793124001E-4</v>
      </c>
      <c r="Q46" s="3">
        <v>1.2500434424036099E-2</v>
      </c>
    </row>
    <row r="47" spans="1:17" x14ac:dyDescent="0.25">
      <c r="A47" t="s">
        <v>20</v>
      </c>
      <c r="B47" s="8">
        <v>44217</v>
      </c>
      <c r="C47" s="11">
        <v>30</v>
      </c>
      <c r="D47">
        <v>0.11</v>
      </c>
      <c r="E47">
        <v>25000</v>
      </c>
      <c r="F47">
        <v>300</v>
      </c>
      <c r="G47" s="3">
        <v>-6761.7781038904504</v>
      </c>
      <c r="H47" s="3">
        <v>56341.4721313798</v>
      </c>
      <c r="I47" s="4">
        <v>8.5030376710214703E-7</v>
      </c>
      <c r="J47" s="3">
        <v>0.47106890627789799</v>
      </c>
      <c r="K47" s="3">
        <v>58518.187632807501</v>
      </c>
      <c r="L47" s="3">
        <v>679.17184839005904</v>
      </c>
      <c r="M47" s="3">
        <v>0.76591253845830398</v>
      </c>
      <c r="N47" s="3">
        <v>67416.129385512904</v>
      </c>
      <c r="O47" s="3">
        <v>197.50335264921</v>
      </c>
      <c r="P47" s="3">
        <v>2.0359568889605201E-4</v>
      </c>
      <c r="Q47" s="3">
        <v>2.2678699577541799E-2</v>
      </c>
    </row>
    <row r="48" spans="1:17" x14ac:dyDescent="0.25">
      <c r="A48" t="s">
        <v>20</v>
      </c>
      <c r="B48" s="8">
        <v>44217</v>
      </c>
      <c r="C48">
        <v>31</v>
      </c>
      <c r="D48">
        <v>0.11</v>
      </c>
      <c r="E48">
        <v>25000</v>
      </c>
      <c r="F48">
        <v>300</v>
      </c>
      <c r="G48" s="3">
        <v>-4303.7097117432104</v>
      </c>
      <c r="H48" s="3">
        <v>52724.218767323</v>
      </c>
      <c r="I48" s="3">
        <v>1.047873041446E-6</v>
      </c>
      <c r="J48" s="3">
        <v>0.40832613906243298</v>
      </c>
      <c r="K48" s="3">
        <v>84970.631721042606</v>
      </c>
      <c r="L48" s="3">
        <v>62.517603447851798</v>
      </c>
      <c r="M48" s="3">
        <v>0.71678497564489096</v>
      </c>
      <c r="N48" s="3">
        <v>98028.879567450203</v>
      </c>
      <c r="O48" s="3">
        <v>15.291558020467299</v>
      </c>
      <c r="P48" s="3">
        <v>6.5005291365438604E-5</v>
      </c>
      <c r="Q48" s="3">
        <v>3.8771925197858799E-3</v>
      </c>
    </row>
    <row r="49" spans="1:26" x14ac:dyDescent="0.25">
      <c r="A49" t="s">
        <v>20</v>
      </c>
      <c r="B49" s="8">
        <v>44217</v>
      </c>
      <c r="C49">
        <v>32</v>
      </c>
      <c r="D49">
        <v>0.11</v>
      </c>
      <c r="E49">
        <v>25000</v>
      </c>
      <c r="F49">
        <v>300</v>
      </c>
      <c r="G49" s="3">
        <v>-5583.5299835347396</v>
      </c>
      <c r="H49" s="3">
        <v>82553.855281892</v>
      </c>
      <c r="I49" s="3">
        <v>2.0750386259966099E-6</v>
      </c>
      <c r="J49" s="3">
        <v>0.42458500303732</v>
      </c>
      <c r="K49" s="3">
        <v>148816.49909444901</v>
      </c>
      <c r="L49" s="3">
        <v>27.933253737000701</v>
      </c>
      <c r="M49" s="3">
        <v>0.63030908922641604</v>
      </c>
      <c r="N49" s="3">
        <v>160054.354332702</v>
      </c>
      <c r="O49" s="3">
        <v>12.703427979693201</v>
      </c>
      <c r="P49" s="4">
        <v>8.1354445813364098E-7</v>
      </c>
      <c r="Q49" s="3">
        <v>1.83130598890331E-3</v>
      </c>
    </row>
    <row r="50" spans="1:26" x14ac:dyDescent="0.25">
      <c r="B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26" x14ac:dyDescent="0.25">
      <c r="B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26" x14ac:dyDescent="0.25">
      <c r="B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26" x14ac:dyDescent="0.25">
      <c r="B53" s="10" t="str">
        <f>_xlfn.CONCAT("C3_",U54)</f>
        <v>C3_27</v>
      </c>
      <c r="C53" s="10" t="str">
        <f>_xlfn.CONCAT("C3_",V54)</f>
        <v>C3_28</v>
      </c>
      <c r="D53" s="10" t="str">
        <f t="shared" ref="D53:G53" si="0">_xlfn.CONCAT("C3_",W54)</f>
        <v>C3_29</v>
      </c>
      <c r="E53" s="10" t="str">
        <f t="shared" si="0"/>
        <v>C3_30</v>
      </c>
      <c r="F53" s="10" t="str">
        <f t="shared" si="0"/>
        <v>C3_31</v>
      </c>
      <c r="G53" s="10" t="str">
        <f t="shared" si="0"/>
        <v>C3_32</v>
      </c>
      <c r="M53" s="10" t="str">
        <f>_xlfn.CONCAT("Q1_",U54)</f>
        <v>Q1_27</v>
      </c>
      <c r="N53" s="10" t="str">
        <f t="shared" ref="N53:R53" si="1">_xlfn.CONCAT("Q1_",V54)</f>
        <v>Q1_28</v>
      </c>
      <c r="O53" s="10" t="str">
        <f t="shared" si="1"/>
        <v>Q1_29</v>
      </c>
      <c r="P53" s="10" t="str">
        <f t="shared" si="1"/>
        <v>Q1_30</v>
      </c>
      <c r="Q53" s="10" t="str">
        <f t="shared" si="1"/>
        <v>Q1_31</v>
      </c>
      <c r="R53" s="10" t="str">
        <f t="shared" si="1"/>
        <v>Q1_32</v>
      </c>
    </row>
    <row r="54" spans="1:26" x14ac:dyDescent="0.25">
      <c r="A54" s="9">
        <f>_xlfn.DAYS(B2,B$2)</f>
        <v>0</v>
      </c>
      <c r="B54" cm="1">
        <f t="array" ref="B54:B61">INDEX($O:$O/$N:$N,U55:U62)</f>
        <v>7.9784836361154016E-4</v>
      </c>
      <c r="C54" cm="1">
        <f t="array" ref="C54:C61">INDEX($O:$O/$N:$N,V55:V62)</f>
        <v>9.5302890754015758E-4</v>
      </c>
      <c r="D54" cm="1">
        <f t="array" ref="D54:D61">INDEX($O:$O/$N:$N,W55:W62)</f>
        <v>8.3100634113774513E-4</v>
      </c>
      <c r="E54" cm="1">
        <f t="array" ref="E54:E61">INDEX($O:$O/$N:$N,X55:X62)</f>
        <v>1.2801967668940393E-3</v>
      </c>
      <c r="F54" cm="1">
        <f t="array" ref="F54:F61">INDEX($O:$O/$N:$N,Y55:Y62)</f>
        <v>7.2995992865525748E-4</v>
      </c>
      <c r="G54" cm="1">
        <f t="array" ref="G54:G61">INDEX($O:$O/$N:$N,Z55:Z62)</f>
        <v>6.4198431601883779E-4</v>
      </c>
      <c r="L54" s="9">
        <v>0</v>
      </c>
      <c r="M54" s="2" cm="1">
        <f t="array" ref="M54:M61">INDEX($I:$I^(1-$J:$J)/$H:$H,U55:U62)</f>
        <v>1.1978856174629452E-8</v>
      </c>
      <c r="N54" s="2" cm="1">
        <f t="array" ref="N54:N61">INDEX($I:$I^(1-$J:$J)/$H:$H,V55:V62)</f>
        <v>5.6879161662326932E-9</v>
      </c>
      <c r="O54" s="2" cm="1">
        <f t="array" ref="O54:O61">INDEX($I:$I^(1-$J:$J)/$H:$H,W55:W62)</f>
        <v>1.7729798659829219E-8</v>
      </c>
      <c r="P54" s="2" cm="1">
        <f t="array" ref="P54:P61">INDEX($I:$I^(1-$J:$J)/$H:$H,X55:X62)</f>
        <v>5.847306654532754E-9</v>
      </c>
      <c r="Q54" s="2" cm="1">
        <f t="array" ref="Q54:Q61">INDEX($I:$I^(1-$J:$J)/$H:$H,Y55:Y62)</f>
        <v>1.0700424639197374E-8</v>
      </c>
      <c r="R54" s="2" cm="1">
        <f t="array" ref="R54:R61">INDEX($I:$I^(1-$J:$J)/$H:$H,Z55:Z62)</f>
        <v>2.1643354000264927E-8</v>
      </c>
      <c r="U54" s="6">
        <f>C2</f>
        <v>27</v>
      </c>
      <c r="V54" s="6">
        <f>C3</f>
        <v>28</v>
      </c>
      <c r="W54" s="6">
        <f>C4</f>
        <v>29</v>
      </c>
      <c r="X54" s="6">
        <f>C5</f>
        <v>30</v>
      </c>
      <c r="Y54" s="6">
        <f>C6</f>
        <v>31</v>
      </c>
      <c r="Z54" s="6">
        <f>C7</f>
        <v>32</v>
      </c>
    </row>
    <row r="55" spans="1:26" x14ac:dyDescent="0.25">
      <c r="A55" s="9">
        <f>_xlfn.DAYS(B8,B$2)</f>
        <v>7</v>
      </c>
      <c r="B55">
        <v>5.5102921810988895E-4</v>
      </c>
      <c r="C55">
        <v>5.9647341007390098E-4</v>
      </c>
      <c r="D55">
        <v>9.2168055304966143E-4</v>
      </c>
      <c r="E55">
        <v>1.2036410627277283E-3</v>
      </c>
      <c r="F55">
        <v>2.6083930328426837E-4</v>
      </c>
      <c r="G55">
        <v>2.1533170876567495E-4</v>
      </c>
      <c r="L55" s="9">
        <v>7</v>
      </c>
      <c r="M55" s="2">
        <v>1.2060166978594075E-8</v>
      </c>
      <c r="N55">
        <v>8.7758196077413872E-9</v>
      </c>
      <c r="O55">
        <v>1.0865531879159928E-8</v>
      </c>
      <c r="P55">
        <v>1.5513367893892556E-8</v>
      </c>
      <c r="Q55">
        <v>5.1790097989866783E-9</v>
      </c>
      <c r="R55">
        <v>1.8310183602901202E-8</v>
      </c>
      <c r="U55">
        <v>2</v>
      </c>
      <c r="V55">
        <v>3</v>
      </c>
      <c r="W55">
        <v>4</v>
      </c>
      <c r="X55">
        <v>5</v>
      </c>
      <c r="Y55">
        <v>6</v>
      </c>
      <c r="Z55">
        <v>7</v>
      </c>
    </row>
    <row r="56" spans="1:26" x14ac:dyDescent="0.25">
      <c r="A56" s="9">
        <f>_xlfn.DAYS(B14,B2)</f>
        <v>28</v>
      </c>
      <c r="B56">
        <v>8.0260872303435625E-4</v>
      </c>
      <c r="C56">
        <v>1.0554264003963796E-3</v>
      </c>
      <c r="D56">
        <v>8.4257560600408668E-4</v>
      </c>
      <c r="E56">
        <v>1.5473420571302651E-3</v>
      </c>
      <c r="F56">
        <v>3.7036618777465201E-4</v>
      </c>
      <c r="G56">
        <v>5.06425487101661E-4</v>
      </c>
      <c r="L56" s="9">
        <v>28</v>
      </c>
      <c r="M56" s="4">
        <v>8.1982347923804246E-9</v>
      </c>
      <c r="N56">
        <v>6.666578684839882E-9</v>
      </c>
      <c r="O56">
        <v>1.034718178091799E-8</v>
      </c>
      <c r="P56">
        <v>1.0118515304268386E-8</v>
      </c>
      <c r="Q56">
        <v>5.8765638781665216E-9</v>
      </c>
      <c r="R56">
        <v>1.3000978832169175E-8</v>
      </c>
      <c r="U56">
        <v>8</v>
      </c>
      <c r="V56">
        <f t="shared" ref="V56:Z62" si="2">U56+1</f>
        <v>9</v>
      </c>
      <c r="W56">
        <f t="shared" si="2"/>
        <v>10</v>
      </c>
      <c r="X56">
        <f t="shared" si="2"/>
        <v>11</v>
      </c>
      <c r="Y56">
        <f t="shared" si="2"/>
        <v>12</v>
      </c>
      <c r="Z56">
        <f t="shared" si="2"/>
        <v>13</v>
      </c>
    </row>
    <row r="57" spans="1:26" x14ac:dyDescent="0.25">
      <c r="A57" s="9">
        <f>_xlfn.DAYS(B20,B2)</f>
        <v>38</v>
      </c>
      <c r="B57">
        <v>6.4101443808518399E-4</v>
      </c>
      <c r="C57">
        <v>8.146430526594754E-4</v>
      </c>
      <c r="D57">
        <v>9.2500025945947218E-4</v>
      </c>
      <c r="E57">
        <v>1.8410500229367182E-3</v>
      </c>
      <c r="F57">
        <v>5.659394737643588E-4</v>
      </c>
      <c r="G57">
        <v>4.2782938059614934E-4</v>
      </c>
      <c r="L57" s="9">
        <v>38</v>
      </c>
      <c r="M57" s="4">
        <v>7.8369284670235313E-9</v>
      </c>
      <c r="N57">
        <v>6.3883927091458988E-9</v>
      </c>
      <c r="O57">
        <v>7.6922050377017288E-9</v>
      </c>
      <c r="P57">
        <v>9.7227130588809262E-9</v>
      </c>
      <c r="Q57">
        <v>6.1328072897633198E-9</v>
      </c>
      <c r="R57">
        <v>1.196816527102157E-8</v>
      </c>
      <c r="U57">
        <v>14</v>
      </c>
      <c r="V57">
        <f t="shared" si="2"/>
        <v>15</v>
      </c>
      <c r="W57">
        <f t="shared" si="2"/>
        <v>16</v>
      </c>
      <c r="X57">
        <f t="shared" si="2"/>
        <v>17</v>
      </c>
      <c r="Y57">
        <f t="shared" si="2"/>
        <v>18</v>
      </c>
      <c r="Z57">
        <f t="shared" si="2"/>
        <v>19</v>
      </c>
    </row>
    <row r="58" spans="1:26" x14ac:dyDescent="0.25">
      <c r="A58" s="9">
        <f>_xlfn.DAYS(B26,B2)</f>
        <v>88</v>
      </c>
      <c r="B58">
        <v>1.4034164678977787E-3</v>
      </c>
      <c r="C58">
        <v>1.0323817240043059E-3</v>
      </c>
      <c r="D58">
        <v>1.7599613365457158E-3</v>
      </c>
      <c r="E58">
        <v>9.8508823471752521E-3</v>
      </c>
      <c r="F58">
        <v>3.0005831659425723E-4</v>
      </c>
      <c r="G58">
        <v>1.6677419909599266E-4</v>
      </c>
      <c r="L58" s="9">
        <v>88</v>
      </c>
      <c r="M58" s="4">
        <v>5.9957062671782337E-9</v>
      </c>
      <c r="N58">
        <v>5.0219251716499631E-9</v>
      </c>
      <c r="O58">
        <v>8.2078412408728011E-9</v>
      </c>
      <c r="P58">
        <v>6.5577361367591877E-9</v>
      </c>
      <c r="Q58">
        <v>6.7488957225955291E-9</v>
      </c>
      <c r="R58">
        <v>9.8855330896592018E-9</v>
      </c>
      <c r="U58">
        <v>20</v>
      </c>
      <c r="V58">
        <f t="shared" si="2"/>
        <v>21</v>
      </c>
      <c r="W58">
        <f t="shared" si="2"/>
        <v>22</v>
      </c>
      <c r="X58">
        <f t="shared" si="2"/>
        <v>23</v>
      </c>
      <c r="Y58">
        <f t="shared" si="2"/>
        <v>24</v>
      </c>
      <c r="Z58">
        <f t="shared" si="2"/>
        <v>25</v>
      </c>
    </row>
    <row r="59" spans="1:26" x14ac:dyDescent="0.25">
      <c r="A59" s="9">
        <f>_xlfn.DAYS(B32,B2)</f>
        <v>135</v>
      </c>
      <c r="B59">
        <v>7.2408784897315913E-4</v>
      </c>
      <c r="C59">
        <v>5.7856442433836485E-4</v>
      </c>
      <c r="D59">
        <v>1.1574599829410263E-3</v>
      </c>
      <c r="E59">
        <v>1.7149773760266017E-3</v>
      </c>
      <c r="F59">
        <v>1.8127737377968871E-4</v>
      </c>
      <c r="G59">
        <v>3.3813512316008683E-4</v>
      </c>
      <c r="L59" s="9">
        <v>135</v>
      </c>
      <c r="M59" s="2">
        <v>9.3607519831592601E-9</v>
      </c>
      <c r="N59">
        <v>1.0261831137720649E-8</v>
      </c>
      <c r="O59">
        <v>1.3049503133669823E-8</v>
      </c>
      <c r="P59">
        <v>1.5198938330098821E-8</v>
      </c>
      <c r="Q59">
        <v>8.9128926310772209E-9</v>
      </c>
      <c r="R59">
        <v>1.1788820642115915E-8</v>
      </c>
      <c r="U59">
        <v>26</v>
      </c>
      <c r="V59">
        <f t="shared" si="2"/>
        <v>27</v>
      </c>
      <c r="W59">
        <f t="shared" si="2"/>
        <v>28</v>
      </c>
      <c r="X59">
        <f t="shared" si="2"/>
        <v>29</v>
      </c>
      <c r="Y59">
        <f t="shared" si="2"/>
        <v>30</v>
      </c>
      <c r="Z59">
        <f t="shared" si="2"/>
        <v>31</v>
      </c>
    </row>
    <row r="60" spans="1:26" x14ac:dyDescent="0.25">
      <c r="A60" s="9">
        <f>_xlfn.DAYS(B38,B2)</f>
        <v>203</v>
      </c>
      <c r="B60">
        <v>5.024581187390891E-4</v>
      </c>
      <c r="C60">
        <v>2.5379759931000667E-4</v>
      </c>
      <c r="D60">
        <v>6.1446176127008371E-4</v>
      </c>
      <c r="E60">
        <v>1.6758034298025573E-3</v>
      </c>
      <c r="F60">
        <v>3.1629845510147323E-4</v>
      </c>
      <c r="G60">
        <v>2.6415747876922159E-4</v>
      </c>
      <c r="L60" s="9">
        <v>203</v>
      </c>
      <c r="M60" s="2">
        <v>9.0169950761336083E-9</v>
      </c>
      <c r="N60">
        <v>9.0292281864512755E-9</v>
      </c>
      <c r="O60">
        <v>1.1804196466029687E-8</v>
      </c>
      <c r="P60">
        <v>1.4865904280608396E-8</v>
      </c>
      <c r="Q60">
        <v>7.0806185758557227E-9</v>
      </c>
      <c r="R60">
        <v>1.0664663674733899E-8</v>
      </c>
      <c r="U60">
        <v>32</v>
      </c>
      <c r="V60">
        <f t="shared" si="2"/>
        <v>33</v>
      </c>
      <c r="W60">
        <f t="shared" si="2"/>
        <v>34</v>
      </c>
      <c r="X60">
        <f t="shared" si="2"/>
        <v>35</v>
      </c>
      <c r="Y60">
        <f t="shared" si="2"/>
        <v>36</v>
      </c>
      <c r="Z60">
        <f t="shared" si="2"/>
        <v>37</v>
      </c>
    </row>
    <row r="61" spans="1:26" x14ac:dyDescent="0.25">
      <c r="A61">
        <f>_xlfn.DAYS(B44,B2)</f>
        <v>351</v>
      </c>
      <c r="B61">
        <v>4.0883953549427922E-4</v>
      </c>
      <c r="C61">
        <v>5.0538220486025839E-4</v>
      </c>
      <c r="D61">
        <v>7.2447928155040776E-4</v>
      </c>
      <c r="E61">
        <v>2.9296157232611996E-3</v>
      </c>
      <c r="F61">
        <v>1.5599033762235054E-4</v>
      </c>
      <c r="G61">
        <v>7.9369461909713636E-5</v>
      </c>
      <c r="L61">
        <v>351</v>
      </c>
      <c r="M61" s="2">
        <v>8.7055303512746691E-9</v>
      </c>
      <c r="N61">
        <v>5.9470706211301091E-9</v>
      </c>
      <c r="O61">
        <v>8.2780665962854754E-9</v>
      </c>
      <c r="P61">
        <v>1.0922820598313012E-8</v>
      </c>
      <c r="Q61">
        <v>5.4949378998444849E-9</v>
      </c>
      <c r="R61">
        <v>6.5042058844725355E-9</v>
      </c>
      <c r="U61">
        <v>38</v>
      </c>
      <c r="V61">
        <f t="shared" si="2"/>
        <v>39</v>
      </c>
      <c r="W61">
        <f t="shared" si="2"/>
        <v>40</v>
      </c>
      <c r="X61">
        <f t="shared" si="2"/>
        <v>41</v>
      </c>
      <c r="Y61">
        <f t="shared" si="2"/>
        <v>42</v>
      </c>
      <c r="Z61">
        <f t="shared" si="2"/>
        <v>43</v>
      </c>
    </row>
    <row r="62" spans="1:26" x14ac:dyDescent="0.25">
      <c r="U62">
        <v>44</v>
      </c>
      <c r="V62">
        <f t="shared" si="2"/>
        <v>45</v>
      </c>
      <c r="W62">
        <f t="shared" si="2"/>
        <v>46</v>
      </c>
      <c r="X62">
        <f t="shared" si="2"/>
        <v>47</v>
      </c>
      <c r="Y62">
        <f t="shared" si="2"/>
        <v>48</v>
      </c>
      <c r="Z62">
        <f t="shared" si="2"/>
        <v>49</v>
      </c>
    </row>
    <row r="68" spans="1:18" x14ac:dyDescent="0.25">
      <c r="B68" s="10" t="str">
        <f>_xlfn.CONCAT("ΔR_",U54)</f>
        <v>ΔR_27</v>
      </c>
      <c r="C68" s="10" t="str">
        <f t="shared" ref="C68:G68" si="3">_xlfn.CONCAT("ΔR_",V54)</f>
        <v>ΔR_28</v>
      </c>
      <c r="D68" s="10" t="str">
        <f t="shared" si="3"/>
        <v>ΔR_29</v>
      </c>
      <c r="E68" s="10" t="str">
        <f t="shared" si="3"/>
        <v>ΔR_30</v>
      </c>
      <c r="F68" s="10" t="str">
        <f t="shared" si="3"/>
        <v>ΔR_31</v>
      </c>
      <c r="G68" s="10" t="str">
        <f t="shared" si="3"/>
        <v>ΔR_32</v>
      </c>
      <c r="M68" s="10" t="str">
        <f>_xlfn.CONCAT("Q2_",U54)</f>
        <v>Q2_27</v>
      </c>
      <c r="N68" s="10" t="str">
        <f t="shared" ref="N68:R68" si="4">_xlfn.CONCAT("Q2_",V54)</f>
        <v>Q2_28</v>
      </c>
      <c r="O68" s="10" t="str">
        <f t="shared" si="4"/>
        <v>Q2_29</v>
      </c>
      <c r="P68" s="10" t="str">
        <f t="shared" si="4"/>
        <v>Q2_30</v>
      </c>
      <c r="Q68" s="10" t="str">
        <f t="shared" si="4"/>
        <v>Q2_31</v>
      </c>
      <c r="R68" s="10" t="str">
        <f t="shared" si="4"/>
        <v>Q2_32</v>
      </c>
    </row>
    <row r="69" spans="1:18" x14ac:dyDescent="0.25">
      <c r="A69" s="9">
        <v>0</v>
      </c>
      <c r="B69" s="2" cm="1">
        <f t="array" ref="B69:B76">INDEX(H:H,U55:U62)</f>
        <v>13853.479344781899</v>
      </c>
      <c r="C69" s="2" cm="1">
        <f t="array" ref="C69:C76">INDEX(H:H,V55:V62)</f>
        <v>12115.0939670837</v>
      </c>
      <c r="D69" s="2" cm="1">
        <f t="array" ref="D69:D76">INDEX(H:H,W55:W62)</f>
        <v>12791.8033077605</v>
      </c>
      <c r="E69" s="2" cm="1">
        <f t="array" ref="E69:E76">INDEX(H:H,X55:X62)</f>
        <v>8960.0935357450307</v>
      </c>
      <c r="F69" s="2" cm="1">
        <f t="array" ref="F69:F76">INDEX(H:H,Y55:Y62)</f>
        <v>13045.069468006101</v>
      </c>
      <c r="G69" s="2" cm="1">
        <f t="array" ref="G69:G76">INDEX(H:H,Z55:Z62)</f>
        <v>13798.5536414978</v>
      </c>
      <c r="L69" s="9">
        <v>0</v>
      </c>
      <c r="M69" s="2" cm="1">
        <f t="array" ref="M69:M76">INDEX($L:$L^(1-$M:$M)/$K:$K,U55:U62)</f>
        <v>1.9421878985665956E-4</v>
      </c>
      <c r="N69" s="2" cm="1">
        <f t="array" ref="N69:N76">INDEX($L:$L^(1-$M:$M)/$K:$K,V55:V62)</f>
        <v>2.1992637789970752E-4</v>
      </c>
      <c r="O69" s="2" cm="1">
        <f t="array" ref="O69:O76">INDEX($L:$L^(1-$M:$M)/$K:$K,W55:W62)</f>
        <v>2.3618269449090731E-4</v>
      </c>
      <c r="P69" s="2" cm="1">
        <f t="array" ref="P69:P76">INDEX($L:$L^(1-$M:$M)/$K:$K,X55:X62)</f>
        <v>2.6774402731179187E-4</v>
      </c>
      <c r="Q69" s="2" cm="1">
        <f t="array" ref="Q69:Q76">INDEX($L:$L^(1-$M:$M)/$K:$K,Y55:Y62)</f>
        <v>6.4582957384012602E-5</v>
      </c>
      <c r="R69" s="2" cm="1">
        <f t="array" ref="R69:R76">INDEX($L:$L^(1-$M:$M)/$K:$K,Z55:Z62)</f>
        <v>5.7920124587201925E-5</v>
      </c>
    </row>
    <row r="70" spans="1:18" x14ac:dyDescent="0.25">
      <c r="A70" s="9">
        <v>7</v>
      </c>
      <c r="B70" s="2">
        <v>16724.0593255454</v>
      </c>
      <c r="C70">
        <v>17009.423408900799</v>
      </c>
      <c r="D70">
        <v>18098.9837323867</v>
      </c>
      <c r="E70">
        <v>15894.252233343301</v>
      </c>
      <c r="F70">
        <v>16746.016558299601</v>
      </c>
      <c r="G70">
        <v>19130.952469436401</v>
      </c>
      <c r="L70" s="9">
        <v>7</v>
      </c>
      <c r="M70" s="2">
        <v>1.2339883513721929E-4</v>
      </c>
      <c r="N70">
        <v>1.6489423426335536E-4</v>
      </c>
      <c r="O70">
        <v>2.1059984878386953E-4</v>
      </c>
      <c r="P70">
        <v>2.1863632446176323E-4</v>
      </c>
      <c r="Q70">
        <v>6.3736284893857855E-5</v>
      </c>
      <c r="R70">
        <v>5.454082172452055E-5</v>
      </c>
    </row>
    <row r="71" spans="1:18" x14ac:dyDescent="0.25">
      <c r="A71" s="9">
        <v>28</v>
      </c>
      <c r="B71" s="2">
        <v>22253.8375722163</v>
      </c>
      <c r="C71">
        <v>20904.2217247833</v>
      </c>
      <c r="D71">
        <v>21861.358504436001</v>
      </c>
      <c r="E71">
        <v>20458.6497876961</v>
      </c>
      <c r="F71">
        <v>20269.586780036399</v>
      </c>
      <c r="G71">
        <v>24444.694647800399</v>
      </c>
      <c r="L71" s="9">
        <v>28</v>
      </c>
      <c r="M71" s="2">
        <v>1.4132849137539087E-4</v>
      </c>
      <c r="N71">
        <v>1.5871372675330161E-4</v>
      </c>
      <c r="O71">
        <v>1.6583554304750331E-4</v>
      </c>
      <c r="P71">
        <v>1.866474788701788E-4</v>
      </c>
      <c r="Q71">
        <v>5.7096634129013809E-5</v>
      </c>
      <c r="R71">
        <v>4.477127308053809E-5</v>
      </c>
    </row>
    <row r="72" spans="1:18" x14ac:dyDescent="0.25">
      <c r="A72" s="9">
        <v>38</v>
      </c>
      <c r="B72" s="2">
        <v>22644.7621296695</v>
      </c>
      <c r="C72">
        <v>23173.704781431599</v>
      </c>
      <c r="D72">
        <v>23083.499831737099</v>
      </c>
      <c r="E72">
        <v>20975.530757389501</v>
      </c>
      <c r="F72">
        <v>20468.437052632798</v>
      </c>
      <c r="G72">
        <v>24511.304823725801</v>
      </c>
      <c r="L72" s="9">
        <v>38</v>
      </c>
      <c r="M72" s="2">
        <v>1.2913882582547302E-4</v>
      </c>
      <c r="N72">
        <v>1.3932464360338356E-4</v>
      </c>
      <c r="O72">
        <v>1.6209296288381331E-4</v>
      </c>
      <c r="P72">
        <v>1.6828131494516893E-4</v>
      </c>
      <c r="Q72">
        <v>5.1834665816331402E-5</v>
      </c>
      <c r="R72">
        <v>3.8393864030697958E-5</v>
      </c>
    </row>
    <row r="73" spans="1:18" x14ac:dyDescent="0.25">
      <c r="A73" s="9">
        <v>88</v>
      </c>
      <c r="B73" s="2">
        <v>34546.841730047599</v>
      </c>
      <c r="C73">
        <v>37370.423405151501</v>
      </c>
      <c r="D73">
        <v>37368.770824122301</v>
      </c>
      <c r="E73">
        <v>33045.664703943999</v>
      </c>
      <c r="F73">
        <v>32498.839039851598</v>
      </c>
      <c r="G73">
        <v>37806.875063577601</v>
      </c>
      <c r="L73" s="9">
        <v>88</v>
      </c>
      <c r="M73" s="2">
        <v>9.2384983959792214E-5</v>
      </c>
      <c r="N73">
        <v>8.4243142842815985E-5</v>
      </c>
      <c r="O73">
        <v>1.0732311477114036E-4</v>
      </c>
      <c r="P73">
        <v>1.0644364058638024E-4</v>
      </c>
      <c r="Q73">
        <v>4.160934028851411E-5</v>
      </c>
      <c r="R73">
        <v>3.6600063069259981E-5</v>
      </c>
    </row>
    <row r="74" spans="1:18" x14ac:dyDescent="0.25">
      <c r="A74" s="9">
        <v>135</v>
      </c>
      <c r="B74" s="2">
        <v>35257.399040968601</v>
      </c>
      <c r="C74">
        <v>38087.144145875303</v>
      </c>
      <c r="D74">
        <v>34362.878354065098</v>
      </c>
      <c r="E74">
        <v>33652.520008769301</v>
      </c>
      <c r="F74">
        <v>35004.3106667268</v>
      </c>
      <c r="G74">
        <v>41612.321580025797</v>
      </c>
      <c r="L74" s="9">
        <v>135</v>
      </c>
      <c r="M74" s="2">
        <v>1.0250496258552719E-4</v>
      </c>
      <c r="N74">
        <v>8.9007768841837252E-5</v>
      </c>
      <c r="O74">
        <v>1.3042494356749177E-4</v>
      </c>
      <c r="P74">
        <v>1.2021101588287926E-4</v>
      </c>
      <c r="Q74">
        <v>3.9575940100232889E-5</v>
      </c>
      <c r="R74">
        <v>3.1585016474060733E-5</v>
      </c>
    </row>
    <row r="75" spans="1:18" x14ac:dyDescent="0.25">
      <c r="A75" s="9">
        <v>203</v>
      </c>
      <c r="B75" s="2">
        <v>39963.684360834603</v>
      </c>
      <c r="C75">
        <v>49965.944028835802</v>
      </c>
      <c r="D75">
        <v>42616.056159981003</v>
      </c>
      <c r="E75">
        <v>36021.833584260399</v>
      </c>
      <c r="F75">
        <v>41914.778785027702</v>
      </c>
      <c r="G75">
        <v>45996.243407414702</v>
      </c>
      <c r="L75" s="9">
        <v>203</v>
      </c>
      <c r="M75" s="2">
        <v>8.7048303364122421E-5</v>
      </c>
      <c r="N75">
        <v>6.1740965781930125E-5</v>
      </c>
      <c r="O75">
        <v>1.0158235432847959E-4</v>
      </c>
      <c r="P75">
        <v>1.0998888371191082E-4</v>
      </c>
      <c r="Q75">
        <v>2.9298024003412827E-5</v>
      </c>
      <c r="R75">
        <v>2.6595956868868254E-5</v>
      </c>
    </row>
    <row r="76" spans="1:18" x14ac:dyDescent="0.25">
      <c r="A76">
        <v>351</v>
      </c>
      <c r="B76" s="2">
        <v>58900.629996223499</v>
      </c>
      <c r="C76">
        <v>74482.166418608802</v>
      </c>
      <c r="D76">
        <v>64831.828549521102</v>
      </c>
      <c r="E76">
        <v>56341.4721313798</v>
      </c>
      <c r="F76">
        <v>52724.218767323</v>
      </c>
      <c r="G76">
        <v>82553.855281892</v>
      </c>
      <c r="L76">
        <v>351</v>
      </c>
      <c r="M76" s="2">
        <v>6.1326296805025356E-5</v>
      </c>
      <c r="N76">
        <v>5.1406974663461886E-5</v>
      </c>
      <c r="O76">
        <v>7.5768176583690009E-5</v>
      </c>
      <c r="P76">
        <v>7.8639377389155561E-5</v>
      </c>
      <c r="Q76">
        <v>3.7965226405564611E-5</v>
      </c>
      <c r="R76">
        <v>2.3012664217171237E-5</v>
      </c>
    </row>
  </sheetData>
  <autoFilter ref="A1:Q49" xr:uid="{845BEF35-BB85-4AD8-BFB5-7122EF488156}"/>
  <phoneticPr fontId="18" type="noConversion"/>
  <pageMargins left="0.7" right="0.7" top="0.75" bottom="0.75" header="0.3" footer="0.3"/>
  <pageSetup paperSize="9" orientation="portrait" r:id="rId1"/>
  <ignoredErrors>
    <ignoredError sqref="V54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34C0-C70A-4D17-B556-E11D625A4EE8}">
  <dimension ref="A1:AK95"/>
  <sheetViews>
    <sheetView zoomScale="85" zoomScaleNormal="85" workbookViewId="0">
      <pane ySplit="1" topLeftCell="A60" activePane="bottomLeft" state="frozen"/>
      <selection pane="bottomLeft" activeCell="B54" sqref="B54"/>
    </sheetView>
  </sheetViews>
  <sheetFormatPr defaultRowHeight="15" x14ac:dyDescent="0.25"/>
  <cols>
    <col min="1" max="1" width="10.42578125" bestFit="1" customWidth="1"/>
    <col min="2" max="2" width="13.42578125" bestFit="1" customWidth="1"/>
    <col min="14" max="14" width="12.28515625" bestFit="1" customWidth="1"/>
  </cols>
  <sheetData>
    <row r="1" spans="1:1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t="s">
        <v>21</v>
      </c>
      <c r="B2" s="8">
        <v>43955</v>
      </c>
      <c r="C2" s="11">
        <v>33</v>
      </c>
      <c r="D2">
        <v>0.11</v>
      </c>
      <c r="E2">
        <v>10000</v>
      </c>
      <c r="F2">
        <v>150000</v>
      </c>
      <c r="G2" s="3">
        <v>-1035.8413766194401</v>
      </c>
      <c r="H2" s="3">
        <v>6220.1926248378404</v>
      </c>
      <c r="I2" s="4">
        <v>1.7433108760997601E-7</v>
      </c>
      <c r="J2" s="3">
        <v>0.30672881884262698</v>
      </c>
      <c r="K2" s="3">
        <v>9505.9647153258102</v>
      </c>
      <c r="L2" s="3">
        <v>4.70370384301245</v>
      </c>
      <c r="M2" s="3">
        <v>0.31182625752290499</v>
      </c>
      <c r="N2" s="3">
        <v>9309.3252519974594</v>
      </c>
      <c r="O2" s="3">
        <v>19.887477217616201</v>
      </c>
      <c r="P2" s="3">
        <v>6.6409763277430696E-6</v>
      </c>
      <c r="Q2" s="3">
        <v>9.0839763884008103E-3</v>
      </c>
    </row>
    <row r="3" spans="1:17" x14ac:dyDescent="0.25">
      <c r="A3" t="s">
        <v>21</v>
      </c>
      <c r="B3" s="8">
        <v>43955</v>
      </c>
      <c r="C3">
        <v>34</v>
      </c>
      <c r="D3">
        <v>0.11</v>
      </c>
      <c r="E3">
        <v>10000</v>
      </c>
      <c r="F3">
        <v>150000</v>
      </c>
      <c r="G3" s="3">
        <v>-900.92481025348104</v>
      </c>
      <c r="H3" s="3">
        <v>6630.49201531986</v>
      </c>
      <c r="I3" s="4">
        <v>1.7121117229086301E-7</v>
      </c>
      <c r="J3" s="3">
        <v>0.29476547148010901</v>
      </c>
      <c r="K3" s="3">
        <v>9745.7823823849394</v>
      </c>
      <c r="L3" s="3">
        <v>5.0240588909116299</v>
      </c>
      <c r="M3" s="3">
        <v>0.30850299912637702</v>
      </c>
      <c r="N3" s="3">
        <v>9710.2744246780294</v>
      </c>
      <c r="O3" s="3">
        <v>20.140056650405999</v>
      </c>
      <c r="P3" s="3">
        <v>1.6513011271035401E-5</v>
      </c>
      <c r="Q3" s="3">
        <v>8.1015511930764492E-3</v>
      </c>
    </row>
    <row r="4" spans="1:17" x14ac:dyDescent="0.25">
      <c r="A4" t="s">
        <v>21</v>
      </c>
      <c r="B4" s="8">
        <v>43955</v>
      </c>
      <c r="C4">
        <v>35</v>
      </c>
      <c r="D4">
        <v>0.11</v>
      </c>
      <c r="E4">
        <v>10000</v>
      </c>
      <c r="F4">
        <v>150000</v>
      </c>
      <c r="G4" s="3">
        <v>-710.36624270205505</v>
      </c>
      <c r="H4" s="3">
        <v>5220.9747101703897</v>
      </c>
      <c r="I4" s="4">
        <v>1.7122941029325999E-7</v>
      </c>
      <c r="J4" s="3">
        <v>0.29845363976050099</v>
      </c>
      <c r="K4" s="3">
        <v>7745.4074613761704</v>
      </c>
      <c r="L4" s="3">
        <v>4.6575405209186096</v>
      </c>
      <c r="M4" s="3">
        <v>0.29219873685907199</v>
      </c>
      <c r="N4" s="3">
        <v>7550.4975040139698</v>
      </c>
      <c r="O4" s="3">
        <v>18.4205053421522</v>
      </c>
      <c r="P4" s="3">
        <v>2.95064553443857E-5</v>
      </c>
      <c r="Q4" s="3">
        <v>9.3834063673309195E-3</v>
      </c>
    </row>
    <row r="5" spans="1:17" x14ac:dyDescent="0.25">
      <c r="A5" t="s">
        <v>21</v>
      </c>
      <c r="B5" s="8">
        <v>43955</v>
      </c>
      <c r="C5">
        <v>36</v>
      </c>
      <c r="D5">
        <v>0.11</v>
      </c>
      <c r="E5">
        <v>10000</v>
      </c>
      <c r="F5">
        <v>150000</v>
      </c>
      <c r="G5" s="3">
        <v>160.273131936185</v>
      </c>
      <c r="H5" s="3">
        <v>5104.6776261498699</v>
      </c>
      <c r="I5" s="4">
        <v>1.3947218428694101E-7</v>
      </c>
      <c r="J5" s="3">
        <v>0.22415997019957601</v>
      </c>
      <c r="K5" s="3">
        <v>8046.2752273452497</v>
      </c>
      <c r="L5" s="3">
        <v>4.5423527049732897</v>
      </c>
      <c r="M5" s="3">
        <v>0.21483796466858401</v>
      </c>
      <c r="N5" s="3">
        <v>7682.5511916289897</v>
      </c>
      <c r="O5" s="3">
        <v>15.1998622059198</v>
      </c>
      <c r="P5" s="3">
        <v>1.23766272723813E-5</v>
      </c>
      <c r="Q5" s="3">
        <v>3.5955499061565499E-3</v>
      </c>
    </row>
    <row r="6" spans="1:17" x14ac:dyDescent="0.25">
      <c r="A6" t="s">
        <v>21</v>
      </c>
      <c r="B6" s="8">
        <v>43955</v>
      </c>
      <c r="C6">
        <v>37</v>
      </c>
      <c r="D6">
        <v>0.11</v>
      </c>
      <c r="E6">
        <v>10000</v>
      </c>
      <c r="F6">
        <v>150000</v>
      </c>
      <c r="G6" s="3">
        <v>-948.49033445758005</v>
      </c>
      <c r="H6" s="3">
        <v>7373.0148049700001</v>
      </c>
      <c r="I6" s="4">
        <v>1.7049913923559999E-7</v>
      </c>
      <c r="J6" s="3">
        <v>0.29500385193179501</v>
      </c>
      <c r="K6" s="3">
        <v>12350.7908421756</v>
      </c>
      <c r="L6" s="3">
        <v>4.8140960090361302</v>
      </c>
      <c r="M6" s="3">
        <v>0.34938889458592198</v>
      </c>
      <c r="N6" s="3">
        <v>12390.6210528847</v>
      </c>
      <c r="O6" s="3">
        <v>21.177592535388001</v>
      </c>
      <c r="P6" s="3">
        <v>3.6955248642334101E-6</v>
      </c>
      <c r="Q6" s="3">
        <v>8.4841339118365694E-3</v>
      </c>
    </row>
    <row r="7" spans="1:17" x14ac:dyDescent="0.25">
      <c r="A7" t="s">
        <v>21</v>
      </c>
      <c r="B7" s="8">
        <v>43955</v>
      </c>
      <c r="C7">
        <v>38</v>
      </c>
      <c r="D7">
        <v>0.11</v>
      </c>
      <c r="E7">
        <v>10000</v>
      </c>
      <c r="F7">
        <v>150000</v>
      </c>
      <c r="G7" s="3">
        <v>49.872423430378603</v>
      </c>
      <c r="H7" s="3">
        <v>5521.9131397154797</v>
      </c>
      <c r="I7" s="4">
        <v>1.36859542273748E-7</v>
      </c>
      <c r="J7" s="3">
        <v>0.21903787596169899</v>
      </c>
      <c r="K7" s="3">
        <v>7819.2565092927398</v>
      </c>
      <c r="L7" s="3">
        <v>5.0652351206480004</v>
      </c>
      <c r="M7" s="3">
        <v>0.26836925834480602</v>
      </c>
      <c r="N7" s="3">
        <v>8286.3155477288492</v>
      </c>
      <c r="O7" s="3">
        <v>19.4286636133914</v>
      </c>
      <c r="P7" s="3">
        <v>2.14180536428632E-6</v>
      </c>
      <c r="Q7" s="3">
        <v>5.9180007075559501E-3</v>
      </c>
    </row>
    <row r="8" spans="1:17" x14ac:dyDescent="0.25">
      <c r="A8" t="s">
        <v>21</v>
      </c>
      <c r="B8" s="8">
        <v>43955</v>
      </c>
      <c r="C8" s="12">
        <v>51</v>
      </c>
      <c r="D8">
        <v>0.11</v>
      </c>
      <c r="E8">
        <v>10000</v>
      </c>
      <c r="F8">
        <v>100000</v>
      </c>
      <c r="G8" s="3">
        <v>-657.29127725046499</v>
      </c>
      <c r="H8" s="3">
        <v>2155.6279883198299</v>
      </c>
      <c r="I8" s="4">
        <v>1.9089841755033401E-7</v>
      </c>
      <c r="J8" s="3">
        <v>0.393746228805743</v>
      </c>
      <c r="K8" s="3">
        <v>10566.1465650719</v>
      </c>
      <c r="L8" s="3">
        <v>2.53594174510099</v>
      </c>
      <c r="M8" s="3">
        <v>0.35203827216253902</v>
      </c>
      <c r="N8" s="3">
        <v>10475.7433821582</v>
      </c>
      <c r="O8" s="3">
        <v>14.2922722430009</v>
      </c>
      <c r="P8" s="3">
        <v>3.0986230139751201E-5</v>
      </c>
      <c r="Q8" s="3">
        <v>1.8115099796259301E-2</v>
      </c>
    </row>
    <row r="9" spans="1:17" x14ac:dyDescent="0.25">
      <c r="A9" t="s">
        <v>21</v>
      </c>
      <c r="B9" s="8">
        <v>43955</v>
      </c>
      <c r="C9">
        <v>52</v>
      </c>
      <c r="D9">
        <v>0.11</v>
      </c>
      <c r="E9">
        <v>10000</v>
      </c>
      <c r="F9">
        <v>100000</v>
      </c>
      <c r="G9" s="3">
        <v>112.93788387339499</v>
      </c>
      <c r="H9" s="3">
        <v>1936.4556332427901</v>
      </c>
      <c r="I9" s="4">
        <v>9.4034595300796098E-8</v>
      </c>
      <c r="J9" s="3">
        <v>0.25860379156256103</v>
      </c>
      <c r="K9" s="3">
        <v>7487.7211127836899</v>
      </c>
      <c r="L9" s="3">
        <v>2.9492210705987301</v>
      </c>
      <c r="M9" s="3">
        <v>0.31408201206483999</v>
      </c>
      <c r="N9" s="3">
        <v>6752.5574131694102</v>
      </c>
      <c r="O9" s="3">
        <v>14.2794406319196</v>
      </c>
      <c r="P9" s="3">
        <v>2.57926881996883E-6</v>
      </c>
      <c r="Q9" s="3">
        <v>8.2467124200671094E-3</v>
      </c>
    </row>
    <row r="10" spans="1:17" x14ac:dyDescent="0.25">
      <c r="A10" t="s">
        <v>21</v>
      </c>
      <c r="B10" s="8">
        <v>43955</v>
      </c>
      <c r="C10">
        <v>53</v>
      </c>
      <c r="D10">
        <v>0.11</v>
      </c>
      <c r="E10">
        <v>10000</v>
      </c>
      <c r="F10">
        <v>100000</v>
      </c>
      <c r="G10" s="3">
        <v>162.79084942377301</v>
      </c>
      <c r="H10" s="3">
        <v>2133.2519471640799</v>
      </c>
      <c r="I10" s="4">
        <v>1.35541262298644E-7</v>
      </c>
      <c r="J10" s="3">
        <v>0.26401569600038199</v>
      </c>
      <c r="K10" s="3">
        <v>9404.8006073272609</v>
      </c>
      <c r="L10" s="3">
        <v>2.6247990404485702</v>
      </c>
      <c r="M10" s="3">
        <v>0.31192352204506302</v>
      </c>
      <c r="N10" s="3">
        <v>8181.4990060621303</v>
      </c>
      <c r="O10" s="3">
        <v>12.609641617534001</v>
      </c>
      <c r="P10" s="3">
        <v>1.6378292935104099E-5</v>
      </c>
      <c r="Q10" s="3">
        <v>1.3588834155321101E-2</v>
      </c>
    </row>
    <row r="11" spans="1:17" x14ac:dyDescent="0.25">
      <c r="A11" t="s">
        <v>21</v>
      </c>
      <c r="B11" s="8">
        <v>43955</v>
      </c>
      <c r="C11">
        <v>54</v>
      </c>
      <c r="D11">
        <v>0.11</v>
      </c>
      <c r="E11">
        <v>10000</v>
      </c>
      <c r="F11">
        <v>100000</v>
      </c>
      <c r="G11" s="3">
        <v>317.681820875592</v>
      </c>
      <c r="H11" s="3">
        <v>2903.1604057845002</v>
      </c>
      <c r="I11" s="4">
        <v>2.2161666032267E-7</v>
      </c>
      <c r="J11" s="3">
        <v>0.299233808899038</v>
      </c>
      <c r="K11" s="3">
        <v>9596.9269847945106</v>
      </c>
      <c r="L11" s="3">
        <v>3.5820494468561699</v>
      </c>
      <c r="M11" s="3">
        <v>0.32127979813865398</v>
      </c>
      <c r="N11" s="3">
        <v>9141.8306834326304</v>
      </c>
      <c r="O11" s="3">
        <v>17.566560904513</v>
      </c>
      <c r="P11" s="3">
        <v>1.4906744085552101E-5</v>
      </c>
      <c r="Q11" s="3">
        <v>1.1574572467006701E-2</v>
      </c>
    </row>
    <row r="12" spans="1:17" x14ac:dyDescent="0.25">
      <c r="A12" t="s">
        <v>21</v>
      </c>
      <c r="B12" s="8">
        <v>43955</v>
      </c>
      <c r="C12">
        <v>55</v>
      </c>
      <c r="D12">
        <v>0.11</v>
      </c>
      <c r="E12">
        <v>10000</v>
      </c>
      <c r="F12">
        <v>100000</v>
      </c>
      <c r="G12" s="3">
        <v>242.74948498064299</v>
      </c>
      <c r="H12" s="3">
        <v>2796.2478173207201</v>
      </c>
      <c r="I12" s="4">
        <v>1.89218836535096E-7</v>
      </c>
      <c r="J12" s="3">
        <v>0.29478634810147197</v>
      </c>
      <c r="K12" s="3">
        <v>13460.8300530092</v>
      </c>
      <c r="L12" s="3">
        <v>3.3774366175081099</v>
      </c>
      <c r="M12" s="3">
        <v>0.37362476757221902</v>
      </c>
      <c r="N12" s="3">
        <v>14108.327278398499</v>
      </c>
      <c r="O12" s="3">
        <v>19.388280430687999</v>
      </c>
      <c r="P12" s="3">
        <v>8.3289879960757301E-6</v>
      </c>
      <c r="Q12" s="3">
        <v>9.0556128726891408E-3</v>
      </c>
    </row>
    <row r="13" spans="1:17" x14ac:dyDescent="0.25">
      <c r="A13" t="s">
        <v>21</v>
      </c>
      <c r="B13" s="8">
        <v>44001</v>
      </c>
      <c r="C13" s="11">
        <v>33</v>
      </c>
      <c r="D13">
        <v>0.11</v>
      </c>
      <c r="E13">
        <v>10000</v>
      </c>
      <c r="F13">
        <v>100000</v>
      </c>
      <c r="G13" s="3">
        <v>-2297.59138278405</v>
      </c>
      <c r="H13" s="3">
        <v>10863.0895612777</v>
      </c>
      <c r="I13" s="4">
        <v>1.79234041696525E-7</v>
      </c>
      <c r="J13" s="3">
        <v>0.37529255990698501</v>
      </c>
      <c r="K13" s="3">
        <v>9533.3450141529793</v>
      </c>
      <c r="L13" s="3">
        <v>102.457150434271</v>
      </c>
      <c r="M13" s="3">
        <v>0.71679359019984701</v>
      </c>
      <c r="N13" s="3">
        <v>11907.619073379899</v>
      </c>
      <c r="O13" s="3">
        <v>7.9666028597173701</v>
      </c>
      <c r="P13" s="3">
        <v>3.6661451621178198E-6</v>
      </c>
      <c r="Q13" s="3">
        <v>8.8742144998852496E-3</v>
      </c>
    </row>
    <row r="14" spans="1:17" x14ac:dyDescent="0.25">
      <c r="A14" t="s">
        <v>21</v>
      </c>
      <c r="B14" s="8">
        <v>44001</v>
      </c>
      <c r="C14">
        <v>34</v>
      </c>
      <c r="D14">
        <v>0.11</v>
      </c>
      <c r="E14">
        <v>10000</v>
      </c>
      <c r="F14">
        <v>100000</v>
      </c>
      <c r="G14" s="3">
        <v>-2566.94823526868</v>
      </c>
      <c r="H14" s="3">
        <v>12249.699455809199</v>
      </c>
      <c r="I14" s="4">
        <v>1.7901254279308401E-7</v>
      </c>
      <c r="J14" s="3">
        <v>0.383667029629988</v>
      </c>
      <c r="K14" s="3">
        <v>10660.6666668856</v>
      </c>
      <c r="L14" s="3">
        <v>104.709053591852</v>
      </c>
      <c r="M14" s="3">
        <v>0.71543126025926695</v>
      </c>
      <c r="N14" s="3">
        <v>13476.5828835094</v>
      </c>
      <c r="O14" s="3">
        <v>8.1485027049841108</v>
      </c>
      <c r="P14" s="3">
        <v>2.6316334602594002E-6</v>
      </c>
      <c r="Q14" s="3">
        <v>7.3968855282007502E-3</v>
      </c>
    </row>
    <row r="15" spans="1:17" x14ac:dyDescent="0.25">
      <c r="A15" t="s">
        <v>21</v>
      </c>
      <c r="B15" s="8">
        <v>44001</v>
      </c>
      <c r="C15">
        <v>35</v>
      </c>
      <c r="D15">
        <v>0.11</v>
      </c>
      <c r="E15">
        <v>10000</v>
      </c>
      <c r="F15">
        <v>100000</v>
      </c>
      <c r="G15" s="3">
        <v>-1637.3601941374</v>
      </c>
      <c r="H15" s="3">
        <v>8647.5241951840799</v>
      </c>
      <c r="I15" s="4">
        <v>1.7676730284120999E-7</v>
      </c>
      <c r="J15" s="3">
        <v>0.35596222718988402</v>
      </c>
      <c r="K15" s="3">
        <v>7543.0485743299996</v>
      </c>
      <c r="L15" s="3">
        <v>130.634008399046</v>
      </c>
      <c r="M15" s="3">
        <v>0.70761370339156604</v>
      </c>
      <c r="N15" s="3">
        <v>9590.2877700867302</v>
      </c>
      <c r="O15" s="3">
        <v>8.3344945484761706</v>
      </c>
      <c r="P15" s="3">
        <v>1.55807815882536E-6</v>
      </c>
      <c r="Q15" s="3">
        <v>8.3210302172330008E-3</v>
      </c>
    </row>
    <row r="16" spans="1:17" x14ac:dyDescent="0.25">
      <c r="A16" t="s">
        <v>21</v>
      </c>
      <c r="B16" s="8">
        <v>44001</v>
      </c>
      <c r="C16">
        <v>36</v>
      </c>
      <c r="D16">
        <v>0.11</v>
      </c>
      <c r="E16">
        <v>10000</v>
      </c>
      <c r="F16">
        <v>100000</v>
      </c>
      <c r="G16" s="3">
        <v>-2164.7031671976602</v>
      </c>
      <c r="H16" s="3">
        <v>9885.3648339089505</v>
      </c>
      <c r="I16" s="4">
        <v>1.80089844093195E-7</v>
      </c>
      <c r="J16" s="3">
        <v>0.362630972563528</v>
      </c>
      <c r="K16" s="3">
        <v>9642.1368944355199</v>
      </c>
      <c r="L16" s="3">
        <v>7.3086528502386496</v>
      </c>
      <c r="M16" s="3">
        <v>0.22715381906468199</v>
      </c>
      <c r="N16" s="3">
        <v>10176.218687630701</v>
      </c>
      <c r="O16" s="3">
        <v>22.845394456001099</v>
      </c>
      <c r="P16" s="3">
        <v>1.1887611750083201E-5</v>
      </c>
      <c r="Q16" s="3">
        <v>1.15136681476687E-2</v>
      </c>
    </row>
    <row r="17" spans="1:17" x14ac:dyDescent="0.25">
      <c r="A17" t="s">
        <v>21</v>
      </c>
      <c r="B17" s="8">
        <v>44001</v>
      </c>
      <c r="C17">
        <v>37</v>
      </c>
      <c r="D17">
        <v>0.11</v>
      </c>
      <c r="E17">
        <v>10000</v>
      </c>
      <c r="F17">
        <v>100000</v>
      </c>
      <c r="G17" s="3">
        <v>-2491.8942663141802</v>
      </c>
      <c r="H17" s="3">
        <v>11917.333663073799</v>
      </c>
      <c r="I17" s="4">
        <v>1.78961198035679E-7</v>
      </c>
      <c r="J17" s="3">
        <v>0.37614567938923399</v>
      </c>
      <c r="K17" s="3">
        <v>11677.1670741293</v>
      </c>
      <c r="L17" s="3">
        <v>118.75517094158999</v>
      </c>
      <c r="M17" s="3">
        <v>0.724903664869891</v>
      </c>
      <c r="N17" s="3">
        <v>15088.594055977101</v>
      </c>
      <c r="O17" s="3">
        <v>6.4514438972053201</v>
      </c>
      <c r="P17" s="3">
        <v>4.6717885115694399E-2</v>
      </c>
      <c r="Q17" s="3">
        <v>4.7022170268499501E-3</v>
      </c>
    </row>
    <row r="18" spans="1:17" x14ac:dyDescent="0.25">
      <c r="A18" t="s">
        <v>21</v>
      </c>
      <c r="B18" s="8">
        <v>44001</v>
      </c>
      <c r="C18">
        <v>38</v>
      </c>
      <c r="D18">
        <v>0.11</v>
      </c>
      <c r="E18">
        <v>10000</v>
      </c>
      <c r="F18">
        <v>100000</v>
      </c>
      <c r="G18" s="3">
        <v>-2408.07663297605</v>
      </c>
      <c r="H18" s="3">
        <v>10640.363455217601</v>
      </c>
      <c r="I18" s="4">
        <v>1.80941470896974E-7</v>
      </c>
      <c r="J18" s="3">
        <v>0.38070434114117402</v>
      </c>
      <c r="K18" s="3">
        <v>8625.3944049653692</v>
      </c>
      <c r="L18" s="3">
        <v>86.650249625586099</v>
      </c>
      <c r="M18" s="3">
        <v>0.69064780734663</v>
      </c>
      <c r="N18" s="3">
        <v>10721.8050037141</v>
      </c>
      <c r="O18" s="3">
        <v>8.6934043472885403</v>
      </c>
      <c r="P18" s="3">
        <v>1.9715963339717001E-6</v>
      </c>
      <c r="Q18" s="3">
        <v>1.65379373341661E-2</v>
      </c>
    </row>
    <row r="19" spans="1:17" x14ac:dyDescent="0.25">
      <c r="A19" t="s">
        <v>21</v>
      </c>
      <c r="B19" s="8">
        <v>44001</v>
      </c>
      <c r="C19" s="12">
        <v>51</v>
      </c>
      <c r="D19">
        <v>0.11</v>
      </c>
      <c r="E19">
        <v>10000</v>
      </c>
      <c r="F19">
        <v>100000</v>
      </c>
      <c r="G19" s="3">
        <v>-1278.53229833357</v>
      </c>
      <c r="H19" s="3">
        <v>4765.5486251358498</v>
      </c>
      <c r="I19" s="4">
        <v>1.8605853362122901E-7</v>
      </c>
      <c r="J19" s="3">
        <v>0.39502238323818401</v>
      </c>
      <c r="K19" s="3">
        <v>9374.0749236054799</v>
      </c>
      <c r="L19" s="3">
        <v>3.1191107728249801</v>
      </c>
      <c r="M19" s="3">
        <v>0.304028392686853</v>
      </c>
      <c r="N19" s="3">
        <v>8595.9818092976093</v>
      </c>
      <c r="O19" s="3">
        <v>14.4177193765859</v>
      </c>
      <c r="P19" s="3">
        <v>1.6361138070686199E-5</v>
      </c>
      <c r="Q19" s="3">
        <v>1.2668390440172801E-2</v>
      </c>
    </row>
    <row r="20" spans="1:17" x14ac:dyDescent="0.25">
      <c r="A20" t="s">
        <v>21</v>
      </c>
      <c r="B20" s="8">
        <v>44001</v>
      </c>
      <c r="C20">
        <v>52</v>
      </c>
      <c r="D20">
        <v>0.11</v>
      </c>
      <c r="E20">
        <v>10000</v>
      </c>
      <c r="F20">
        <v>100000</v>
      </c>
      <c r="G20" s="3">
        <v>-1422.5291752801099</v>
      </c>
      <c r="H20" s="3">
        <v>5573.4534710555099</v>
      </c>
      <c r="I20" s="4">
        <v>1.8442080574876099E-7</v>
      </c>
      <c r="J20" s="3">
        <v>0.35244419911691999</v>
      </c>
      <c r="K20" s="3">
        <v>6614.0668204863396</v>
      </c>
      <c r="L20" s="3">
        <v>3.48990047104517</v>
      </c>
      <c r="M20" s="3">
        <v>0.242567154600006</v>
      </c>
      <c r="N20" s="3">
        <v>6860.6929236064898</v>
      </c>
      <c r="O20" s="3">
        <v>14.7324545932806</v>
      </c>
      <c r="P20" s="3">
        <v>5.4977028552949299E-6</v>
      </c>
      <c r="Q20" s="3">
        <v>1.33910857740602E-2</v>
      </c>
    </row>
    <row r="21" spans="1:17" x14ac:dyDescent="0.25">
      <c r="A21" t="s">
        <v>21</v>
      </c>
      <c r="B21" s="8">
        <v>44001</v>
      </c>
      <c r="C21">
        <v>53</v>
      </c>
      <c r="D21">
        <v>0.11</v>
      </c>
      <c r="E21">
        <v>10000</v>
      </c>
      <c r="F21">
        <v>100000</v>
      </c>
      <c r="G21" s="3">
        <v>-1608.80539357924</v>
      </c>
      <c r="H21" s="3">
        <v>6641.5978429326597</v>
      </c>
      <c r="I21" s="4">
        <v>1.8283187319572599E-7</v>
      </c>
      <c r="J21" s="3">
        <v>0.367750646713914</v>
      </c>
      <c r="K21" s="3">
        <v>8452.2788167369508</v>
      </c>
      <c r="L21" s="3">
        <v>39.987319301770299</v>
      </c>
      <c r="M21" s="3">
        <v>0.67804379670838</v>
      </c>
      <c r="N21" s="3">
        <v>8959.8096620798897</v>
      </c>
      <c r="O21" s="3">
        <v>3.57632616275172</v>
      </c>
      <c r="P21" s="3">
        <v>4.6191675256866203E-2</v>
      </c>
      <c r="Q21" s="3">
        <v>6.6204846517747698E-3</v>
      </c>
    </row>
    <row r="22" spans="1:17" x14ac:dyDescent="0.25">
      <c r="A22" t="s">
        <v>21</v>
      </c>
      <c r="B22" s="8">
        <v>44001</v>
      </c>
      <c r="C22">
        <v>54</v>
      </c>
      <c r="D22">
        <v>0.11</v>
      </c>
      <c r="E22">
        <v>10000</v>
      </c>
      <c r="F22">
        <v>100000</v>
      </c>
      <c r="G22" s="3">
        <v>-1611.1565757308299</v>
      </c>
      <c r="H22" s="3">
        <v>7166.5643083755203</v>
      </c>
      <c r="I22" s="4">
        <v>1.8076638096382499E-7</v>
      </c>
      <c r="J22" s="3">
        <v>0.38554626783521301</v>
      </c>
      <c r="K22" s="3">
        <v>8976.6627973062605</v>
      </c>
      <c r="L22" s="3">
        <v>43.399871019208099</v>
      </c>
      <c r="M22" s="3">
        <v>0.67641252999182799</v>
      </c>
      <c r="N22" s="3">
        <v>10192.419534221801</v>
      </c>
      <c r="O22" s="3">
        <v>5.09135142799476</v>
      </c>
      <c r="P22" s="3">
        <v>4.6353543311709398E-2</v>
      </c>
      <c r="Q22" s="3">
        <v>4.4141484376674202E-3</v>
      </c>
    </row>
    <row r="23" spans="1:17" x14ac:dyDescent="0.25">
      <c r="A23" t="s">
        <v>21</v>
      </c>
      <c r="B23" s="8">
        <v>44001</v>
      </c>
      <c r="C23">
        <v>55</v>
      </c>
      <c r="D23">
        <v>0.11</v>
      </c>
      <c r="E23">
        <v>10000</v>
      </c>
      <c r="F23">
        <v>100000</v>
      </c>
      <c r="G23" s="3">
        <v>-1447.4380875689301</v>
      </c>
      <c r="H23" s="3">
        <v>6946.8339712792704</v>
      </c>
      <c r="I23" s="4">
        <v>1.7887765761896E-7</v>
      </c>
      <c r="J23" s="3">
        <v>0.39206943964603902</v>
      </c>
      <c r="K23" s="3">
        <v>13001.9080844198</v>
      </c>
      <c r="L23" s="3">
        <v>3.8711992727409301</v>
      </c>
      <c r="M23" s="3">
        <v>0.31969787906342001</v>
      </c>
      <c r="N23" s="3">
        <v>12426.6008407792</v>
      </c>
      <c r="O23" s="3">
        <v>18.024863663513099</v>
      </c>
      <c r="P23" s="3">
        <v>2.9386615414406199E-5</v>
      </c>
      <c r="Q23" s="3">
        <v>6.4571122262415499E-3</v>
      </c>
    </row>
    <row r="24" spans="1:17" x14ac:dyDescent="0.25">
      <c r="A24" t="s">
        <v>21</v>
      </c>
      <c r="B24" s="8">
        <v>44069</v>
      </c>
      <c r="C24" s="11">
        <v>33</v>
      </c>
      <c r="D24">
        <v>0.11</v>
      </c>
      <c r="E24">
        <v>10000</v>
      </c>
      <c r="F24">
        <v>100000</v>
      </c>
      <c r="G24" s="3">
        <v>-2154.1471078628301</v>
      </c>
      <c r="H24" s="3">
        <v>11405.4448431211</v>
      </c>
      <c r="I24" s="4">
        <v>1.7671561110103499E-7</v>
      </c>
      <c r="J24" s="3">
        <v>0.359097610309148</v>
      </c>
      <c r="K24" s="3">
        <v>10244.9617015641</v>
      </c>
      <c r="L24" s="3">
        <v>130.36188038725399</v>
      </c>
      <c r="M24" s="3">
        <v>0.66368583583143803</v>
      </c>
      <c r="N24" s="3">
        <v>12614.401504596501</v>
      </c>
      <c r="O24" s="3">
        <v>9.1781869181814599</v>
      </c>
      <c r="P24" s="3">
        <v>1.2974952561251E-6</v>
      </c>
      <c r="Q24" s="3">
        <v>4.9951860878607703E-3</v>
      </c>
    </row>
    <row r="25" spans="1:17" x14ac:dyDescent="0.25">
      <c r="A25" t="s">
        <v>21</v>
      </c>
      <c r="B25" s="8">
        <v>44069</v>
      </c>
      <c r="C25">
        <v>34</v>
      </c>
      <c r="D25">
        <v>0.11</v>
      </c>
      <c r="E25">
        <v>10000</v>
      </c>
      <c r="F25">
        <v>100000</v>
      </c>
      <c r="G25" s="3">
        <v>-2621.7244925820301</v>
      </c>
      <c r="H25" s="3">
        <v>12663.824449580099</v>
      </c>
      <c r="I25" s="4">
        <v>1.7872705630585801E-7</v>
      </c>
      <c r="J25" s="3">
        <v>0.370779316583906</v>
      </c>
      <c r="K25" s="3">
        <v>10137.236452327201</v>
      </c>
      <c r="L25" s="3">
        <v>140.89343818955399</v>
      </c>
      <c r="M25" s="3">
        <v>0.67645267907080198</v>
      </c>
      <c r="N25" s="3">
        <v>13548.967229956799</v>
      </c>
      <c r="O25" s="3">
        <v>9.0954519168339107</v>
      </c>
      <c r="P25" s="3">
        <v>2.84954772933332E-6</v>
      </c>
      <c r="Q25" s="3">
        <v>6.3543157796450899E-3</v>
      </c>
    </row>
    <row r="26" spans="1:17" x14ac:dyDescent="0.25">
      <c r="A26" t="s">
        <v>21</v>
      </c>
      <c r="B26" s="8">
        <v>44069</v>
      </c>
      <c r="C26">
        <v>35</v>
      </c>
      <c r="D26">
        <v>0.11</v>
      </c>
      <c r="E26">
        <v>10000</v>
      </c>
      <c r="F26">
        <v>100000</v>
      </c>
      <c r="G26" s="3">
        <v>-1602.54131605662</v>
      </c>
      <c r="H26" s="3">
        <v>9261.4203673973498</v>
      </c>
      <c r="I26" s="4">
        <v>1.7501542399867999E-7</v>
      </c>
      <c r="J26" s="3">
        <v>0.34494385449898801</v>
      </c>
      <c r="K26" s="3">
        <v>7372.0202883784305</v>
      </c>
      <c r="L26" s="3">
        <v>103.094294243387</v>
      </c>
      <c r="M26" s="3">
        <v>0.66345050574195996</v>
      </c>
      <c r="N26" s="3">
        <v>10053.9867445484</v>
      </c>
      <c r="O26" s="3">
        <v>10.562135209810499</v>
      </c>
      <c r="P26" s="4">
        <v>9.2106371962774602E-7</v>
      </c>
      <c r="Q26" s="3">
        <v>6.1588155874230397E-3</v>
      </c>
    </row>
    <row r="27" spans="1:17" x14ac:dyDescent="0.25">
      <c r="A27" t="s">
        <v>21</v>
      </c>
      <c r="B27" s="8">
        <v>44069</v>
      </c>
      <c r="C27">
        <v>36</v>
      </c>
      <c r="D27">
        <v>0.11</v>
      </c>
      <c r="E27">
        <v>10000</v>
      </c>
      <c r="F27">
        <v>100000</v>
      </c>
      <c r="G27" s="3">
        <v>-1924.2298767457301</v>
      </c>
      <c r="H27" s="3">
        <v>10468.2346980935</v>
      </c>
      <c r="I27" s="4">
        <v>1.7616763120756101E-7</v>
      </c>
      <c r="J27" s="3">
        <v>0.33525714506167298</v>
      </c>
      <c r="K27" s="3">
        <v>9296.4319710827695</v>
      </c>
      <c r="L27" s="3">
        <v>167.84395502192399</v>
      </c>
      <c r="M27" s="3">
        <v>0.65572380413087406</v>
      </c>
      <c r="N27" s="3">
        <v>11060.6205593583</v>
      </c>
      <c r="O27" s="3">
        <v>6.8420894596860897</v>
      </c>
      <c r="P27" s="3">
        <v>1.6157392766169501E-5</v>
      </c>
      <c r="Q27" s="3">
        <v>6.1571001870298799E-3</v>
      </c>
    </row>
    <row r="28" spans="1:17" x14ac:dyDescent="0.25">
      <c r="A28" t="s">
        <v>21</v>
      </c>
      <c r="B28" s="8">
        <v>44069</v>
      </c>
      <c r="C28">
        <v>37</v>
      </c>
      <c r="D28">
        <v>0.11</v>
      </c>
      <c r="E28">
        <v>10000</v>
      </c>
      <c r="F28">
        <v>100000</v>
      </c>
      <c r="G28" s="3">
        <v>-2748.2381134156399</v>
      </c>
      <c r="H28" s="3">
        <v>12853.6904622038</v>
      </c>
      <c r="I28" s="4">
        <v>1.79496576985415E-7</v>
      </c>
      <c r="J28" s="3">
        <v>0.37230326136373798</v>
      </c>
      <c r="K28" s="3">
        <v>13630.914695323299</v>
      </c>
      <c r="L28" s="3">
        <v>42.110679674202601</v>
      </c>
      <c r="M28" s="3">
        <v>0.59295264716096696</v>
      </c>
      <c r="N28" s="3">
        <v>15099.856446256201</v>
      </c>
      <c r="O28" s="3">
        <v>8.1960440378576305</v>
      </c>
      <c r="P28" s="3">
        <v>6.3405707436681101E-6</v>
      </c>
      <c r="Q28" s="3">
        <v>4.7293786921437497E-3</v>
      </c>
    </row>
    <row r="29" spans="1:17" x14ac:dyDescent="0.25">
      <c r="A29" t="s">
        <v>21</v>
      </c>
      <c r="B29" s="8">
        <v>44069</v>
      </c>
      <c r="C29">
        <v>38</v>
      </c>
      <c r="D29">
        <v>0.11</v>
      </c>
      <c r="E29">
        <v>10000</v>
      </c>
      <c r="F29">
        <v>100000</v>
      </c>
      <c r="G29" s="3">
        <v>-2433.4823276428901</v>
      </c>
      <c r="H29" s="3">
        <v>11486.556935594401</v>
      </c>
      <c r="I29" s="4">
        <v>1.7927387947972799E-7</v>
      </c>
      <c r="J29" s="3">
        <v>0.36790572278949901</v>
      </c>
      <c r="K29" s="3">
        <v>8353.1672521047294</v>
      </c>
      <c r="L29" s="3">
        <v>190.958659807055</v>
      </c>
      <c r="M29" s="3">
        <v>0.64318313437808305</v>
      </c>
      <c r="N29" s="3">
        <v>11301.026801189801</v>
      </c>
      <c r="O29" s="3">
        <v>9.4352726554279496</v>
      </c>
      <c r="P29" s="3">
        <v>3.9856182052488899E-6</v>
      </c>
      <c r="Q29" s="3">
        <v>1.02671890695403E-2</v>
      </c>
    </row>
    <row r="30" spans="1:17" x14ac:dyDescent="0.25">
      <c r="A30" t="s">
        <v>21</v>
      </c>
      <c r="B30" s="8">
        <v>44069</v>
      </c>
      <c r="C30" s="12">
        <v>51</v>
      </c>
      <c r="D30">
        <v>0.11</v>
      </c>
      <c r="E30">
        <v>10000</v>
      </c>
      <c r="F30">
        <v>100000</v>
      </c>
      <c r="G30" s="3">
        <v>-812.906628226664</v>
      </c>
      <c r="H30" s="3">
        <v>5061.5725269208097</v>
      </c>
      <c r="I30" s="4">
        <v>1.7371470105052E-7</v>
      </c>
      <c r="J30" s="3">
        <v>0.34087746777038802</v>
      </c>
      <c r="K30" s="3">
        <v>9953.0280150899798</v>
      </c>
      <c r="L30" s="3">
        <v>3.5885922157868899</v>
      </c>
      <c r="M30" s="3">
        <v>0.30828810926257499</v>
      </c>
      <c r="N30" s="3">
        <v>9364.4289687785895</v>
      </c>
      <c r="O30" s="3">
        <v>16.2540390424946</v>
      </c>
      <c r="P30" s="3">
        <v>3.2330228373344999E-5</v>
      </c>
      <c r="Q30" s="3">
        <v>7.3684976664771997E-3</v>
      </c>
    </row>
    <row r="31" spans="1:17" x14ac:dyDescent="0.25">
      <c r="A31" t="s">
        <v>21</v>
      </c>
      <c r="B31" s="8">
        <v>44069</v>
      </c>
      <c r="C31">
        <v>52</v>
      </c>
      <c r="D31">
        <v>0.11</v>
      </c>
      <c r="E31">
        <v>10000</v>
      </c>
      <c r="F31">
        <v>100000</v>
      </c>
      <c r="G31" s="3">
        <v>-1272.1655302481299</v>
      </c>
      <c r="H31" s="3">
        <v>6438.6706890053701</v>
      </c>
      <c r="I31" s="4">
        <v>1.7767233281672099E-7</v>
      </c>
      <c r="J31" s="3">
        <v>0.33346547851255798</v>
      </c>
      <c r="K31" s="3">
        <v>7919.4877620212101</v>
      </c>
      <c r="L31" s="3">
        <v>4.8367628799998004</v>
      </c>
      <c r="M31" s="3">
        <v>0.23499568878195401</v>
      </c>
      <c r="N31" s="3">
        <v>7747.1713792051896</v>
      </c>
      <c r="O31" s="3">
        <v>17.238501709315798</v>
      </c>
      <c r="P31" s="3">
        <v>4.1770301497656703E-6</v>
      </c>
      <c r="Q31" s="3">
        <v>8.8553404671115592E-3</v>
      </c>
    </row>
    <row r="32" spans="1:17" x14ac:dyDescent="0.25">
      <c r="A32" t="s">
        <v>21</v>
      </c>
      <c r="B32" s="8">
        <v>44069</v>
      </c>
      <c r="C32">
        <v>53</v>
      </c>
      <c r="D32">
        <v>0.11</v>
      </c>
      <c r="E32">
        <v>10000</v>
      </c>
      <c r="F32">
        <v>100000</v>
      </c>
      <c r="G32" s="3">
        <v>-1713.2789559627299</v>
      </c>
      <c r="H32" s="3">
        <v>8101.65330471171</v>
      </c>
      <c r="I32" s="4">
        <v>1.79230443836359E-7</v>
      </c>
      <c r="J32" s="3">
        <v>0.36424826423360401</v>
      </c>
      <c r="K32" s="3">
        <v>11296.979370221299</v>
      </c>
      <c r="L32" s="3">
        <v>4.5196283937292998</v>
      </c>
      <c r="M32" s="3">
        <v>0.25234970728677197</v>
      </c>
      <c r="N32" s="3">
        <v>10481.710389554501</v>
      </c>
      <c r="O32" s="3">
        <v>17.250432475782201</v>
      </c>
      <c r="P32" s="3">
        <v>2.3127209439866001E-5</v>
      </c>
      <c r="Q32" s="3">
        <v>6.19440001068666E-3</v>
      </c>
    </row>
    <row r="33" spans="1:17" x14ac:dyDescent="0.25">
      <c r="A33" t="s">
        <v>21</v>
      </c>
      <c r="B33" s="8">
        <v>44069</v>
      </c>
      <c r="C33">
        <v>54</v>
      </c>
      <c r="D33">
        <v>0.11</v>
      </c>
      <c r="E33">
        <v>10000</v>
      </c>
      <c r="F33">
        <v>100000</v>
      </c>
      <c r="G33" s="3">
        <v>-1566.47470540115</v>
      </c>
      <c r="H33" s="3">
        <v>7792.5213053530497</v>
      </c>
      <c r="I33" s="4">
        <v>1.78054497218143E-7</v>
      </c>
      <c r="J33" s="3">
        <v>0.37651570373773402</v>
      </c>
      <c r="K33" s="3">
        <v>10785.492569104699</v>
      </c>
      <c r="L33" s="3">
        <v>4.6556826451260998</v>
      </c>
      <c r="M33" s="3">
        <v>0.28750591525654401</v>
      </c>
      <c r="N33" s="3">
        <v>10873.9527888015</v>
      </c>
      <c r="O33" s="3">
        <v>19.4173473992591</v>
      </c>
      <c r="P33" s="3">
        <v>3.6532750323336999E-5</v>
      </c>
      <c r="Q33" s="3">
        <v>5.4161430286260998E-3</v>
      </c>
    </row>
    <row r="34" spans="1:17" x14ac:dyDescent="0.25">
      <c r="A34" t="s">
        <v>21</v>
      </c>
      <c r="B34" s="8">
        <v>44069</v>
      </c>
      <c r="C34">
        <v>55</v>
      </c>
      <c r="D34">
        <v>0.11</v>
      </c>
      <c r="E34">
        <v>10000</v>
      </c>
      <c r="F34">
        <v>100000</v>
      </c>
      <c r="G34" s="3">
        <v>-1548.0175717715799</v>
      </c>
      <c r="H34" s="3">
        <v>7836.4238263595698</v>
      </c>
      <c r="I34" s="4">
        <v>1.7766782851203799E-7</v>
      </c>
      <c r="J34" s="3">
        <v>0.38257956001763299</v>
      </c>
      <c r="K34" s="3">
        <v>13674.237340289899</v>
      </c>
      <c r="L34" s="3">
        <v>4.0483835369236703</v>
      </c>
      <c r="M34" s="3">
        <v>0.31336670983861997</v>
      </c>
      <c r="N34" s="3">
        <v>13200.723714593199</v>
      </c>
      <c r="O34" s="3">
        <v>18.489815240352399</v>
      </c>
      <c r="P34" s="3">
        <v>1.7358424448055101E-5</v>
      </c>
      <c r="Q34" s="3">
        <v>5.5839620079687503E-3</v>
      </c>
    </row>
    <row r="35" spans="1:17" x14ac:dyDescent="0.25">
      <c r="A35" t="s">
        <v>21</v>
      </c>
      <c r="B35" s="8">
        <v>44217</v>
      </c>
      <c r="C35" s="11">
        <v>33</v>
      </c>
      <c r="D35">
        <v>0.11</v>
      </c>
      <c r="E35">
        <v>10000</v>
      </c>
      <c r="F35">
        <v>100000</v>
      </c>
      <c r="G35" s="3">
        <v>-2312.65168246844</v>
      </c>
      <c r="H35" s="3">
        <v>14656.382448115401</v>
      </c>
      <c r="I35" s="4">
        <v>1.7342444203250099E-7</v>
      </c>
      <c r="J35" s="3">
        <v>0.35003557092145698</v>
      </c>
      <c r="K35" s="3">
        <v>12299.243302565499</v>
      </c>
      <c r="L35" s="3">
        <v>153.900389892926</v>
      </c>
      <c r="M35" s="3">
        <v>0.67279072609385704</v>
      </c>
      <c r="N35" s="3">
        <v>15540.167559735701</v>
      </c>
      <c r="O35" s="3">
        <v>13.5941613366833</v>
      </c>
      <c r="P35" s="3">
        <v>2.0611799758096699E-5</v>
      </c>
      <c r="Q35" s="3">
        <v>2.4990315247289999E-3</v>
      </c>
    </row>
    <row r="36" spans="1:17" x14ac:dyDescent="0.25">
      <c r="A36" t="s">
        <v>21</v>
      </c>
      <c r="B36" s="8">
        <v>44217</v>
      </c>
      <c r="C36">
        <v>34</v>
      </c>
      <c r="D36">
        <v>0.11</v>
      </c>
      <c r="E36">
        <v>10000</v>
      </c>
      <c r="F36">
        <v>100000</v>
      </c>
      <c r="G36" s="3">
        <v>-3042.8981235484398</v>
      </c>
      <c r="H36" s="3">
        <v>17359.7218473418</v>
      </c>
      <c r="I36" s="4">
        <v>1.7525409475264599E-7</v>
      </c>
      <c r="J36" s="3">
        <v>0.38013043796579898</v>
      </c>
      <c r="K36" s="3">
        <v>14144.201226491799</v>
      </c>
      <c r="L36" s="3">
        <v>144.939004644786</v>
      </c>
      <c r="M36" s="3">
        <v>0.66402683068596802</v>
      </c>
      <c r="N36" s="3">
        <v>17955.956506234001</v>
      </c>
      <c r="O36" s="3">
        <v>13.350019130637801</v>
      </c>
      <c r="P36" s="3">
        <v>2.9906597048712198E-5</v>
      </c>
      <c r="Q36" s="3">
        <v>3.18061930035293E-3</v>
      </c>
    </row>
    <row r="37" spans="1:17" x14ac:dyDescent="0.25">
      <c r="A37" t="s">
        <v>21</v>
      </c>
      <c r="B37" s="8">
        <v>44217</v>
      </c>
      <c r="C37">
        <v>35</v>
      </c>
      <c r="D37">
        <v>0.11</v>
      </c>
      <c r="E37">
        <v>10000</v>
      </c>
      <c r="F37">
        <v>100000</v>
      </c>
      <c r="G37" s="3">
        <v>-2055.6036182716098</v>
      </c>
      <c r="H37" s="3">
        <v>12139.339241781599</v>
      </c>
      <c r="I37" s="4">
        <v>1.74625205568038E-7</v>
      </c>
      <c r="J37" s="3">
        <v>0.36344081726086003</v>
      </c>
      <c r="K37" s="3">
        <v>10109.802455921499</v>
      </c>
      <c r="L37" s="3">
        <v>144.13403282129099</v>
      </c>
      <c r="M37" s="3">
        <v>0.65497627427918803</v>
      </c>
      <c r="N37" s="3">
        <v>12827.365386421599</v>
      </c>
      <c r="O37" s="3">
        <v>16.367492726196801</v>
      </c>
      <c r="P37" s="3">
        <v>3.2485491110456601E-5</v>
      </c>
      <c r="Q37" s="3">
        <v>4.4642459203796201E-3</v>
      </c>
    </row>
    <row r="38" spans="1:17" x14ac:dyDescent="0.25">
      <c r="A38" t="s">
        <v>21</v>
      </c>
      <c r="B38" s="8">
        <v>44217</v>
      </c>
      <c r="C38">
        <v>36</v>
      </c>
      <c r="D38">
        <v>0.11</v>
      </c>
      <c r="E38">
        <v>10000</v>
      </c>
      <c r="F38">
        <v>100000</v>
      </c>
      <c r="G38" s="3">
        <v>-2510.40137560634</v>
      </c>
      <c r="H38" s="3">
        <v>13601.737743632</v>
      </c>
      <c r="I38" s="4">
        <v>1.7624848473490801E-7</v>
      </c>
      <c r="J38" s="3">
        <v>0.35391554390683999</v>
      </c>
      <c r="K38" s="3">
        <v>11080.323623234601</v>
      </c>
      <c r="L38" s="3">
        <v>204.92917977843001</v>
      </c>
      <c r="M38" s="3">
        <v>0.644736120195044</v>
      </c>
      <c r="N38" s="3">
        <v>13996.873843831399</v>
      </c>
      <c r="O38" s="3">
        <v>8.6669783307785906</v>
      </c>
      <c r="P38" s="3">
        <v>5.2507349862507201E-6</v>
      </c>
      <c r="Q38" s="3">
        <v>4.6833089347762501E-3</v>
      </c>
    </row>
    <row r="39" spans="1:17" x14ac:dyDescent="0.25">
      <c r="A39" t="s">
        <v>21</v>
      </c>
      <c r="B39" s="8">
        <v>44217</v>
      </c>
      <c r="C39">
        <v>37</v>
      </c>
      <c r="D39">
        <v>0.11</v>
      </c>
      <c r="E39">
        <v>10000</v>
      </c>
      <c r="F39">
        <v>100000</v>
      </c>
      <c r="G39" s="3">
        <v>-2554.5192511249502</v>
      </c>
      <c r="H39" s="3">
        <v>15774.2423490073</v>
      </c>
      <c r="I39" s="4">
        <v>1.7385340735567499E-7</v>
      </c>
      <c r="J39" s="3">
        <v>0.34972096740183001</v>
      </c>
      <c r="K39" s="3">
        <v>17247.824519161499</v>
      </c>
      <c r="L39" s="3">
        <v>82.864932779802899</v>
      </c>
      <c r="M39" s="3">
        <v>0.61937695784119795</v>
      </c>
      <c r="N39" s="3">
        <v>18984.084796656101</v>
      </c>
      <c r="O39" s="3">
        <v>9.8442988659058397</v>
      </c>
      <c r="P39" s="3">
        <v>7.4112471942777702E-6</v>
      </c>
      <c r="Q39" s="3">
        <v>1.1787314832706201E-3</v>
      </c>
    </row>
    <row r="40" spans="1:17" x14ac:dyDescent="0.25">
      <c r="A40" t="s">
        <v>21</v>
      </c>
      <c r="B40" s="8">
        <v>44217</v>
      </c>
      <c r="C40">
        <v>38</v>
      </c>
      <c r="D40">
        <v>0.11</v>
      </c>
      <c r="E40">
        <v>10000</v>
      </c>
      <c r="F40">
        <v>100000</v>
      </c>
      <c r="G40" s="3">
        <v>-2751.4887543650998</v>
      </c>
      <c r="H40" s="3">
        <v>14653.219236707901</v>
      </c>
      <c r="I40" s="4">
        <v>1.7659629982898299E-7</v>
      </c>
      <c r="J40" s="3">
        <v>0.37965617546845998</v>
      </c>
      <c r="K40" s="3">
        <v>11331.9338146299</v>
      </c>
      <c r="L40" s="3">
        <v>151.69958711761899</v>
      </c>
      <c r="M40" s="3">
        <v>0.64774212679093301</v>
      </c>
      <c r="N40" s="3">
        <v>14305.692005478601</v>
      </c>
      <c r="O40" s="3">
        <v>13.8731704781161</v>
      </c>
      <c r="P40" s="3">
        <v>7.0100126075001097E-6</v>
      </c>
      <c r="Q40" s="3">
        <v>6.8921603846173402E-3</v>
      </c>
    </row>
    <row r="41" spans="1:17" x14ac:dyDescent="0.25">
      <c r="A41" t="s">
        <v>21</v>
      </c>
      <c r="B41" s="8">
        <v>44217</v>
      </c>
      <c r="C41" s="12">
        <v>51</v>
      </c>
      <c r="D41">
        <v>0.11</v>
      </c>
      <c r="E41">
        <v>10000</v>
      </c>
      <c r="F41">
        <v>100000</v>
      </c>
      <c r="G41" s="3">
        <v>-1171.1319234336499</v>
      </c>
      <c r="H41" s="3">
        <v>7225.8650571785902</v>
      </c>
      <c r="I41" s="4">
        <v>1.73867156697697E-7</v>
      </c>
      <c r="J41" s="3">
        <v>0.35895117834353002</v>
      </c>
      <c r="K41" s="3">
        <v>10150.585979958099</v>
      </c>
      <c r="L41" s="3">
        <v>4.9896444999285396</v>
      </c>
      <c r="M41" s="3">
        <v>0.29573046308559497</v>
      </c>
      <c r="N41" s="3">
        <v>10307.1821884992</v>
      </c>
      <c r="O41" s="3">
        <v>20.1926054111238</v>
      </c>
      <c r="P41" s="3">
        <v>2.90919261114463E-6</v>
      </c>
      <c r="Q41" s="3">
        <v>3.8563144001665202E-3</v>
      </c>
    </row>
    <row r="42" spans="1:17" x14ac:dyDescent="0.25">
      <c r="A42" t="s">
        <v>21</v>
      </c>
      <c r="B42" s="8">
        <v>44217</v>
      </c>
      <c r="C42">
        <v>52</v>
      </c>
      <c r="D42">
        <v>0.11</v>
      </c>
      <c r="E42">
        <v>10000</v>
      </c>
      <c r="F42">
        <v>100000</v>
      </c>
      <c r="G42" s="3">
        <v>-1676.2495943471999</v>
      </c>
      <c r="H42" s="3">
        <v>9337.6125421075794</v>
      </c>
      <c r="I42" s="4">
        <v>1.75705371178941E-7</v>
      </c>
      <c r="J42" s="3">
        <v>0.34520618620614202</v>
      </c>
      <c r="K42" s="3">
        <v>8015.4490889364497</v>
      </c>
      <c r="L42" s="3">
        <v>94.178536459142194</v>
      </c>
      <c r="M42" s="3">
        <v>0.66008721890234101</v>
      </c>
      <c r="N42" s="3">
        <v>10324.5162250962</v>
      </c>
      <c r="O42" s="3">
        <v>7.1809682034015703</v>
      </c>
      <c r="P42" s="4">
        <v>6.6095727901949101E-7</v>
      </c>
      <c r="Q42" s="3">
        <v>4.8786159840272601E-3</v>
      </c>
    </row>
    <row r="43" spans="1:17" x14ac:dyDescent="0.25">
      <c r="A43" t="s">
        <v>21</v>
      </c>
      <c r="B43" s="8">
        <v>44217</v>
      </c>
      <c r="C43">
        <v>53</v>
      </c>
      <c r="D43">
        <v>0.11</v>
      </c>
      <c r="E43">
        <v>10000</v>
      </c>
      <c r="F43">
        <v>100000</v>
      </c>
      <c r="G43" s="3">
        <v>-1916.92842254368</v>
      </c>
      <c r="H43" s="3">
        <v>12881.834615736399</v>
      </c>
      <c r="I43" s="4">
        <v>1.72506923868446E-7</v>
      </c>
      <c r="J43" s="3">
        <v>0.36652171576297599</v>
      </c>
      <c r="K43" s="3">
        <v>17990.684750285302</v>
      </c>
      <c r="L43" s="3">
        <v>5.2792700230451501</v>
      </c>
      <c r="M43" s="3">
        <v>0.27085790859278402</v>
      </c>
      <c r="N43" s="3">
        <v>17922.474927334599</v>
      </c>
      <c r="O43" s="3">
        <v>19.9788837252528</v>
      </c>
      <c r="P43" s="3">
        <v>1.30621821050613E-5</v>
      </c>
      <c r="Q43" s="3">
        <v>2.71100583757691E-3</v>
      </c>
    </row>
    <row r="44" spans="1:17" x14ac:dyDescent="0.25">
      <c r="A44" t="s">
        <v>21</v>
      </c>
      <c r="B44" s="8">
        <v>44217</v>
      </c>
      <c r="C44">
        <v>54</v>
      </c>
      <c r="D44">
        <v>0.11</v>
      </c>
      <c r="E44">
        <v>10000</v>
      </c>
      <c r="F44">
        <v>100000</v>
      </c>
      <c r="G44" s="3">
        <v>-1615.1625727897199</v>
      </c>
      <c r="H44" s="3">
        <v>11047.698690776</v>
      </c>
      <c r="I44" s="4">
        <v>1.7224308829778199E-7</v>
      </c>
      <c r="J44" s="3">
        <v>0.36531214812619001</v>
      </c>
      <c r="K44" s="3">
        <v>13462.645853898101</v>
      </c>
      <c r="L44" s="3">
        <v>35.235840943524202</v>
      </c>
      <c r="M44" s="3">
        <v>0.60713792441234904</v>
      </c>
      <c r="N44" s="3">
        <v>14739.243723752599</v>
      </c>
      <c r="O44" s="3">
        <v>8.9748687106816405</v>
      </c>
      <c r="P44" s="3">
        <v>9.0779885529856907E-6</v>
      </c>
      <c r="Q44" s="3">
        <v>1.3142169340581099E-3</v>
      </c>
    </row>
    <row r="45" spans="1:17" x14ac:dyDescent="0.25">
      <c r="A45" t="s">
        <v>21</v>
      </c>
      <c r="B45" s="8">
        <v>44217</v>
      </c>
      <c r="C45">
        <v>55</v>
      </c>
      <c r="D45">
        <v>0.11</v>
      </c>
      <c r="E45">
        <v>10000</v>
      </c>
      <c r="F45">
        <v>100000</v>
      </c>
      <c r="G45" s="3">
        <v>-1865.5418364132099</v>
      </c>
      <c r="H45" s="3">
        <v>11332.774902564201</v>
      </c>
      <c r="I45" s="4">
        <v>1.7413125439814001E-7</v>
      </c>
      <c r="J45" s="3">
        <v>0.389939093422217</v>
      </c>
      <c r="K45" s="3">
        <v>15347.3191874562</v>
      </c>
      <c r="L45" s="3">
        <v>5.9290776842842599</v>
      </c>
      <c r="M45" s="3">
        <v>0.294985973178988</v>
      </c>
      <c r="N45" s="3">
        <v>15607.2801000243</v>
      </c>
      <c r="O45" s="3">
        <v>22.915807634563802</v>
      </c>
      <c r="P45" s="3">
        <v>6.4352550405155597E-6</v>
      </c>
      <c r="Q45" s="3">
        <v>2.6816262383017099E-3</v>
      </c>
    </row>
    <row r="46" spans="1:17" x14ac:dyDescent="0.25">
      <c r="B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B47" s="8"/>
      <c r="G47" s="3"/>
      <c r="H47" s="3"/>
      <c r="I47" s="4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B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37" x14ac:dyDescent="0.25">
      <c r="B49" s="8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</row>
    <row r="50" spans="1:37" x14ac:dyDescent="0.25">
      <c r="B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37" x14ac:dyDescent="0.25">
      <c r="B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37" x14ac:dyDescent="0.25">
      <c r="B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37" x14ac:dyDescent="0.25">
      <c r="B53" s="10" t="str">
        <f t="shared" ref="B53:J53" si="0">_xlfn.CONCAT("C3_",AA53)</f>
        <v>C3_33</v>
      </c>
      <c r="C53" s="10" t="str">
        <f t="shared" si="0"/>
        <v>C3_34</v>
      </c>
      <c r="D53" s="10" t="str">
        <f t="shared" si="0"/>
        <v>C3_35</v>
      </c>
      <c r="E53" s="10" t="str">
        <f t="shared" si="0"/>
        <v>C3_36</v>
      </c>
      <c r="F53" s="10" t="str">
        <f t="shared" si="0"/>
        <v>C3_37</v>
      </c>
      <c r="G53" s="10" t="str">
        <f t="shared" si="0"/>
        <v>C3_38</v>
      </c>
      <c r="H53" s="10" t="str">
        <f t="shared" si="0"/>
        <v>C3_51</v>
      </c>
      <c r="I53" s="10" t="str">
        <f t="shared" si="0"/>
        <v>C3_52</v>
      </c>
      <c r="J53" s="10" t="str">
        <f t="shared" si="0"/>
        <v>C3_53</v>
      </c>
      <c r="K53" s="10" t="str">
        <f t="shared" ref="K53:L53" si="1">_xlfn.CONCAT("C3_",AJ53)</f>
        <v>C3_54</v>
      </c>
      <c r="L53" s="10" t="str">
        <f t="shared" si="1"/>
        <v>C3_55</v>
      </c>
      <c r="O53" s="10" t="str">
        <f t="shared" ref="O53:V53" si="2">_xlfn.CONCAT("Q1_",AA53)</f>
        <v>Q1_33</v>
      </c>
      <c r="P53" s="10" t="str">
        <f t="shared" si="2"/>
        <v>Q1_34</v>
      </c>
      <c r="Q53" s="10" t="str">
        <f t="shared" si="2"/>
        <v>Q1_35</v>
      </c>
      <c r="R53" s="10" t="str">
        <f t="shared" si="2"/>
        <v>Q1_36</v>
      </c>
      <c r="S53" s="10" t="str">
        <f t="shared" si="2"/>
        <v>Q1_37</v>
      </c>
      <c r="T53" s="10" t="str">
        <f t="shared" si="2"/>
        <v>Q1_38</v>
      </c>
      <c r="U53" s="10" t="str">
        <f t="shared" si="2"/>
        <v>Q1_51</v>
      </c>
      <c r="V53" s="10" t="str">
        <f t="shared" si="2"/>
        <v>Q1_52</v>
      </c>
      <c r="W53" s="10" t="str">
        <f t="shared" ref="W53:Y53" si="3">_xlfn.CONCAT("Q1_",AI53)</f>
        <v>Q1_53</v>
      </c>
      <c r="X53" s="10" t="str">
        <f t="shared" si="3"/>
        <v>Q1_54</v>
      </c>
      <c r="Y53" s="10" t="str">
        <f t="shared" si="3"/>
        <v>Q1_55</v>
      </c>
      <c r="AA53" s="6">
        <f>C2</f>
        <v>33</v>
      </c>
      <c r="AB53" s="6">
        <f>C3</f>
        <v>34</v>
      </c>
      <c r="AC53" s="6">
        <f>C4</f>
        <v>35</v>
      </c>
      <c r="AD53" s="6">
        <f>C5</f>
        <v>36</v>
      </c>
      <c r="AE53" s="6">
        <f>C6</f>
        <v>37</v>
      </c>
      <c r="AF53" s="6">
        <f>C7</f>
        <v>38</v>
      </c>
      <c r="AG53" s="6">
        <f>C8</f>
        <v>51</v>
      </c>
      <c r="AH53" s="6">
        <f>C9</f>
        <v>52</v>
      </c>
      <c r="AI53" s="6">
        <f>C10</f>
        <v>53</v>
      </c>
      <c r="AJ53" s="6">
        <f>C11</f>
        <v>54</v>
      </c>
      <c r="AK53" s="6">
        <f>C12</f>
        <v>55</v>
      </c>
    </row>
    <row r="54" spans="1:37" x14ac:dyDescent="0.25">
      <c r="A54" s="9">
        <f>_xlfn.DAYS(B2,B$2)</f>
        <v>0</v>
      </c>
      <c r="B54" cm="1">
        <f t="array" ref="B54:B57">INDEX($O:$O/$N:$N,AA54:AA57)</f>
        <v>2.1362963135646202E-3</v>
      </c>
      <c r="C54" cm="1">
        <f t="array" ref="C54:C57">INDEX($O:$O/$N:$N,AB54:AB57)</f>
        <v>2.0740975764002465E-3</v>
      </c>
      <c r="D54" cm="1">
        <f t="array" ref="D54:D57">INDEX($O:$O/$N:$N,AC54:AC57)</f>
        <v>2.4396412729571202E-3</v>
      </c>
      <c r="E54" cm="1">
        <f t="array" ref="E54:E57">INDEX($O:$O/$N:$N,AD54:AD57)</f>
        <v>1.9784914967415734E-3</v>
      </c>
      <c r="F54" cm="1">
        <f t="array" ref="F54:F57">INDEX($O:$O/$N:$N,AE54:AE57)</f>
        <v>1.7091631198306704E-3</v>
      </c>
      <c r="G54" cm="1">
        <f t="array" ref="G54:G57">INDEX($O:$O/$N:$N,AF54:AF57)</f>
        <v>2.3446685684950165E-3</v>
      </c>
      <c r="H54" cm="1">
        <f t="array" ref="H54:H57">INDEX($O:$O/$N:$N,AG54:AG57)</f>
        <v>1.3643205757925337E-3</v>
      </c>
      <c r="I54" cm="1">
        <f t="array" ref="I54:I57">INDEX($O:$O/$N:$N,AH54:AH57)</f>
        <v>2.1146714878825944E-3</v>
      </c>
      <c r="J54" cm="1">
        <f t="array" ref="J54:J57">INDEX($O:$O/$N:$N,AI54:AI57)</f>
        <v>1.5412385442069739E-3</v>
      </c>
      <c r="K54" cm="1">
        <f t="array" ref="K54:K57">INDEX($O:$O/$N:$N,AJ54:AJ57)</f>
        <v>1.9215583303624478E-3</v>
      </c>
      <c r="L54" cm="1">
        <f t="array" ref="L54:L57">INDEX($O:$O/$N:$N,AK54:AK57)</f>
        <v>1.3742437390415322E-3</v>
      </c>
      <c r="N54" s="9">
        <v>0</v>
      </c>
      <c r="O54" s="2" cm="1">
        <f t="array" ref="O54:O57">INDEX($I:$I^(1-$J:$J)/$H:$H,AA54:AA57)</f>
        <v>3.3161648991604586E-9</v>
      </c>
      <c r="P54" s="2" cm="1">
        <f t="array" ref="P54:P57">INDEX($I:$I^(1-$J:$J)/$H:$H,AB54:AB57)</f>
        <v>2.5498077983807729E-9</v>
      </c>
      <c r="Q54" s="2" cm="1">
        <f t="array" ref="Q54:Q57">INDEX($I:$I^(1-$J:$J)/$H:$H,AC54:AC57)</f>
        <v>3.4299669690928193E-9</v>
      </c>
      <c r="R54" s="2" cm="1">
        <f t="array" ref="R54:R57">INDEX($I:$I^(1-$J:$J)/$H:$H,AD54:AD57)</f>
        <v>9.4026600964076198E-10</v>
      </c>
      <c r="S54" s="2" cm="1">
        <f t="array" ref="S54:S57">INDEX($I:$I^(1-$J:$J)/$H:$H,AE54:AE57)</f>
        <v>2.2948014176009964E-9</v>
      </c>
      <c r="T54" s="2" cm="1">
        <f t="array" ref="T54:T57">INDEX($I:$I^(1-$J:$J)/$H:$H,AF54:AF57)</f>
        <v>7.8995297549504781E-10</v>
      </c>
      <c r="U54" s="2" cm="1">
        <f t="array" ref="U54:U57">INDEX($I:$I^(1-$J:$J)/$H:$H,AG54:AG57)</f>
        <v>3.9164019522427941E-8</v>
      </c>
      <c r="V54" s="2" cm="1">
        <f t="array" ref="V54:V57">INDEX($I:$I^(1-$J:$J)/$H:$H,AH54:AH57)</f>
        <v>3.1872384943344681E-9</v>
      </c>
      <c r="W54" s="2" cm="1">
        <f t="array" ref="W54:W57">INDEX($I:$I^(1-$J:$J)/$H:$H,AI54:AI57)</f>
        <v>4.1330464991090384E-9</v>
      </c>
      <c r="X54" s="2" cm="1">
        <f t="array" ref="X54:X57">INDEX($I:$I^(1-$J:$J)/$H:$H,AJ54:AJ57)</f>
        <v>7.480870068267867E-9</v>
      </c>
      <c r="Y54" s="2" cm="1">
        <f t="array" ref="Y54:Y57">INDEX($I:$I^(1-$J:$J)/$H:$H,AK54:AK57)</f>
        <v>6.4900468496298563E-9</v>
      </c>
      <c r="AA54">
        <v>2</v>
      </c>
      <c r="AB54">
        <v>3</v>
      </c>
      <c r="AC54">
        <v>4</v>
      </c>
      <c r="AD54">
        <v>5</v>
      </c>
      <c r="AE54">
        <v>6</v>
      </c>
      <c r="AF54">
        <v>7</v>
      </c>
      <c r="AG54">
        <v>8</v>
      </c>
      <c r="AH54">
        <v>9</v>
      </c>
      <c r="AI54">
        <v>10</v>
      </c>
      <c r="AJ54">
        <v>11</v>
      </c>
      <c r="AK54">
        <v>12</v>
      </c>
    </row>
    <row r="55" spans="1:37" x14ac:dyDescent="0.25">
      <c r="A55" s="9">
        <f>_xlfn.DAYS(B13,B$2)</f>
        <v>46</v>
      </c>
      <c r="B55">
        <v>6.690340705915866E-4</v>
      </c>
      <c r="C55">
        <v>6.0464160502845372E-4</v>
      </c>
      <c r="D55">
        <v>8.6905573099406561E-4</v>
      </c>
      <c r="E55">
        <v>2.244978725129985E-3</v>
      </c>
      <c r="F55">
        <v>4.275709104023304E-4</v>
      </c>
      <c r="G55">
        <v>8.1081537523552147E-4</v>
      </c>
      <c r="H55">
        <v>1.677262667190776E-3</v>
      </c>
      <c r="I55">
        <v>2.1473712287265771E-3</v>
      </c>
      <c r="J55">
        <v>3.9915202416493384E-4</v>
      </c>
      <c r="K55">
        <v>4.9952333799645633E-4</v>
      </c>
      <c r="L55">
        <v>1.4505063689148692E-3</v>
      </c>
      <c r="N55" s="9">
        <v>46</v>
      </c>
      <c r="O55" s="2">
        <v>5.6157560015452201E-9</v>
      </c>
      <c r="P55">
        <v>5.6676652160132702E-9</v>
      </c>
      <c r="Q55">
        <v>5.1782140169953758E-9</v>
      </c>
      <c r="R55">
        <v>5.0846963509134346E-9</v>
      </c>
      <c r="S55">
        <v>5.1823337070226858E-9</v>
      </c>
      <c r="T55">
        <v>6.2728681993412304E-9</v>
      </c>
      <c r="U55">
        <v>1.7789991725835264E-8</v>
      </c>
      <c r="V55">
        <v>7.8182898378101733E-9</v>
      </c>
      <c r="W55">
        <v>8.273020526978445E-9</v>
      </c>
      <c r="X55">
        <v>1.0034593416465356E-8</v>
      </c>
      <c r="Y55">
        <v>1.1382449417909163E-8</v>
      </c>
      <c r="AA55">
        <v>13</v>
      </c>
      <c r="AB55">
        <v>14</v>
      </c>
      <c r="AC55">
        <v>15</v>
      </c>
      <c r="AD55">
        <v>16</v>
      </c>
      <c r="AE55">
        <v>17</v>
      </c>
      <c r="AF55">
        <v>18</v>
      </c>
      <c r="AG55">
        <v>19</v>
      </c>
      <c r="AH55">
        <v>20</v>
      </c>
      <c r="AI55">
        <v>21</v>
      </c>
      <c r="AJ55">
        <v>22</v>
      </c>
      <c r="AK55">
        <v>23</v>
      </c>
    </row>
    <row r="56" spans="1:37" x14ac:dyDescent="0.25">
      <c r="A56" s="9">
        <f>_xlfn.DAYS(B24,B2)</f>
        <v>114</v>
      </c>
      <c r="B56">
        <v>7.2759590812430258E-4</v>
      </c>
      <c r="C56">
        <v>6.7130223008613117E-4</v>
      </c>
      <c r="D56">
        <v>1.0505419867932126E-3</v>
      </c>
      <c r="E56">
        <v>6.1859905806976217E-4</v>
      </c>
      <c r="F56">
        <v>5.427895335978327E-4</v>
      </c>
      <c r="G56">
        <v>8.3490401548597158E-4</v>
      </c>
      <c r="H56">
        <v>1.7357213233915563E-3</v>
      </c>
      <c r="I56">
        <v>2.2251349383578963E-3</v>
      </c>
      <c r="J56">
        <v>1.6457650359213358E-3</v>
      </c>
      <c r="K56">
        <v>1.7856751612215921E-3</v>
      </c>
      <c r="L56">
        <v>1.4006667846484953E-3</v>
      </c>
      <c r="N56" s="9">
        <v>114</v>
      </c>
      <c r="O56" s="4">
        <v>4.121450884507147E-9</v>
      </c>
      <c r="P56">
        <v>4.4830510979260804E-9</v>
      </c>
      <c r="Q56">
        <v>4.0472312969827246E-9</v>
      </c>
      <c r="R56">
        <v>3.0931728680561882E-9</v>
      </c>
      <c r="S56">
        <v>4.5348739736279941E-9</v>
      </c>
      <c r="T56">
        <v>4.7358380808284315E-9</v>
      </c>
      <c r="U56">
        <v>6.9173300788367935E-9</v>
      </c>
      <c r="V56">
        <v>4.9186096022396574E-9</v>
      </c>
      <c r="W56">
        <v>6.3426562441882436E-9</v>
      </c>
      <c r="X56">
        <v>7.9459852743804437E-9</v>
      </c>
      <c r="Y56">
        <v>8.6706683583317582E-9</v>
      </c>
      <c r="AA56">
        <v>24</v>
      </c>
      <c r="AB56">
        <v>25</v>
      </c>
      <c r="AC56">
        <v>26</v>
      </c>
      <c r="AD56">
        <v>27</v>
      </c>
      <c r="AE56">
        <v>28</v>
      </c>
      <c r="AF56">
        <v>29</v>
      </c>
      <c r="AG56">
        <v>30</v>
      </c>
      <c r="AH56">
        <v>31</v>
      </c>
      <c r="AI56">
        <v>32</v>
      </c>
      <c r="AJ56">
        <v>33</v>
      </c>
      <c r="AK56">
        <v>34</v>
      </c>
    </row>
    <row r="57" spans="1:37" x14ac:dyDescent="0.25">
      <c r="A57" s="9">
        <f>_xlfn.DAYS(B35,B2)</f>
        <v>262</v>
      </c>
      <c r="B57">
        <v>8.7477572454916963E-4</v>
      </c>
      <c r="C57">
        <v>7.4348693849881525E-4</v>
      </c>
      <c r="D57">
        <v>1.2759824198601687E-3</v>
      </c>
      <c r="E57">
        <v>6.1920814801072444E-4</v>
      </c>
      <c r="F57">
        <v>5.1855535683446993E-4</v>
      </c>
      <c r="G57">
        <v>9.6976577384744059E-4</v>
      </c>
      <c r="H57">
        <v>1.959081060355642E-3</v>
      </c>
      <c r="I57">
        <v>6.9552587712986625E-4</v>
      </c>
      <c r="J57">
        <v>1.1147391086474253E-3</v>
      </c>
      <c r="K57">
        <v>6.0890971605405051E-4</v>
      </c>
      <c r="L57">
        <v>1.468276822591793E-3</v>
      </c>
      <c r="N57" s="9">
        <v>262</v>
      </c>
      <c r="O57" s="4">
        <v>2.751917441840471E-9</v>
      </c>
      <c r="P57">
        <v>3.7360509285347384E-9</v>
      </c>
      <c r="Q57">
        <v>4.1115546039192654E-9</v>
      </c>
      <c r="R57">
        <v>3.1829674718154831E-9</v>
      </c>
      <c r="S57">
        <v>2.54849840632507E-9</v>
      </c>
      <c r="T57">
        <v>4.4144204089468102E-9</v>
      </c>
      <c r="U57">
        <v>6.423320321883505E-9</v>
      </c>
      <c r="V57">
        <v>4.0410217007131346E-9</v>
      </c>
      <c r="W57">
        <v>4.0335373807282531E-9</v>
      </c>
      <c r="X57">
        <v>4.6109408391482573E-9</v>
      </c>
      <c r="Y57">
        <v>6.6402872487622193E-9</v>
      </c>
      <c r="AA57">
        <v>35</v>
      </c>
      <c r="AB57">
        <v>36</v>
      </c>
      <c r="AC57">
        <v>37</v>
      </c>
      <c r="AD57">
        <v>38</v>
      </c>
      <c r="AE57">
        <v>39</v>
      </c>
      <c r="AF57">
        <v>40</v>
      </c>
      <c r="AG57">
        <v>41</v>
      </c>
      <c r="AH57">
        <v>42</v>
      </c>
      <c r="AI57">
        <v>43</v>
      </c>
      <c r="AJ57">
        <v>44</v>
      </c>
      <c r="AK57">
        <v>45</v>
      </c>
    </row>
    <row r="58" spans="1:37" x14ac:dyDescent="0.25">
      <c r="A58" s="9"/>
      <c r="N58" s="9"/>
      <c r="O58" s="4"/>
    </row>
    <row r="59" spans="1:37" x14ac:dyDescent="0.25">
      <c r="A59" s="9"/>
      <c r="L59" s="9"/>
      <c r="M59" s="2"/>
    </row>
    <row r="60" spans="1:37" x14ac:dyDescent="0.25">
      <c r="A60" s="9"/>
      <c r="L60" s="9"/>
      <c r="M60" s="2"/>
    </row>
    <row r="61" spans="1:37" x14ac:dyDescent="0.25">
      <c r="M61" s="2"/>
    </row>
    <row r="68" spans="1:26" x14ac:dyDescent="0.25">
      <c r="B68" s="10" t="str">
        <f t="shared" ref="B68:G68" si="4">_xlfn.CONCAT("ΔR_",AA53)</f>
        <v>ΔR_33</v>
      </c>
      <c r="C68" s="10" t="str">
        <f t="shared" si="4"/>
        <v>ΔR_34</v>
      </c>
      <c r="D68" s="10" t="str">
        <f t="shared" si="4"/>
        <v>ΔR_35</v>
      </c>
      <c r="E68" s="10" t="str">
        <f t="shared" si="4"/>
        <v>ΔR_36</v>
      </c>
      <c r="F68" s="10" t="str">
        <f t="shared" si="4"/>
        <v>ΔR_37</v>
      </c>
      <c r="G68" s="10" t="str">
        <f t="shared" si="4"/>
        <v>ΔR_38</v>
      </c>
      <c r="H68" s="10" t="str">
        <f t="shared" ref="H68:J68" si="5">_xlfn.CONCAT("ΔR_",AG53)</f>
        <v>ΔR_51</v>
      </c>
      <c r="I68" s="10" t="str">
        <f t="shared" si="5"/>
        <v>ΔR_52</v>
      </c>
      <c r="J68" s="10" t="str">
        <f t="shared" si="5"/>
        <v>ΔR_53</v>
      </c>
      <c r="K68" s="10" t="str">
        <f t="shared" ref="K68" si="6">_xlfn.CONCAT("ΔR_",AJ53)</f>
        <v>ΔR_54</v>
      </c>
      <c r="L68" s="10" t="str">
        <f t="shared" ref="L68" si="7">_xlfn.CONCAT("ΔR_",AK53)</f>
        <v>ΔR_55</v>
      </c>
      <c r="O68" s="10" t="str">
        <f t="shared" ref="O68:T68" si="8">_xlfn.CONCAT("Q2_",AA53)</f>
        <v>Q2_33</v>
      </c>
      <c r="P68" s="10" t="str">
        <f t="shared" si="8"/>
        <v>Q2_34</v>
      </c>
      <c r="Q68" s="10" t="str">
        <f t="shared" si="8"/>
        <v>Q2_35</v>
      </c>
      <c r="R68" s="10" t="str">
        <f t="shared" si="8"/>
        <v>Q2_36</v>
      </c>
      <c r="S68" s="10" t="str">
        <f t="shared" si="8"/>
        <v>Q2_37</v>
      </c>
      <c r="T68" s="10" t="str">
        <f t="shared" si="8"/>
        <v>Q2_38</v>
      </c>
      <c r="U68" s="10" t="str">
        <f t="shared" ref="U68:Y68" si="9">_xlfn.CONCAT("Q2_",AG53)</f>
        <v>Q2_51</v>
      </c>
      <c r="V68" s="10" t="str">
        <f t="shared" si="9"/>
        <v>Q2_52</v>
      </c>
      <c r="W68" s="10" t="str">
        <f t="shared" si="9"/>
        <v>Q2_53</v>
      </c>
      <c r="X68" s="10" t="str">
        <f t="shared" si="9"/>
        <v>Q2_54</v>
      </c>
      <c r="Y68" s="10" t="str">
        <f t="shared" si="9"/>
        <v>Q2_55</v>
      </c>
      <c r="Z68" s="10"/>
    </row>
    <row r="69" spans="1:26" x14ac:dyDescent="0.25">
      <c r="A69" s="9">
        <v>0</v>
      </c>
      <c r="B69" s="2" cm="1">
        <f t="array" ref="B69:B72">INDEX($H:$H,AA54:AA57)</f>
        <v>6220.1926248378404</v>
      </c>
      <c r="C69" s="2" cm="1">
        <f t="array" ref="C69:C72">INDEX($H:$H,AB54:AB57)</f>
        <v>6630.49201531986</v>
      </c>
      <c r="D69" s="2" cm="1">
        <f t="array" ref="D69:D72">INDEX($H:$H,AC54:AC57)</f>
        <v>5220.9747101703897</v>
      </c>
      <c r="E69" s="2" cm="1">
        <f t="array" ref="E69:E72">INDEX($H:$H,AD54:AD57)</f>
        <v>5104.6776261498699</v>
      </c>
      <c r="F69" s="2" cm="1">
        <f t="array" ref="F69:F72">INDEX($H:$H,AE54:AE57)</f>
        <v>7373.0148049700001</v>
      </c>
      <c r="G69" s="2" cm="1">
        <f t="array" ref="G69:G72">INDEX($H:$H,AF54:AF57)</f>
        <v>5521.9131397154797</v>
      </c>
      <c r="H69" s="2" cm="1">
        <f t="array" ref="H69:H72">INDEX($H:$H,AG54:AG57)</f>
        <v>2155.6279883198299</v>
      </c>
      <c r="I69" s="2" cm="1">
        <f t="array" ref="I69:I72">INDEX($H:$H,AH54:AH57)</f>
        <v>1936.4556332427901</v>
      </c>
      <c r="J69" s="2" cm="1">
        <f t="array" ref="J69:J72">INDEX($H:$H,AI54:AI57)</f>
        <v>2133.2519471640799</v>
      </c>
      <c r="K69" s="2" cm="1">
        <f t="array" ref="K69:K72">INDEX($H:$H,AJ54:AJ57)</f>
        <v>2903.1604057845002</v>
      </c>
      <c r="L69" s="2" cm="1">
        <f t="array" ref="L69:L72">INDEX($H:$H,AK54:AK57)</f>
        <v>2796.2478173207201</v>
      </c>
      <c r="N69" s="9">
        <v>0</v>
      </c>
      <c r="O69" s="2" cm="1">
        <f t="array" ref="O69:O72">INDEX($L:$L^(1-$M:$M)/$K:$K,AA54:AA57)</f>
        <v>3.0532286756535491E-4</v>
      </c>
      <c r="P69" s="2" cm="1">
        <f t="array" ref="P69:P72">INDEX($L:$L^(1-$M:$M)/$K:$K,AB54:AB57)</f>
        <v>3.1330009583539146E-4</v>
      </c>
      <c r="Q69" s="2" cm="1">
        <f t="array" ref="Q69:Q72">INDEX($L:$L^(1-$M:$M)/$K:$K,AC54:AC57)</f>
        <v>3.8359933499732891E-4</v>
      </c>
      <c r="R69" s="2" cm="1">
        <f t="array" ref="R69:R72">INDEX($L:$L^(1-$M:$M)/$K:$K,AD54:AD57)</f>
        <v>4.0782804624688626E-4</v>
      </c>
      <c r="S69" s="2" cm="1">
        <f t="array" ref="S69:S72">INDEX($L:$L^(1-$M:$M)/$K:$K,AE54:AE57)</f>
        <v>2.2509036587555173E-4</v>
      </c>
      <c r="T69" s="2" cm="1">
        <f t="array" ref="T69:T72">INDEX($L:$L^(1-$M:$M)/$K:$K,AF54:AF57)</f>
        <v>4.1912278815084219E-4</v>
      </c>
      <c r="U69" s="2" cm="1">
        <f t="array" ref="U69:U72">INDEX($L:$L^(1-$M:$M)/$K:$K,AG54:AG57)</f>
        <v>1.7296178193470092E-4</v>
      </c>
      <c r="V69" s="2" cm="1">
        <f t="array" ref="V69:V72">INDEX($L:$L^(1-$M:$M)/$K:$K,AH54:AH57)</f>
        <v>2.8043424435032522E-4</v>
      </c>
      <c r="W69" s="2" cm="1">
        <f t="array" ref="W69:W72">INDEX($L:$L^(1-$M:$M)/$K:$K,AI54:AI57)</f>
        <v>2.0654778761329963E-4</v>
      </c>
      <c r="X69" s="2" cm="1">
        <f t="array" ref="X69:X72">INDEX($L:$L^(1-$M:$M)/$K:$K,AJ54:AJ57)</f>
        <v>2.4772401194791824E-4</v>
      </c>
      <c r="Y69" s="2" cm="1">
        <f t="array" ref="Y69:Y72">INDEX($L:$L^(1-$M:$M)/$K:$K,AK54:AK57)</f>
        <v>1.5922897294319696E-4</v>
      </c>
    </row>
    <row r="70" spans="1:26" x14ac:dyDescent="0.25">
      <c r="A70" s="9">
        <v>46</v>
      </c>
      <c r="B70" s="2">
        <v>10863.0895612777</v>
      </c>
      <c r="C70">
        <v>12249.699455809199</v>
      </c>
      <c r="D70">
        <v>8647.5241951840799</v>
      </c>
      <c r="E70">
        <v>9885.3648339089505</v>
      </c>
      <c r="F70">
        <v>11917.333663073799</v>
      </c>
      <c r="G70">
        <v>10640.363455217601</v>
      </c>
      <c r="H70">
        <v>4765.5486251358498</v>
      </c>
      <c r="I70">
        <v>5573.4534710555099</v>
      </c>
      <c r="J70">
        <v>6641.5978429326597</v>
      </c>
      <c r="K70">
        <v>7166.5643083755203</v>
      </c>
      <c r="L70">
        <v>6946.8339712792704</v>
      </c>
      <c r="N70" s="9">
        <v>46</v>
      </c>
      <c r="O70" s="2">
        <v>3.8918236094391702E-4</v>
      </c>
      <c r="P70">
        <v>3.5240333002159148E-4</v>
      </c>
      <c r="Q70">
        <v>5.5100932263042355E-4</v>
      </c>
      <c r="R70">
        <v>4.8243642603221888E-4</v>
      </c>
      <c r="S70">
        <v>3.1870715490627416E-4</v>
      </c>
      <c r="T70">
        <v>4.6097182246513399E-4</v>
      </c>
      <c r="U70">
        <v>2.354523279079106E-4</v>
      </c>
      <c r="V70">
        <v>3.8965104769438509E-4</v>
      </c>
      <c r="W70">
        <v>3.8794932795697902E-4</v>
      </c>
      <c r="X70">
        <v>3.7735997076962573E-4</v>
      </c>
      <c r="Y70">
        <v>1.931547833520253E-4</v>
      </c>
    </row>
    <row r="71" spans="1:26" x14ac:dyDescent="0.25">
      <c r="A71" s="9">
        <v>114</v>
      </c>
      <c r="B71" s="2">
        <v>11405.4448431211</v>
      </c>
      <c r="C71">
        <v>12663.824449580099</v>
      </c>
      <c r="D71">
        <v>9261.4203673973498</v>
      </c>
      <c r="E71">
        <v>10468.2346980935</v>
      </c>
      <c r="F71">
        <v>12853.6904622038</v>
      </c>
      <c r="G71">
        <v>11486.556935594401</v>
      </c>
      <c r="H71">
        <v>5061.5725269208097</v>
      </c>
      <c r="I71">
        <v>6438.6706890053701</v>
      </c>
      <c r="J71">
        <v>8101.65330471171</v>
      </c>
      <c r="K71">
        <v>7792.5213053530497</v>
      </c>
      <c r="L71">
        <v>7836.4238263595698</v>
      </c>
      <c r="N71" s="9">
        <v>114</v>
      </c>
      <c r="O71" s="2">
        <v>5.0216307189098332E-4</v>
      </c>
      <c r="P71">
        <v>4.8904438189052496E-4</v>
      </c>
      <c r="Q71">
        <v>6.4560453851410693E-4</v>
      </c>
      <c r="R71">
        <v>6.2757520488554235E-4</v>
      </c>
      <c r="S71">
        <v>3.3626337366737705E-4</v>
      </c>
      <c r="T71">
        <v>7.7987761560944949E-4</v>
      </c>
      <c r="U71">
        <v>2.4316013698075762E-4</v>
      </c>
      <c r="V71">
        <v>4.2168706433687195E-4</v>
      </c>
      <c r="W71">
        <v>2.734169352365435E-4</v>
      </c>
      <c r="X71">
        <v>2.7739218094326336E-4</v>
      </c>
      <c r="Y71">
        <v>1.9101905133918974E-4</v>
      </c>
    </row>
    <row r="72" spans="1:26" x14ac:dyDescent="0.25">
      <c r="A72" s="9">
        <v>262</v>
      </c>
      <c r="B72" s="2">
        <v>14656.382448115401</v>
      </c>
      <c r="C72">
        <v>17359.7218473418</v>
      </c>
      <c r="D72">
        <v>12139.339241781599</v>
      </c>
      <c r="E72">
        <v>13601.737743632</v>
      </c>
      <c r="F72">
        <v>15774.2423490073</v>
      </c>
      <c r="G72">
        <v>14653.219236707901</v>
      </c>
      <c r="H72">
        <v>7225.8650571785902</v>
      </c>
      <c r="I72">
        <v>9337.6125421075794</v>
      </c>
      <c r="J72">
        <v>12881.834615736399</v>
      </c>
      <c r="K72">
        <v>11047.698690776</v>
      </c>
      <c r="L72">
        <v>11332.774902564201</v>
      </c>
      <c r="N72" s="9">
        <v>262</v>
      </c>
      <c r="O72" s="2">
        <v>4.2248055781629503E-4</v>
      </c>
      <c r="P72">
        <v>3.7628927464972004E-4</v>
      </c>
      <c r="Q72">
        <v>5.4964591466799106E-4</v>
      </c>
      <c r="R72">
        <v>5.9796654967280588E-4</v>
      </c>
      <c r="S72">
        <v>3.1148834281753457E-4</v>
      </c>
      <c r="T72">
        <v>5.1756499610255307E-4</v>
      </c>
      <c r="U72">
        <v>3.0558922899149167E-4</v>
      </c>
      <c r="V72">
        <v>5.8484883983782505E-4</v>
      </c>
      <c r="W72">
        <v>1.8698696537501887E-4</v>
      </c>
      <c r="X72">
        <v>3.0103789980253146E-4</v>
      </c>
      <c r="Y72">
        <v>2.2852528076829637E-4</v>
      </c>
    </row>
    <row r="73" spans="1:26" x14ac:dyDescent="0.25">
      <c r="A73" s="9"/>
      <c r="B73" s="2"/>
      <c r="N73" s="9"/>
      <c r="O73" s="2"/>
    </row>
    <row r="74" spans="1:26" x14ac:dyDescent="0.25">
      <c r="A74" s="9"/>
      <c r="B74" s="2"/>
      <c r="N74" s="9"/>
      <c r="O74" s="2"/>
    </row>
    <row r="75" spans="1:26" x14ac:dyDescent="0.25">
      <c r="A75" s="9"/>
      <c r="B75" s="2"/>
      <c r="N75" s="9"/>
      <c r="O75" s="2"/>
    </row>
    <row r="76" spans="1:26" x14ac:dyDescent="0.25">
      <c r="B76" s="2"/>
      <c r="O76" s="2"/>
    </row>
    <row r="91" spans="1:25" x14ac:dyDescent="0.25">
      <c r="B91" t="str">
        <f>_xlfn.CONCAT("α1_",AA53)</f>
        <v>α1_33</v>
      </c>
      <c r="C91" t="str">
        <f t="shared" ref="C91:L91" si="10">_xlfn.CONCAT("α1_",AB53)</f>
        <v>α1_34</v>
      </c>
      <c r="D91" t="str">
        <f t="shared" si="10"/>
        <v>α1_35</v>
      </c>
      <c r="E91" t="str">
        <f t="shared" si="10"/>
        <v>α1_36</v>
      </c>
      <c r="F91" t="str">
        <f t="shared" si="10"/>
        <v>α1_37</v>
      </c>
      <c r="G91" t="str">
        <f t="shared" si="10"/>
        <v>α1_38</v>
      </c>
      <c r="H91" t="str">
        <f t="shared" si="10"/>
        <v>α1_51</v>
      </c>
      <c r="I91" t="str">
        <f t="shared" si="10"/>
        <v>α1_52</v>
      </c>
      <c r="J91" t="str">
        <f t="shared" si="10"/>
        <v>α1_53</v>
      </c>
      <c r="K91" t="str">
        <f t="shared" si="10"/>
        <v>α1_54</v>
      </c>
      <c r="L91" t="str">
        <f t="shared" si="10"/>
        <v>α1_55</v>
      </c>
      <c r="O91" t="str">
        <f>_xlfn.CONCAT("α2_",AA53)</f>
        <v>α2_33</v>
      </c>
      <c r="P91" t="str">
        <f t="shared" ref="P91:Y91" si="11">_xlfn.CONCAT("α2_",AB53)</f>
        <v>α2_34</v>
      </c>
      <c r="Q91" t="str">
        <f t="shared" si="11"/>
        <v>α2_35</v>
      </c>
      <c r="R91" t="str">
        <f t="shared" si="11"/>
        <v>α2_36</v>
      </c>
      <c r="S91" t="str">
        <f t="shared" si="11"/>
        <v>α2_37</v>
      </c>
      <c r="T91" t="str">
        <f t="shared" si="11"/>
        <v>α2_38</v>
      </c>
      <c r="U91" t="str">
        <f t="shared" si="11"/>
        <v>α2_51</v>
      </c>
      <c r="V91" t="str">
        <f t="shared" si="11"/>
        <v>α2_52</v>
      </c>
      <c r="W91" t="str">
        <f t="shared" si="11"/>
        <v>α2_53</v>
      </c>
      <c r="X91" t="str">
        <f t="shared" si="11"/>
        <v>α2_54</v>
      </c>
      <c r="Y91" t="str">
        <f t="shared" si="11"/>
        <v>α2_55</v>
      </c>
    </row>
    <row r="92" spans="1:25" x14ac:dyDescent="0.25">
      <c r="A92" s="9">
        <v>0</v>
      </c>
      <c r="B92" cm="1">
        <f t="array" ref="B92:B95">INDEX($J:$J,AA54:AA57)</f>
        <v>0.30672881884262698</v>
      </c>
      <c r="C92" cm="1">
        <f t="array" ref="C92:C95">INDEX($J:$J,AB54:AB57)</f>
        <v>0.29476547148010901</v>
      </c>
      <c r="D92" cm="1">
        <f t="array" ref="D92:D95">INDEX($J:$J,AC54:AC57)</f>
        <v>0.29845363976050099</v>
      </c>
      <c r="E92" cm="1">
        <f t="array" ref="E92:E95">INDEX($J:$J,AD54:AD57)</f>
        <v>0.22415997019957601</v>
      </c>
      <c r="F92" cm="1">
        <f t="array" ref="F92:F95">INDEX($J:$J,AE54:AE57)</f>
        <v>0.29500385193179501</v>
      </c>
      <c r="G92" cm="1">
        <f t="array" ref="G92:G95">INDEX($J:$J,AF54:AF57)</f>
        <v>0.21903787596169899</v>
      </c>
      <c r="H92" cm="1">
        <f t="array" ref="H92:H95">INDEX($J:$J,AG54:AG57)</f>
        <v>0.393746228805743</v>
      </c>
      <c r="I92" cm="1">
        <f t="array" ref="I92:I95">INDEX($J:$J,AH54:AH57)</f>
        <v>0.25860379156256103</v>
      </c>
      <c r="J92" cm="1">
        <f t="array" ref="J92:J95">INDEX($J:$J,AI54:AI57)</f>
        <v>0.26401569600038199</v>
      </c>
      <c r="K92" cm="1">
        <f t="array" ref="K92:K95">INDEX($J:$J,AJ54:AJ57)</f>
        <v>0.299233808899038</v>
      </c>
      <c r="L92" cm="1">
        <f t="array" ref="L92:L95">INDEX($J:$J,AK54:AK57)</f>
        <v>0.29478634810147197</v>
      </c>
      <c r="N92" s="9">
        <v>0</v>
      </c>
      <c r="O92" cm="1">
        <f t="array" ref="O92:O95">INDEX($M:$M,AA54:AA57)</f>
        <v>0.31182625752290499</v>
      </c>
      <c r="P92" cm="1">
        <f t="array" ref="P92:P95">INDEX($M:$M,AB54:AB57)</f>
        <v>0.30850299912637702</v>
      </c>
      <c r="Q92" cm="1">
        <f t="array" ref="Q92:Q95">INDEX($M:$M,AC54:AC57)</f>
        <v>0.29219873685907199</v>
      </c>
      <c r="R92" cm="1">
        <f t="array" ref="R92:R95">INDEX($M:$M,AD54:AD57)</f>
        <v>0.21483796466858401</v>
      </c>
      <c r="S92" cm="1">
        <f t="array" ref="S92:S95">INDEX($M:$M,AE54:AE57)</f>
        <v>0.34938889458592198</v>
      </c>
      <c r="T92" cm="1">
        <f t="array" ref="T92:T95">INDEX($M:$M,AF54:AF57)</f>
        <v>0.26836925834480602</v>
      </c>
      <c r="U92" cm="1">
        <f t="array" ref="U92:U95">INDEX($M:$M,AG54:AG57)</f>
        <v>0.35203827216253902</v>
      </c>
      <c r="V92" cm="1">
        <f t="array" ref="V92:V95">INDEX($M:$M,AH54:AH57)</f>
        <v>0.31408201206483999</v>
      </c>
      <c r="W92" cm="1">
        <f t="array" ref="W92:W95">INDEX($M:$M,AI54:AI57)</f>
        <v>0.31192352204506302</v>
      </c>
      <c r="X92" cm="1">
        <f t="array" ref="X92:X95">INDEX($M:$M,AJ54:AJ57)</f>
        <v>0.32127979813865398</v>
      </c>
      <c r="Y92" cm="1">
        <f t="array" ref="Y92:Y95">INDEX($M:$M,AK54:AK57)</f>
        <v>0.37362476757221902</v>
      </c>
    </row>
    <row r="93" spans="1:25" x14ac:dyDescent="0.25">
      <c r="A93" s="9">
        <v>46</v>
      </c>
      <c r="B93">
        <v>0.37529255990698501</v>
      </c>
      <c r="C93">
        <v>0.383667029629988</v>
      </c>
      <c r="D93">
        <v>0.35596222718988402</v>
      </c>
      <c r="E93">
        <v>0.362630972563528</v>
      </c>
      <c r="F93">
        <v>0.37614567938923399</v>
      </c>
      <c r="G93">
        <v>0.38070434114117402</v>
      </c>
      <c r="H93">
        <v>0.39502238323818401</v>
      </c>
      <c r="I93">
        <v>0.35244419911691999</v>
      </c>
      <c r="J93">
        <v>0.367750646713914</v>
      </c>
      <c r="K93">
        <v>0.38554626783521301</v>
      </c>
      <c r="L93">
        <v>0.39206943964603902</v>
      </c>
      <c r="N93" s="9">
        <v>46</v>
      </c>
      <c r="O93">
        <v>0.71679359019984701</v>
      </c>
      <c r="P93">
        <v>0.71543126025926695</v>
      </c>
      <c r="Q93">
        <v>0.70761370339156604</v>
      </c>
      <c r="R93">
        <v>0.22715381906468199</v>
      </c>
      <c r="S93">
        <v>0.724903664869891</v>
      </c>
      <c r="T93">
        <v>0.69064780734663</v>
      </c>
      <c r="U93">
        <v>0.304028392686853</v>
      </c>
      <c r="V93">
        <v>0.242567154600006</v>
      </c>
      <c r="W93">
        <v>0.67804379670838</v>
      </c>
      <c r="X93">
        <v>0.67641252999182799</v>
      </c>
      <c r="Y93">
        <v>0.31969787906342001</v>
      </c>
    </row>
    <row r="94" spans="1:25" x14ac:dyDescent="0.25">
      <c r="A94" s="9">
        <v>114</v>
      </c>
      <c r="B94">
        <v>0.359097610309148</v>
      </c>
      <c r="C94">
        <v>0.370779316583906</v>
      </c>
      <c r="D94">
        <v>0.34494385449898801</v>
      </c>
      <c r="E94">
        <v>0.33525714506167298</v>
      </c>
      <c r="F94">
        <v>0.37230326136373798</v>
      </c>
      <c r="G94">
        <v>0.36790572278949901</v>
      </c>
      <c r="H94">
        <v>0.34087746777038802</v>
      </c>
      <c r="I94">
        <v>0.33346547851255798</v>
      </c>
      <c r="J94">
        <v>0.36424826423360401</v>
      </c>
      <c r="K94">
        <v>0.37651570373773402</v>
      </c>
      <c r="L94">
        <v>0.38257956001763299</v>
      </c>
      <c r="N94" s="9">
        <v>114</v>
      </c>
      <c r="O94">
        <v>0.66368583583143803</v>
      </c>
      <c r="P94">
        <v>0.67645267907080198</v>
      </c>
      <c r="Q94">
        <v>0.66345050574195996</v>
      </c>
      <c r="R94">
        <v>0.65572380413087406</v>
      </c>
      <c r="S94">
        <v>0.59295264716096696</v>
      </c>
      <c r="T94">
        <v>0.64318313437808305</v>
      </c>
      <c r="U94">
        <v>0.30828810926257499</v>
      </c>
      <c r="V94">
        <v>0.23499568878195401</v>
      </c>
      <c r="W94">
        <v>0.25234970728677197</v>
      </c>
      <c r="X94">
        <v>0.28750591525654401</v>
      </c>
      <c r="Y94">
        <v>0.31336670983861997</v>
      </c>
    </row>
    <row r="95" spans="1:25" x14ac:dyDescent="0.25">
      <c r="A95" s="9">
        <v>262</v>
      </c>
      <c r="B95">
        <v>0.35003557092145698</v>
      </c>
      <c r="C95">
        <v>0.38013043796579898</v>
      </c>
      <c r="D95">
        <v>0.36344081726086003</v>
      </c>
      <c r="E95">
        <v>0.35391554390683999</v>
      </c>
      <c r="F95">
        <v>0.34972096740183001</v>
      </c>
      <c r="G95">
        <v>0.37965617546845998</v>
      </c>
      <c r="H95">
        <v>0.35895117834353002</v>
      </c>
      <c r="I95">
        <v>0.34520618620614202</v>
      </c>
      <c r="J95">
        <v>0.36652171576297599</v>
      </c>
      <c r="K95">
        <v>0.36531214812619001</v>
      </c>
      <c r="L95">
        <v>0.389939093422217</v>
      </c>
      <c r="N95" s="9">
        <v>262</v>
      </c>
      <c r="O95">
        <v>0.67279072609385704</v>
      </c>
      <c r="P95">
        <v>0.66402683068596802</v>
      </c>
      <c r="Q95">
        <v>0.65497627427918803</v>
      </c>
      <c r="R95">
        <v>0.644736120195044</v>
      </c>
      <c r="S95">
        <v>0.61937695784119795</v>
      </c>
      <c r="T95">
        <v>0.64774212679093301</v>
      </c>
      <c r="U95">
        <v>0.29573046308559497</v>
      </c>
      <c r="V95">
        <v>0.66008721890234101</v>
      </c>
      <c r="W95">
        <v>0.27085790859278402</v>
      </c>
      <c r="X95">
        <v>0.60713792441234904</v>
      </c>
      <c r="Y95">
        <v>0.294985973178988</v>
      </c>
    </row>
  </sheetData>
  <autoFilter ref="A1:Q49" xr:uid="{845BEF35-BB85-4AD8-BFB5-7122EF488156}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38F8-4DAD-42B0-82B7-EB605CCFF4F0}">
  <dimension ref="A1:AL76"/>
  <sheetViews>
    <sheetView zoomScale="85" zoomScaleNormal="85" workbookViewId="0">
      <pane ySplit="1" topLeftCell="A50" activePane="bottomLeft" state="frozen"/>
      <selection pane="bottomLeft" activeCell="N78" sqref="N78"/>
    </sheetView>
  </sheetViews>
  <sheetFormatPr defaultRowHeight="15" x14ac:dyDescent="0.25"/>
  <cols>
    <col min="1" max="1" width="10.42578125" bestFit="1" customWidth="1"/>
    <col min="2" max="2" width="13.42578125" bestFit="1" customWidth="1"/>
    <col min="14" max="14" width="12.28515625" bestFit="1" customWidth="1"/>
  </cols>
  <sheetData>
    <row r="1" spans="1:1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t="s">
        <v>22</v>
      </c>
      <c r="B2" s="8">
        <v>43955</v>
      </c>
      <c r="C2" s="11">
        <v>39</v>
      </c>
      <c r="D2">
        <v>0.11</v>
      </c>
      <c r="E2">
        <v>10000</v>
      </c>
      <c r="F2">
        <v>100000</v>
      </c>
      <c r="G2" s="3">
        <v>11.6237209294531</v>
      </c>
      <c r="H2" s="3">
        <v>2094.3805763026198</v>
      </c>
      <c r="I2" s="4">
        <v>7.8664677723349001E-8</v>
      </c>
      <c r="J2" s="3">
        <v>0.24177194473243299</v>
      </c>
      <c r="K2" s="3">
        <v>9385.7005898732805</v>
      </c>
      <c r="L2" s="3">
        <v>3.3772822259037198</v>
      </c>
      <c r="M2" s="3">
        <v>0.41716804304111998</v>
      </c>
      <c r="N2" s="3">
        <v>10175.405306267299</v>
      </c>
      <c r="O2" s="3">
        <v>20.749711782273199</v>
      </c>
      <c r="P2" s="3">
        <v>1.4424051045569501E-5</v>
      </c>
      <c r="Q2" s="3">
        <v>8.7987132902209199E-3</v>
      </c>
    </row>
    <row r="3" spans="1:17" x14ac:dyDescent="0.25">
      <c r="A3" t="s">
        <v>22</v>
      </c>
      <c r="B3" s="8">
        <v>43955</v>
      </c>
      <c r="C3">
        <v>40</v>
      </c>
      <c r="D3">
        <v>0.11</v>
      </c>
      <c r="E3">
        <v>10000</v>
      </c>
      <c r="F3">
        <v>100000</v>
      </c>
      <c r="G3" s="3">
        <v>117.412115819749</v>
      </c>
      <c r="H3" s="3">
        <v>2050.1029306862101</v>
      </c>
      <c r="I3" s="4">
        <v>1.03849929322047E-7</v>
      </c>
      <c r="J3" s="3">
        <v>0.263179060060521</v>
      </c>
      <c r="K3" s="3">
        <v>7491.6710125718801</v>
      </c>
      <c r="L3" s="3">
        <v>3.4644306964625802</v>
      </c>
      <c r="M3" s="3">
        <v>0.37616393432198503</v>
      </c>
      <c r="N3" s="3">
        <v>7628.4211486521199</v>
      </c>
      <c r="O3" s="3">
        <v>18.595478912050002</v>
      </c>
      <c r="P3" s="3">
        <v>1.6881940452573201E-5</v>
      </c>
      <c r="Q3" s="3">
        <v>8.5972983494374006E-3</v>
      </c>
    </row>
    <row r="4" spans="1:17" x14ac:dyDescent="0.25">
      <c r="A4" t="s">
        <v>22</v>
      </c>
      <c r="B4" s="8">
        <v>43955</v>
      </c>
      <c r="C4">
        <v>41</v>
      </c>
      <c r="D4">
        <v>0.11</v>
      </c>
      <c r="E4">
        <v>10000</v>
      </c>
      <c r="F4">
        <v>75000</v>
      </c>
      <c r="G4" s="3">
        <v>194.747982228024</v>
      </c>
      <c r="H4" s="3">
        <v>2332.3316879857898</v>
      </c>
      <c r="I4" s="4">
        <v>1.3885126254535999E-7</v>
      </c>
      <c r="J4" s="3">
        <v>0.27269167327119798</v>
      </c>
      <c r="K4" s="3">
        <v>7093.0616075861199</v>
      </c>
      <c r="L4" s="3">
        <v>3.9682424383421102</v>
      </c>
      <c r="M4" s="3">
        <v>0.37491812158239901</v>
      </c>
      <c r="N4" s="3">
        <v>7287.70545801346</v>
      </c>
      <c r="O4" s="3">
        <v>20.644021389205399</v>
      </c>
      <c r="P4" s="3">
        <v>3.0349127661088901E-5</v>
      </c>
      <c r="Q4" s="3">
        <v>1.09044505599575E-2</v>
      </c>
    </row>
    <row r="5" spans="1:17" x14ac:dyDescent="0.25">
      <c r="A5" t="s">
        <v>22</v>
      </c>
      <c r="B5" s="8">
        <v>43955</v>
      </c>
      <c r="C5">
        <v>42</v>
      </c>
      <c r="D5">
        <v>0.11</v>
      </c>
      <c r="E5">
        <v>10000</v>
      </c>
      <c r="F5">
        <v>75000</v>
      </c>
      <c r="G5" s="3">
        <v>-393.57621161139701</v>
      </c>
      <c r="H5" s="3">
        <v>3022.2550040398701</v>
      </c>
      <c r="I5" s="4">
        <v>1.70654177358425E-7</v>
      </c>
      <c r="J5" s="3">
        <v>0.312597443544884</v>
      </c>
      <c r="K5" s="3">
        <v>8745.8291053437897</v>
      </c>
      <c r="L5" s="3">
        <v>5.1818795200616696</v>
      </c>
      <c r="M5" s="3">
        <v>0.52112846635755705</v>
      </c>
      <c r="N5" s="3">
        <v>11190.798926498799</v>
      </c>
      <c r="O5" s="3">
        <v>32.610180766370298</v>
      </c>
      <c r="P5" s="3">
        <v>3.9687522508380301E-6</v>
      </c>
      <c r="Q5" s="3">
        <v>1.00907986442985E-2</v>
      </c>
    </row>
    <row r="6" spans="1:17" x14ac:dyDescent="0.25">
      <c r="A6" t="s">
        <v>22</v>
      </c>
      <c r="B6" s="8">
        <v>43955</v>
      </c>
      <c r="C6">
        <v>43</v>
      </c>
      <c r="D6">
        <v>0.11</v>
      </c>
      <c r="E6">
        <v>10000</v>
      </c>
      <c r="F6">
        <v>75000</v>
      </c>
      <c r="G6" s="3">
        <v>-1364.03034972108</v>
      </c>
      <c r="H6" s="3">
        <v>4917.6183900576898</v>
      </c>
      <c r="I6" s="4">
        <v>1.87225071002586E-7</v>
      </c>
      <c r="J6" s="3">
        <v>0.42066979312538499</v>
      </c>
      <c r="K6" s="3">
        <v>12585.893117505901</v>
      </c>
      <c r="L6" s="3">
        <v>4.4598185557864296</v>
      </c>
      <c r="M6" s="3">
        <v>0.43784838416981903</v>
      </c>
      <c r="N6" s="3">
        <v>14629.320481951299</v>
      </c>
      <c r="O6" s="3">
        <v>27.210216791504699</v>
      </c>
      <c r="P6" s="3">
        <v>1.4470005994526801E-6</v>
      </c>
      <c r="Q6" s="3">
        <v>1.1033172554741099E-2</v>
      </c>
    </row>
    <row r="7" spans="1:17" x14ac:dyDescent="0.25">
      <c r="A7" t="s">
        <v>22</v>
      </c>
      <c r="B7" s="8">
        <v>43955</v>
      </c>
      <c r="C7">
        <v>44</v>
      </c>
      <c r="D7">
        <v>0.11</v>
      </c>
      <c r="E7">
        <v>10000</v>
      </c>
      <c r="F7">
        <v>75000</v>
      </c>
      <c r="G7" s="3">
        <v>-1172.32729338787</v>
      </c>
      <c r="H7" s="3">
        <v>4462.76382641696</v>
      </c>
      <c r="I7" s="4">
        <v>1.8535116690140801E-7</v>
      </c>
      <c r="J7" s="3">
        <v>0.36692003384146499</v>
      </c>
      <c r="K7" s="3">
        <v>5776.9317795123497</v>
      </c>
      <c r="L7" s="3">
        <v>18.2343571396325</v>
      </c>
      <c r="M7" s="3">
        <v>0.63796351975134902</v>
      </c>
      <c r="N7" s="3">
        <v>6669.6624721326298</v>
      </c>
      <c r="O7" s="3">
        <v>16.376815946486602</v>
      </c>
      <c r="P7" s="3">
        <v>3.6211998125645901E-6</v>
      </c>
      <c r="Q7" s="3">
        <v>3.2583792631592202E-2</v>
      </c>
    </row>
    <row r="8" spans="1:17" x14ac:dyDescent="0.25">
      <c r="A8" t="s">
        <v>22</v>
      </c>
      <c r="B8" s="8">
        <v>43955</v>
      </c>
      <c r="C8">
        <v>45</v>
      </c>
      <c r="D8">
        <v>0.11</v>
      </c>
      <c r="E8">
        <v>10000</v>
      </c>
      <c r="F8">
        <v>75000</v>
      </c>
      <c r="G8" s="3">
        <v>-549.42535196512301</v>
      </c>
      <c r="H8" s="3">
        <v>2008.98238746215</v>
      </c>
      <c r="I8" s="4">
        <v>1.86722933179946E-7</v>
      </c>
      <c r="J8" s="3">
        <v>0.37009046073782598</v>
      </c>
      <c r="K8" s="3">
        <v>5565.6909401393796</v>
      </c>
      <c r="L8" s="3">
        <v>3.4077944718226001</v>
      </c>
      <c r="M8" s="3">
        <v>0.41355504916989499</v>
      </c>
      <c r="N8" s="3">
        <v>5762.6987777018403</v>
      </c>
      <c r="O8" s="3">
        <v>19.688950386906001</v>
      </c>
      <c r="P8" s="3">
        <v>2.4182346958223599E-6</v>
      </c>
      <c r="Q8" s="3">
        <v>1.7036213503012199E-2</v>
      </c>
    </row>
    <row r="9" spans="1:17" x14ac:dyDescent="0.25">
      <c r="A9" t="s">
        <v>22</v>
      </c>
      <c r="B9" s="8">
        <v>43955</v>
      </c>
      <c r="C9">
        <v>46</v>
      </c>
      <c r="D9">
        <v>0.11</v>
      </c>
      <c r="E9">
        <v>10000</v>
      </c>
      <c r="F9">
        <v>75000</v>
      </c>
      <c r="G9" s="3">
        <v>285.840841302341</v>
      </c>
      <c r="H9" s="3">
        <v>2922.95094826074</v>
      </c>
      <c r="I9" s="4">
        <v>1.6139462426305199E-7</v>
      </c>
      <c r="J9" s="3">
        <v>0.27190092851074299</v>
      </c>
      <c r="K9" s="3">
        <v>5608.1692291417003</v>
      </c>
      <c r="L9" s="3">
        <v>4.7348073692673696</v>
      </c>
      <c r="M9" s="3">
        <v>0.262801718871359</v>
      </c>
      <c r="N9" s="3">
        <v>5461.7520675224496</v>
      </c>
      <c r="O9" s="3">
        <v>18.605421447411601</v>
      </c>
      <c r="P9" s="3">
        <v>4.1459055106773903E-6</v>
      </c>
      <c r="Q9" s="3">
        <v>1.5170236325739101E-2</v>
      </c>
    </row>
    <row r="10" spans="1:17" x14ac:dyDescent="0.25">
      <c r="A10" t="s">
        <v>22</v>
      </c>
      <c r="B10" s="8">
        <v>43955</v>
      </c>
      <c r="C10">
        <v>47</v>
      </c>
      <c r="D10">
        <v>0.11</v>
      </c>
      <c r="E10">
        <v>10000</v>
      </c>
      <c r="F10">
        <v>75000</v>
      </c>
      <c r="G10" s="3">
        <v>-435.04262879492899</v>
      </c>
      <c r="H10" s="3">
        <v>2246.2760073874902</v>
      </c>
      <c r="I10" s="4">
        <v>1.77241119435178E-7</v>
      </c>
      <c r="J10" s="3">
        <v>0.31395941406953298</v>
      </c>
      <c r="K10" s="3">
        <v>2921.5101251372398</v>
      </c>
      <c r="L10" s="3">
        <v>3.4621653675636801</v>
      </c>
      <c r="M10" s="3">
        <v>0.24770204692589001</v>
      </c>
      <c r="N10" s="3">
        <v>2959.1004184640001</v>
      </c>
      <c r="O10" s="3">
        <v>14.422797922338701</v>
      </c>
      <c r="P10" s="4">
        <v>2.5088739796785799E-7</v>
      </c>
      <c r="Q10" s="3">
        <v>1.9796853437667E-2</v>
      </c>
    </row>
    <row r="11" spans="1:17" x14ac:dyDescent="0.25">
      <c r="A11" t="s">
        <v>22</v>
      </c>
      <c r="B11" s="8">
        <v>43955</v>
      </c>
      <c r="C11">
        <v>48</v>
      </c>
      <c r="D11">
        <v>0.11</v>
      </c>
      <c r="E11">
        <v>10000</v>
      </c>
      <c r="F11">
        <v>75000</v>
      </c>
      <c r="G11" s="3">
        <v>-380.70382429367999</v>
      </c>
      <c r="H11" s="3">
        <v>2198.13269343812</v>
      </c>
      <c r="I11" s="4">
        <v>1.75032369989411E-7</v>
      </c>
      <c r="J11" s="3">
        <v>0.34289721329185102</v>
      </c>
      <c r="K11" s="3">
        <v>8175.6126789690297</v>
      </c>
      <c r="L11" s="3">
        <v>3.5292207907779298</v>
      </c>
      <c r="M11" s="3">
        <v>0.44362755394381098</v>
      </c>
      <c r="N11" s="3">
        <v>9498.2172013380405</v>
      </c>
      <c r="O11" s="3">
        <v>22.302074475325998</v>
      </c>
      <c r="P11" s="3">
        <v>9.7065515943794893E-6</v>
      </c>
      <c r="Q11" s="3">
        <v>1.13655056855977E-2</v>
      </c>
    </row>
    <row r="12" spans="1:17" x14ac:dyDescent="0.25">
      <c r="A12" t="s">
        <v>22</v>
      </c>
      <c r="B12" s="8">
        <v>43955</v>
      </c>
      <c r="C12">
        <v>49</v>
      </c>
      <c r="D12">
        <v>0.11</v>
      </c>
      <c r="E12">
        <v>10000</v>
      </c>
      <c r="F12">
        <v>75000</v>
      </c>
      <c r="G12" s="3">
        <v>-720.87864361590198</v>
      </c>
      <c r="H12" s="3">
        <v>2664.40618846396</v>
      </c>
      <c r="I12" s="4">
        <v>1.8634811260849E-7</v>
      </c>
      <c r="J12" s="3">
        <v>0.41543028014957101</v>
      </c>
      <c r="K12" s="3">
        <v>5948.2365123159097</v>
      </c>
      <c r="L12" s="3">
        <v>18.7909051556599</v>
      </c>
      <c r="M12" s="3">
        <v>0.73844905351395196</v>
      </c>
      <c r="N12" s="3">
        <v>8382.4360292083493</v>
      </c>
      <c r="O12" s="3">
        <v>27.087091043883401</v>
      </c>
      <c r="P12" s="3">
        <v>2.7304801381799999E-5</v>
      </c>
      <c r="Q12" s="3">
        <v>1.9844473421258599E-2</v>
      </c>
    </row>
    <row r="13" spans="1:17" x14ac:dyDescent="0.25">
      <c r="A13" t="s">
        <v>22</v>
      </c>
      <c r="B13" s="8">
        <v>43955</v>
      </c>
      <c r="C13">
        <v>50</v>
      </c>
      <c r="D13">
        <v>0.11</v>
      </c>
      <c r="E13">
        <v>10000</v>
      </c>
      <c r="F13">
        <v>75000</v>
      </c>
      <c r="G13" s="3">
        <v>-793.56791153224401</v>
      </c>
      <c r="H13" s="3">
        <v>3390.4813963756301</v>
      </c>
      <c r="I13" s="4">
        <v>1.8185367156983001E-7</v>
      </c>
      <c r="J13" s="3">
        <v>0.36277468026690202</v>
      </c>
      <c r="K13" s="3">
        <v>7776.9349804471203</v>
      </c>
      <c r="L13" s="3">
        <v>6.2138065790429904</v>
      </c>
      <c r="M13" s="3">
        <v>0.54349773027230996</v>
      </c>
      <c r="N13" s="3">
        <v>9534.4642675130599</v>
      </c>
      <c r="O13" s="3">
        <v>27.253611843152601</v>
      </c>
      <c r="P13" s="3">
        <v>9.6176140453874092E-6</v>
      </c>
      <c r="Q13" s="3">
        <v>8.8748398564179095E-3</v>
      </c>
    </row>
    <row r="14" spans="1:17" x14ac:dyDescent="0.25">
      <c r="A14" t="s">
        <v>22</v>
      </c>
      <c r="B14" s="8">
        <v>44001</v>
      </c>
      <c r="C14" s="11">
        <v>39</v>
      </c>
      <c r="D14">
        <v>0.11</v>
      </c>
      <c r="E14">
        <v>10000</v>
      </c>
      <c r="F14">
        <v>75000</v>
      </c>
      <c r="G14" s="3">
        <v>-1386.75702621763</v>
      </c>
      <c r="H14" s="3">
        <v>6496.5302260294102</v>
      </c>
      <c r="I14" s="4">
        <v>1.7945685452151701E-7</v>
      </c>
      <c r="J14" s="3">
        <v>0.36709380640721201</v>
      </c>
      <c r="K14" s="3">
        <v>9533.6796100826396</v>
      </c>
      <c r="L14" s="3">
        <v>22.183445653800302</v>
      </c>
      <c r="M14" s="3">
        <v>0.64362615331272299</v>
      </c>
      <c r="N14" s="3">
        <v>9668.2364291388203</v>
      </c>
      <c r="O14" s="3">
        <v>5.9884857810668004</v>
      </c>
      <c r="P14" s="4">
        <v>6.2655175880887896E-7</v>
      </c>
      <c r="Q14" s="3">
        <v>4.6188135180113103E-3</v>
      </c>
    </row>
    <row r="15" spans="1:17" x14ac:dyDescent="0.25">
      <c r="A15" t="s">
        <v>22</v>
      </c>
      <c r="B15" s="8">
        <v>44001</v>
      </c>
      <c r="C15">
        <v>40</v>
      </c>
      <c r="D15">
        <v>0.11</v>
      </c>
      <c r="E15">
        <v>10000</v>
      </c>
      <c r="F15">
        <v>75000</v>
      </c>
      <c r="G15" s="3">
        <v>-1466.3469944425799</v>
      </c>
      <c r="H15" s="3">
        <v>6154.7591613923896</v>
      </c>
      <c r="I15" s="4">
        <v>1.82352940653493E-7</v>
      </c>
      <c r="J15" s="3">
        <v>0.368059621200579</v>
      </c>
      <c r="K15" s="3">
        <v>7273.9565380083004</v>
      </c>
      <c r="L15" s="3">
        <v>35.458932925164603</v>
      </c>
      <c r="M15" s="3">
        <v>0.67954791574264395</v>
      </c>
      <c r="N15" s="3">
        <v>8217.6346322990903</v>
      </c>
      <c r="O15" s="3">
        <v>5.8112748204082001</v>
      </c>
      <c r="P15" s="4">
        <v>8.6239211327665494E-9</v>
      </c>
      <c r="Q15" s="3">
        <v>8.8961693508843205E-3</v>
      </c>
    </row>
    <row r="16" spans="1:17" x14ac:dyDescent="0.25">
      <c r="A16" t="s">
        <v>22</v>
      </c>
      <c r="B16" s="8">
        <v>44001</v>
      </c>
      <c r="C16">
        <v>41</v>
      </c>
      <c r="D16">
        <v>0.11</v>
      </c>
      <c r="E16">
        <v>10000</v>
      </c>
      <c r="F16">
        <v>75000</v>
      </c>
      <c r="G16" s="3">
        <v>-1521.10623634493</v>
      </c>
      <c r="H16" s="3">
        <v>6148.7584773245499</v>
      </c>
      <c r="I16" s="4">
        <v>1.8345666369157701E-7</v>
      </c>
      <c r="J16" s="3">
        <v>0.364900858749241</v>
      </c>
      <c r="K16" s="3">
        <v>7069.5810567702001</v>
      </c>
      <c r="L16" s="3">
        <v>23.144236598593</v>
      </c>
      <c r="M16" s="3">
        <v>0.63500672171267303</v>
      </c>
      <c r="N16" s="3">
        <v>8043.0394134846601</v>
      </c>
      <c r="O16" s="3">
        <v>7.6232125067127203</v>
      </c>
      <c r="P16" s="3">
        <v>1.29589313746514E-6</v>
      </c>
      <c r="Q16" s="3">
        <v>1.2749620602035701E-2</v>
      </c>
    </row>
    <row r="17" spans="1:17" x14ac:dyDescent="0.25">
      <c r="A17" t="s">
        <v>22</v>
      </c>
      <c r="B17" s="8">
        <v>44001</v>
      </c>
      <c r="C17">
        <v>42</v>
      </c>
      <c r="D17">
        <v>0.11</v>
      </c>
      <c r="E17">
        <v>10000</v>
      </c>
      <c r="F17">
        <v>75000</v>
      </c>
      <c r="G17" s="3">
        <v>-1812.38824433176</v>
      </c>
      <c r="H17" s="3">
        <v>7242.0587241228104</v>
      </c>
      <c r="I17" s="4">
        <v>1.8380800268437399E-7</v>
      </c>
      <c r="J17" s="3">
        <v>0.38661357669858498</v>
      </c>
      <c r="K17" s="3">
        <v>11158.810548588301</v>
      </c>
      <c r="L17" s="3">
        <v>25.077754341658402</v>
      </c>
      <c r="M17" s="3">
        <v>0.65357903640949899</v>
      </c>
      <c r="N17" s="3">
        <v>12763.7210005405</v>
      </c>
      <c r="O17" s="3">
        <v>8.5688929869757597</v>
      </c>
      <c r="P17" s="3">
        <v>7.9969426596615795E-2</v>
      </c>
      <c r="Q17" s="3">
        <v>6.7839784727204101E-3</v>
      </c>
    </row>
    <row r="18" spans="1:17" x14ac:dyDescent="0.25">
      <c r="A18" t="s">
        <v>22</v>
      </c>
      <c r="B18" s="8">
        <v>44001</v>
      </c>
      <c r="C18">
        <v>43</v>
      </c>
      <c r="D18">
        <v>0.11</v>
      </c>
      <c r="E18">
        <v>10000</v>
      </c>
      <c r="F18">
        <v>75000</v>
      </c>
      <c r="G18" s="3">
        <v>-2202.1033690928498</v>
      </c>
      <c r="H18" s="3">
        <v>8281.2575131621306</v>
      </c>
      <c r="I18" s="4">
        <v>1.85757645917786E-7</v>
      </c>
      <c r="J18" s="3">
        <v>0.42648935284870798</v>
      </c>
      <c r="K18" s="3">
        <v>12444.2920801197</v>
      </c>
      <c r="L18" s="3">
        <v>4.0005575163942604</v>
      </c>
      <c r="M18" s="3">
        <v>0.31262089488407402</v>
      </c>
      <c r="N18" s="3">
        <v>12123.628081737301</v>
      </c>
      <c r="O18" s="3">
        <v>17.763759313289299</v>
      </c>
      <c r="P18" s="3">
        <v>1.5927934536863401E-6</v>
      </c>
      <c r="Q18" s="3">
        <v>9.4335343742503498E-3</v>
      </c>
    </row>
    <row r="19" spans="1:17" x14ac:dyDescent="0.25">
      <c r="A19" t="s">
        <v>22</v>
      </c>
      <c r="B19" s="8">
        <v>44001</v>
      </c>
      <c r="C19">
        <v>44</v>
      </c>
      <c r="D19">
        <v>0.11</v>
      </c>
      <c r="E19">
        <v>10000</v>
      </c>
      <c r="F19">
        <v>75000</v>
      </c>
      <c r="G19" s="3">
        <v>-2095.2057294691099</v>
      </c>
      <c r="H19" s="3">
        <v>8049.46820654569</v>
      </c>
      <c r="I19" s="4">
        <v>1.8505027661766799E-7</v>
      </c>
      <c r="J19" s="3">
        <v>0.39933967895800898</v>
      </c>
      <c r="K19" s="3">
        <v>9136.7738022249196</v>
      </c>
      <c r="L19" s="3">
        <v>79.5866703461123</v>
      </c>
      <c r="M19" s="3">
        <v>0.72766186419974299</v>
      </c>
      <c r="N19" s="3">
        <v>11583.5653860775</v>
      </c>
      <c r="O19" s="3">
        <v>11.903560085776199</v>
      </c>
      <c r="P19" s="3">
        <v>7.0351840719684504E-6</v>
      </c>
      <c r="Q19" s="3">
        <v>2.04266946456041E-2</v>
      </c>
    </row>
    <row r="20" spans="1:17" x14ac:dyDescent="0.25">
      <c r="A20" t="s">
        <v>22</v>
      </c>
      <c r="B20" s="8">
        <v>44001</v>
      </c>
      <c r="C20">
        <v>45</v>
      </c>
      <c r="D20">
        <v>0.11</v>
      </c>
      <c r="E20">
        <v>10000</v>
      </c>
      <c r="F20">
        <v>75000</v>
      </c>
      <c r="G20" s="3">
        <v>-799.294315328018</v>
      </c>
      <c r="H20" s="3">
        <v>4217.8702176125798</v>
      </c>
      <c r="I20" s="4">
        <v>1.7678447552932101E-7</v>
      </c>
      <c r="J20" s="3">
        <v>0.35952772437341801</v>
      </c>
      <c r="K20" s="3">
        <v>5836.3430452455204</v>
      </c>
      <c r="L20" s="3">
        <v>27.7743936108991</v>
      </c>
      <c r="M20" s="3">
        <v>0.69119365172925895</v>
      </c>
      <c r="N20" s="3">
        <v>6793.1549168664696</v>
      </c>
      <c r="O20" s="3">
        <v>7.2755406046309901</v>
      </c>
      <c r="P20" s="4">
        <v>1.06491060414271E-8</v>
      </c>
      <c r="Q20" s="3">
        <v>7.00654964275729E-3</v>
      </c>
    </row>
    <row r="21" spans="1:17" x14ac:dyDescent="0.25">
      <c r="A21" t="s">
        <v>22</v>
      </c>
      <c r="B21" s="8">
        <v>44001</v>
      </c>
      <c r="C21">
        <v>46</v>
      </c>
      <c r="D21">
        <v>0.11</v>
      </c>
      <c r="E21">
        <v>10000</v>
      </c>
      <c r="F21">
        <v>75000</v>
      </c>
      <c r="G21" s="3">
        <v>-1941.3904523235999</v>
      </c>
      <c r="H21" s="3">
        <v>7668.9399737825597</v>
      </c>
      <c r="I21" s="4">
        <v>1.84163421287853E-7</v>
      </c>
      <c r="J21" s="3">
        <v>0.36391421727516898</v>
      </c>
      <c r="K21" s="3">
        <v>6322.3920169406201</v>
      </c>
      <c r="L21" s="3">
        <v>89.371455739779194</v>
      </c>
      <c r="M21" s="3">
        <v>0.72484064770762802</v>
      </c>
      <c r="N21" s="3">
        <v>8099.1911788041598</v>
      </c>
      <c r="O21" s="3">
        <v>9.4674136386594405</v>
      </c>
      <c r="P21" s="3">
        <v>2.71697084086586E-6</v>
      </c>
      <c r="Q21" s="3">
        <v>3.4899762148549299E-2</v>
      </c>
    </row>
    <row r="22" spans="1:17" x14ac:dyDescent="0.25">
      <c r="A22" t="s">
        <v>22</v>
      </c>
      <c r="B22" s="8">
        <v>44001</v>
      </c>
      <c r="C22">
        <v>47</v>
      </c>
      <c r="D22">
        <v>0.11</v>
      </c>
      <c r="E22">
        <v>10000</v>
      </c>
      <c r="F22">
        <v>75000</v>
      </c>
      <c r="G22" s="3">
        <v>-1215.8849452644099</v>
      </c>
      <c r="H22" s="3">
        <v>5060.9912789949403</v>
      </c>
      <c r="I22" s="4">
        <v>1.8259284224169199E-7</v>
      </c>
      <c r="J22" s="3">
        <v>0.35881653484535198</v>
      </c>
      <c r="K22" s="3">
        <v>22.560194058227001</v>
      </c>
      <c r="L22" s="3">
        <v>7.8545080296323402</v>
      </c>
      <c r="M22" s="3">
        <v>0.99999994741362797</v>
      </c>
      <c r="N22" s="3">
        <v>5172.29166919006</v>
      </c>
      <c r="O22" s="3">
        <v>5.5572269700540202</v>
      </c>
      <c r="P22" s="3">
        <v>0.244468186203354</v>
      </c>
      <c r="Q22" s="3">
        <v>2.6588938625957799E-2</v>
      </c>
    </row>
    <row r="23" spans="1:17" x14ac:dyDescent="0.25">
      <c r="A23" t="s">
        <v>22</v>
      </c>
      <c r="B23" s="8">
        <v>44001</v>
      </c>
      <c r="C23">
        <v>48</v>
      </c>
      <c r="D23">
        <v>0.11</v>
      </c>
      <c r="E23">
        <v>10000</v>
      </c>
      <c r="F23">
        <v>75000</v>
      </c>
      <c r="G23" s="3">
        <v>-868.51853679974101</v>
      </c>
      <c r="H23" s="3">
        <v>4499.7081374312402</v>
      </c>
      <c r="I23" s="4">
        <v>1.7716904381451399E-7</v>
      </c>
      <c r="J23" s="3">
        <v>0.37438783093929101</v>
      </c>
      <c r="K23" s="3">
        <v>7095.8097603373699</v>
      </c>
      <c r="L23" s="3">
        <v>42.0358716662844</v>
      </c>
      <c r="M23" s="3">
        <v>0.71101780354312505</v>
      </c>
      <c r="N23" s="3">
        <v>8198.9923371893692</v>
      </c>
      <c r="O23" s="3">
        <v>5.9047036760997296</v>
      </c>
      <c r="P23" s="3">
        <v>9.0884815734643895E-2</v>
      </c>
      <c r="Q23" s="3">
        <v>4.2839582085045401E-3</v>
      </c>
    </row>
    <row r="24" spans="1:17" x14ac:dyDescent="0.25">
      <c r="A24" t="s">
        <v>22</v>
      </c>
      <c r="B24" s="8">
        <v>44001</v>
      </c>
      <c r="C24">
        <v>49</v>
      </c>
      <c r="D24">
        <v>0.11</v>
      </c>
      <c r="E24">
        <v>10000</v>
      </c>
      <c r="F24">
        <v>75000</v>
      </c>
      <c r="G24" s="3">
        <v>-1143.70273497581</v>
      </c>
      <c r="H24" s="3">
        <v>4976.5615930341601</v>
      </c>
      <c r="I24" s="4">
        <v>1.8135244282011499E-7</v>
      </c>
      <c r="J24" s="3">
        <v>0.41399668087875202</v>
      </c>
      <c r="K24" s="3">
        <v>10359.1407204261</v>
      </c>
      <c r="L24" s="3">
        <v>19.763185422816999</v>
      </c>
      <c r="M24" s="3">
        <v>0.71126919861349203</v>
      </c>
      <c r="N24" s="3">
        <v>13040.902986135199</v>
      </c>
      <c r="O24" s="3">
        <v>15.5882414500321</v>
      </c>
      <c r="P24" s="3">
        <v>7.09464906001322E-6</v>
      </c>
      <c r="Q24" s="3">
        <v>6.67533072775214E-3</v>
      </c>
    </row>
    <row r="25" spans="1:17" x14ac:dyDescent="0.25">
      <c r="A25" t="s">
        <v>22</v>
      </c>
      <c r="B25" s="8">
        <v>44001</v>
      </c>
      <c r="C25">
        <v>50</v>
      </c>
      <c r="D25">
        <v>0.11</v>
      </c>
      <c r="E25">
        <v>10000</v>
      </c>
      <c r="F25">
        <v>75000</v>
      </c>
      <c r="G25" s="3">
        <v>-1441.8477869834701</v>
      </c>
      <c r="H25" s="3">
        <v>6404.1862886695399</v>
      </c>
      <c r="I25" s="4">
        <v>1.8080436742334401E-7</v>
      </c>
      <c r="J25" s="3">
        <v>0.38925096025834899</v>
      </c>
      <c r="K25" s="3">
        <v>11351.966034466001</v>
      </c>
      <c r="L25" s="3">
        <v>5.4633110170906001</v>
      </c>
      <c r="M25" s="3">
        <v>0.41993175060065402</v>
      </c>
      <c r="N25" s="3">
        <v>12325.735926625101</v>
      </c>
      <c r="O25" s="3">
        <v>27.266553968899998</v>
      </c>
      <c r="P25" s="3">
        <v>2.0155413178235501E-5</v>
      </c>
      <c r="Q25" s="3">
        <v>8.8828780278735007E-3</v>
      </c>
    </row>
    <row r="26" spans="1:17" x14ac:dyDescent="0.25">
      <c r="A26" t="s">
        <v>22</v>
      </c>
      <c r="B26" s="8">
        <v>44069</v>
      </c>
      <c r="C26" s="11">
        <v>39</v>
      </c>
      <c r="D26">
        <v>0.11</v>
      </c>
      <c r="E26">
        <v>10000</v>
      </c>
      <c r="F26">
        <v>75000</v>
      </c>
      <c r="G26" s="3">
        <v>-1324.45595979527</v>
      </c>
      <c r="H26" s="3">
        <v>6988.7504244739603</v>
      </c>
      <c r="I26" s="4">
        <v>1.76785640442827E-7</v>
      </c>
      <c r="J26" s="3">
        <v>0.35522714942225198</v>
      </c>
      <c r="K26" s="3">
        <v>8983.4521303428392</v>
      </c>
      <c r="L26" s="3">
        <v>5.1118588079421601</v>
      </c>
      <c r="M26" s="3">
        <v>0.30770069701120401</v>
      </c>
      <c r="N26" s="3">
        <v>9249.4480992993394</v>
      </c>
      <c r="O26" s="3">
        <v>20.749608071187701</v>
      </c>
      <c r="P26" s="3">
        <v>1.52812581337702E-5</v>
      </c>
      <c r="Q26" s="3">
        <v>8.8386132334681098E-3</v>
      </c>
    </row>
    <row r="27" spans="1:17" x14ac:dyDescent="0.25">
      <c r="A27" t="s">
        <v>22</v>
      </c>
      <c r="B27" s="8">
        <v>44069</v>
      </c>
      <c r="C27">
        <v>40</v>
      </c>
      <c r="D27">
        <v>0.11</v>
      </c>
      <c r="E27">
        <v>10000</v>
      </c>
      <c r="F27">
        <v>75000</v>
      </c>
      <c r="G27" s="3">
        <v>-1322.3809203743101</v>
      </c>
      <c r="H27" s="3">
        <v>6758.4994869474103</v>
      </c>
      <c r="I27" s="4">
        <v>1.7746013761549199E-7</v>
      </c>
      <c r="J27" s="3">
        <v>0.35027750885385001</v>
      </c>
      <c r="K27" s="3">
        <v>7689.8121757832196</v>
      </c>
      <c r="L27" s="3">
        <v>5.8275555475271998</v>
      </c>
      <c r="M27" s="3">
        <v>0.31745292117367901</v>
      </c>
      <c r="N27" s="3">
        <v>8480.0965068542391</v>
      </c>
      <c r="O27" s="3">
        <v>22.849198710730001</v>
      </c>
      <c r="P27" s="3">
        <v>2.6743759538816398E-5</v>
      </c>
      <c r="Q27" s="3">
        <v>1.09164159532629E-2</v>
      </c>
    </row>
    <row r="28" spans="1:17" x14ac:dyDescent="0.25">
      <c r="A28" t="s">
        <v>22</v>
      </c>
      <c r="B28" s="8">
        <v>44069</v>
      </c>
      <c r="C28">
        <v>41</v>
      </c>
      <c r="D28">
        <v>0.11</v>
      </c>
      <c r="E28">
        <v>10000</v>
      </c>
      <c r="F28">
        <v>75000</v>
      </c>
      <c r="G28" s="3">
        <v>-1130.4995002665</v>
      </c>
      <c r="H28" s="3">
        <v>6387.4067931015998</v>
      </c>
      <c r="I28" s="4">
        <v>1.7543541174119699E-7</v>
      </c>
      <c r="J28" s="3">
        <v>0.336812020525323</v>
      </c>
      <c r="K28" s="3">
        <v>7440.5721607396199</v>
      </c>
      <c r="L28" s="3">
        <v>6.01034855058752</v>
      </c>
      <c r="M28" s="3">
        <v>0.33155317491436398</v>
      </c>
      <c r="N28" s="3">
        <v>8243.4440794562106</v>
      </c>
      <c r="O28" s="3">
        <v>24.210929085864699</v>
      </c>
      <c r="P28" s="3">
        <v>6.8656628178231901E-6</v>
      </c>
      <c r="Q28" s="3">
        <v>1.0857539504575801E-2</v>
      </c>
    </row>
    <row r="29" spans="1:17" x14ac:dyDescent="0.25">
      <c r="A29" t="s">
        <v>22</v>
      </c>
      <c r="B29" s="8">
        <v>44069</v>
      </c>
      <c r="C29">
        <v>42</v>
      </c>
      <c r="D29">
        <v>0.11</v>
      </c>
      <c r="E29">
        <v>10000</v>
      </c>
      <c r="F29">
        <v>75000</v>
      </c>
      <c r="G29" s="3">
        <v>-1968.96097065654</v>
      </c>
      <c r="H29" s="3">
        <v>8045.2850963647197</v>
      </c>
      <c r="I29" s="4">
        <v>1.83134591841712E-7</v>
      </c>
      <c r="J29" s="3">
        <v>0.386693023743933</v>
      </c>
      <c r="K29" s="3">
        <v>11802.2675138009</v>
      </c>
      <c r="L29" s="3">
        <v>14.675099816652899</v>
      </c>
      <c r="M29" s="3">
        <v>0.572530208626154</v>
      </c>
      <c r="N29" s="3">
        <v>12229.718296146601</v>
      </c>
      <c r="O29" s="3">
        <v>9.6166741791721293</v>
      </c>
      <c r="P29" s="3">
        <v>6.3046609060091101E-6</v>
      </c>
      <c r="Q29" s="3">
        <v>6.6557598515512E-3</v>
      </c>
    </row>
    <row r="30" spans="1:17" x14ac:dyDescent="0.25">
      <c r="A30" t="s">
        <v>22</v>
      </c>
      <c r="B30" s="8">
        <v>44069</v>
      </c>
      <c r="C30">
        <v>43</v>
      </c>
      <c r="D30">
        <v>0.11</v>
      </c>
      <c r="E30">
        <v>10000</v>
      </c>
      <c r="F30">
        <v>75000</v>
      </c>
      <c r="G30" s="3">
        <v>-1938.4126488627701</v>
      </c>
      <c r="H30" s="3">
        <v>8526.5904810164193</v>
      </c>
      <c r="I30" s="4">
        <v>1.81061109558247E-7</v>
      </c>
      <c r="J30" s="3">
        <v>0.40223094688590399</v>
      </c>
      <c r="K30" s="3">
        <v>12053.182449178399</v>
      </c>
      <c r="L30" s="3">
        <v>4.5318726509321801</v>
      </c>
      <c r="M30" s="3">
        <v>0.28446149120509101</v>
      </c>
      <c r="N30" s="3">
        <v>11395.438419152501</v>
      </c>
      <c r="O30" s="3">
        <v>18.1602976061201</v>
      </c>
      <c r="P30" s="3">
        <v>3.1521126508837699E-5</v>
      </c>
      <c r="Q30" s="3">
        <v>7.0799512465244702E-3</v>
      </c>
    </row>
    <row r="31" spans="1:17" x14ac:dyDescent="0.25">
      <c r="A31" t="s">
        <v>22</v>
      </c>
      <c r="B31" s="8">
        <v>44069</v>
      </c>
      <c r="C31">
        <v>44</v>
      </c>
      <c r="D31">
        <v>0.11</v>
      </c>
      <c r="E31">
        <v>10000</v>
      </c>
      <c r="F31">
        <v>75000</v>
      </c>
      <c r="G31" s="3">
        <v>-1987.5252426550401</v>
      </c>
      <c r="H31" s="3">
        <v>8377.1938698309696</v>
      </c>
      <c r="I31" s="4">
        <v>1.82234351991425E-7</v>
      </c>
      <c r="J31" s="3">
        <v>0.38739272836883798</v>
      </c>
      <c r="K31" s="3">
        <v>10669.0524240421</v>
      </c>
      <c r="L31" s="3">
        <v>31.702099446976899</v>
      </c>
      <c r="M31" s="3">
        <v>0.640876163505811</v>
      </c>
      <c r="N31" s="3">
        <v>12219.663874207199</v>
      </c>
      <c r="O31" s="3">
        <v>11.275206721107599</v>
      </c>
      <c r="P31" s="3">
        <v>9.9016375567639802E-6</v>
      </c>
      <c r="Q31" s="3">
        <v>9.17637481399192E-3</v>
      </c>
    </row>
    <row r="32" spans="1:17" x14ac:dyDescent="0.25">
      <c r="A32" t="s">
        <v>22</v>
      </c>
      <c r="B32" s="8">
        <v>44069</v>
      </c>
      <c r="C32">
        <v>45</v>
      </c>
      <c r="D32">
        <v>0.11</v>
      </c>
      <c r="E32">
        <v>10000</v>
      </c>
      <c r="F32">
        <v>75000</v>
      </c>
      <c r="G32" s="3">
        <v>-746.87890321872499</v>
      </c>
      <c r="H32" s="3">
        <v>4696.0280804223903</v>
      </c>
      <c r="I32" s="4">
        <v>1.7355363115085099E-7</v>
      </c>
      <c r="J32" s="3">
        <v>0.34278051997269299</v>
      </c>
      <c r="K32" s="3">
        <v>6254.6240412277302</v>
      </c>
      <c r="L32" s="3">
        <v>13.771170373641</v>
      </c>
      <c r="M32" s="3">
        <v>0.56334727608727397</v>
      </c>
      <c r="N32" s="3">
        <v>7008.3911405592798</v>
      </c>
      <c r="O32" s="3">
        <v>10.8965793298349</v>
      </c>
      <c r="P32" s="3">
        <v>6.7133053260892601E-6</v>
      </c>
      <c r="Q32" s="3">
        <v>5.4394611697909899E-3</v>
      </c>
    </row>
    <row r="33" spans="1:17" x14ac:dyDescent="0.25">
      <c r="A33" t="s">
        <v>22</v>
      </c>
      <c r="B33" s="8">
        <v>44069</v>
      </c>
      <c r="C33">
        <v>46</v>
      </c>
      <c r="D33">
        <v>0.11</v>
      </c>
      <c r="E33">
        <v>10000</v>
      </c>
      <c r="F33">
        <v>75000</v>
      </c>
      <c r="G33" s="3">
        <v>-2035.4688006816</v>
      </c>
      <c r="H33" s="3">
        <v>8576.5345165797098</v>
      </c>
      <c r="I33" s="4">
        <v>1.82243394202924E-7</v>
      </c>
      <c r="J33" s="3">
        <v>0.35660034106302801</v>
      </c>
      <c r="K33" s="3">
        <v>7168.7894625225799</v>
      </c>
      <c r="L33" s="3">
        <v>83.8531754585931</v>
      </c>
      <c r="M33" s="3">
        <v>0.66301817092883797</v>
      </c>
      <c r="N33" s="3">
        <v>8713.5688576380708</v>
      </c>
      <c r="O33" s="3">
        <v>11.476707223358</v>
      </c>
      <c r="P33" s="3">
        <v>3.5804037434861099E-6</v>
      </c>
      <c r="Q33" s="3">
        <v>2.97900074820493E-2</v>
      </c>
    </row>
    <row r="34" spans="1:17" x14ac:dyDescent="0.25">
      <c r="A34" t="s">
        <v>22</v>
      </c>
      <c r="B34" s="8">
        <v>44069</v>
      </c>
      <c r="C34">
        <v>47</v>
      </c>
      <c r="D34">
        <v>0.11</v>
      </c>
      <c r="E34">
        <v>10000</v>
      </c>
      <c r="F34">
        <v>75000</v>
      </c>
      <c r="G34" s="3">
        <v>-1183.30110797319</v>
      </c>
      <c r="H34" s="3">
        <v>5605.31932954078</v>
      </c>
      <c r="I34" s="4">
        <v>1.79188464204712E-7</v>
      </c>
      <c r="J34" s="3">
        <v>0.35201237136034702</v>
      </c>
      <c r="K34" s="3">
        <v>4524.8454512682802</v>
      </c>
      <c r="L34" s="3">
        <v>76.174635327827104</v>
      </c>
      <c r="M34" s="3">
        <v>0.66426063620781495</v>
      </c>
      <c r="N34" s="3">
        <v>5897.5699720454604</v>
      </c>
      <c r="O34" s="3">
        <v>7.8782524081985903</v>
      </c>
      <c r="P34" s="4">
        <v>5.2411302098320704E-7</v>
      </c>
      <c r="Q34" s="3">
        <v>2.0051252890133799E-2</v>
      </c>
    </row>
    <row r="35" spans="1:17" x14ac:dyDescent="0.25">
      <c r="A35" t="s">
        <v>22</v>
      </c>
      <c r="B35" s="8">
        <v>44069</v>
      </c>
      <c r="C35">
        <v>48</v>
      </c>
      <c r="D35">
        <v>0.11</v>
      </c>
      <c r="E35">
        <v>10000</v>
      </c>
      <c r="F35">
        <v>75000</v>
      </c>
      <c r="G35" s="3">
        <v>-765.49941773490798</v>
      </c>
      <c r="H35" s="3">
        <v>4782.7817497926699</v>
      </c>
      <c r="I35" s="4">
        <v>1.7365777646493701E-7</v>
      </c>
      <c r="J35" s="3">
        <v>0.35255366044682401</v>
      </c>
      <c r="K35" s="3">
        <v>7444.0662940364</v>
      </c>
      <c r="L35" s="3">
        <v>5.2547043339356296</v>
      </c>
      <c r="M35" s="3">
        <v>0.37227621525177101</v>
      </c>
      <c r="N35" s="3">
        <v>7763.4702855340001</v>
      </c>
      <c r="O35" s="3">
        <v>23.0308001796631</v>
      </c>
      <c r="P35" s="4">
        <v>6.9793583556965104E-7</v>
      </c>
      <c r="Q35" s="3">
        <v>7.8799844370795805E-3</v>
      </c>
    </row>
    <row r="36" spans="1:17" x14ac:dyDescent="0.25">
      <c r="A36" t="s">
        <v>22</v>
      </c>
      <c r="B36" s="8">
        <v>44069</v>
      </c>
      <c r="C36">
        <v>49</v>
      </c>
      <c r="D36">
        <v>0.11</v>
      </c>
      <c r="E36">
        <v>10000</v>
      </c>
      <c r="F36">
        <v>75000</v>
      </c>
      <c r="G36" s="3">
        <v>-1032.75604032345</v>
      </c>
      <c r="H36" s="3">
        <v>5179.5696846278497</v>
      </c>
      <c r="I36" s="4">
        <v>1.77872869950544E-7</v>
      </c>
      <c r="J36" s="3">
        <v>0.38747615644111699</v>
      </c>
      <c r="K36" s="3">
        <v>12353.776244827901</v>
      </c>
      <c r="L36" s="3">
        <v>6.1871207544323896</v>
      </c>
      <c r="M36" s="3">
        <v>0.54054583314689597</v>
      </c>
      <c r="N36" s="3">
        <v>14297.978486952999</v>
      </c>
      <c r="O36" s="3">
        <v>32.057612489949399</v>
      </c>
      <c r="P36" s="3">
        <v>7.9537920080197094E-6</v>
      </c>
      <c r="Q36" s="3">
        <v>8.4969509828394206E-3</v>
      </c>
    </row>
    <row r="37" spans="1:17" x14ac:dyDescent="0.25">
      <c r="A37" t="s">
        <v>22</v>
      </c>
      <c r="B37" s="8">
        <v>44069</v>
      </c>
      <c r="C37">
        <v>50</v>
      </c>
      <c r="D37">
        <v>0.11</v>
      </c>
      <c r="E37">
        <v>10000</v>
      </c>
      <c r="F37">
        <v>75000</v>
      </c>
      <c r="G37" s="3">
        <v>-1504.9268400943899</v>
      </c>
      <c r="H37" s="3">
        <v>7093.0654825318297</v>
      </c>
      <c r="I37" s="4">
        <v>1.7930959516126099E-7</v>
      </c>
      <c r="J37" s="3">
        <v>0.38162092362259897</v>
      </c>
      <c r="K37" s="3">
        <v>12027.7286683765</v>
      </c>
      <c r="L37" s="3">
        <v>14.654009517301599</v>
      </c>
      <c r="M37" s="3">
        <v>0.60267003439911104</v>
      </c>
      <c r="N37" s="3">
        <v>12886.6740875212</v>
      </c>
      <c r="O37" s="3">
        <v>9.3925711583166702</v>
      </c>
      <c r="P37" s="4">
        <v>9.6738461874412707E-7</v>
      </c>
      <c r="Q37" s="3">
        <v>3.42564552304752E-3</v>
      </c>
    </row>
    <row r="38" spans="1:17" x14ac:dyDescent="0.25">
      <c r="A38" t="s">
        <v>22</v>
      </c>
      <c r="B38" s="8">
        <v>44217</v>
      </c>
      <c r="C38" s="11">
        <v>39</v>
      </c>
      <c r="D38">
        <v>0.11</v>
      </c>
      <c r="E38">
        <v>10000</v>
      </c>
      <c r="F38">
        <v>75000</v>
      </c>
      <c r="G38" s="3">
        <v>-1645.04844461833</v>
      </c>
      <c r="H38" s="3">
        <v>9900.0658120871103</v>
      </c>
      <c r="I38" s="4">
        <v>1.742930929464E-7</v>
      </c>
      <c r="J38" s="3">
        <v>0.36177503237013697</v>
      </c>
      <c r="K38" s="3">
        <v>9414.7660528572105</v>
      </c>
      <c r="L38" s="3">
        <v>241.617811151572</v>
      </c>
      <c r="M38" s="3">
        <v>0.72111073375580803</v>
      </c>
      <c r="N38" s="3">
        <v>11757.7741885909</v>
      </c>
      <c r="O38" s="3">
        <v>8.3452831657696294</v>
      </c>
      <c r="P38" s="3">
        <v>1.1680503855249201E-6</v>
      </c>
      <c r="Q38" s="3">
        <v>2.62708915134239E-3</v>
      </c>
    </row>
    <row r="39" spans="1:17" x14ac:dyDescent="0.25">
      <c r="A39" t="s">
        <v>22</v>
      </c>
      <c r="B39" s="8">
        <v>44217</v>
      </c>
      <c r="C39">
        <v>40</v>
      </c>
      <c r="D39">
        <v>0.11</v>
      </c>
      <c r="E39">
        <v>10000</v>
      </c>
      <c r="F39">
        <v>75000</v>
      </c>
      <c r="G39" s="3">
        <v>-1683.2491871428199</v>
      </c>
      <c r="H39" s="3">
        <v>9474.8503466938892</v>
      </c>
      <c r="I39" s="4">
        <v>1.75506398538843E-7</v>
      </c>
      <c r="J39" s="3">
        <v>0.35810800135632498</v>
      </c>
      <c r="K39" s="3">
        <v>7277.1686154050903</v>
      </c>
      <c r="L39" s="3">
        <v>16.2489117753166</v>
      </c>
      <c r="M39" s="3">
        <v>0.52290252305561702</v>
      </c>
      <c r="N39" s="3">
        <v>10705.735395104801</v>
      </c>
      <c r="O39" s="3">
        <v>14.1264965384234</v>
      </c>
      <c r="P39" s="3">
        <v>1.7006845780209699E-5</v>
      </c>
      <c r="Q39" s="3">
        <v>5.0608068533765701E-3</v>
      </c>
    </row>
    <row r="40" spans="1:17" x14ac:dyDescent="0.25">
      <c r="A40" t="s">
        <v>22</v>
      </c>
      <c r="B40" s="8">
        <v>44217</v>
      </c>
      <c r="C40">
        <v>41</v>
      </c>
      <c r="D40">
        <v>0.11</v>
      </c>
      <c r="E40">
        <v>10000</v>
      </c>
      <c r="F40">
        <v>75000</v>
      </c>
      <c r="G40" s="3">
        <v>-1585.0002157408701</v>
      </c>
      <c r="H40" s="3">
        <v>8676.2576234144799</v>
      </c>
      <c r="I40" s="4">
        <v>1.7604541800523E-7</v>
      </c>
      <c r="J40" s="3">
        <v>0.35439686782047303</v>
      </c>
      <c r="K40" s="3">
        <v>7848.0369736107796</v>
      </c>
      <c r="L40" s="3">
        <v>92.361303041408107</v>
      </c>
      <c r="M40" s="3">
        <v>0.70484521669537104</v>
      </c>
      <c r="N40" s="3">
        <v>9650.7746517892392</v>
      </c>
      <c r="O40" s="3">
        <v>10.948998028138099</v>
      </c>
      <c r="P40" s="3">
        <v>2.3026553889193801E-6</v>
      </c>
      <c r="Q40" s="3">
        <v>9.84169528639787E-3</v>
      </c>
    </row>
    <row r="41" spans="1:17" x14ac:dyDescent="0.25">
      <c r="A41" t="s">
        <v>22</v>
      </c>
      <c r="B41" s="8">
        <v>44217</v>
      </c>
      <c r="C41">
        <v>42</v>
      </c>
      <c r="D41">
        <v>0.11</v>
      </c>
      <c r="E41">
        <v>10000</v>
      </c>
      <c r="F41">
        <v>75000</v>
      </c>
      <c r="G41" s="3">
        <v>-2037.53335670098</v>
      </c>
      <c r="H41" s="3">
        <v>10375.8759684613</v>
      </c>
      <c r="I41" s="4">
        <v>1.7753854223374E-7</v>
      </c>
      <c r="J41" s="3">
        <v>0.37436043345644299</v>
      </c>
      <c r="K41" s="3">
        <v>11075.5797753275</v>
      </c>
      <c r="L41" s="3">
        <v>89.674366710579093</v>
      </c>
      <c r="M41" s="3">
        <v>0.718573127800889</v>
      </c>
      <c r="N41" s="3">
        <v>13586.151965478901</v>
      </c>
      <c r="O41" s="3">
        <v>8.3966667634525596</v>
      </c>
      <c r="P41" s="3">
        <v>2.2018369166154601E-5</v>
      </c>
      <c r="Q41" s="3">
        <v>3.71980213935592E-3</v>
      </c>
    </row>
    <row r="42" spans="1:17" x14ac:dyDescent="0.25">
      <c r="A42" t="s">
        <v>22</v>
      </c>
      <c r="B42" s="8">
        <v>44217</v>
      </c>
      <c r="C42">
        <v>43</v>
      </c>
      <c r="D42">
        <v>0.11</v>
      </c>
      <c r="E42">
        <v>10000</v>
      </c>
      <c r="F42">
        <v>75000</v>
      </c>
      <c r="G42" s="3">
        <v>-1857.77804253263</v>
      </c>
      <c r="H42" s="3">
        <v>11001.205901617201</v>
      </c>
      <c r="I42" s="4">
        <v>1.7457648978116199E-7</v>
      </c>
      <c r="J42" s="3">
        <v>0.37862082886302101</v>
      </c>
      <c r="K42" s="3">
        <v>10910.9009746702</v>
      </c>
      <c r="L42" s="3">
        <v>130.29963432895801</v>
      </c>
      <c r="M42" s="3">
        <v>0.704509813869587</v>
      </c>
      <c r="N42" s="3">
        <v>13355.3285665366</v>
      </c>
      <c r="O42" s="3">
        <v>7.2568827474506801</v>
      </c>
      <c r="P42" s="3">
        <v>3.3294938449390798E-5</v>
      </c>
      <c r="Q42" s="3">
        <v>6.7817328527288996E-4</v>
      </c>
    </row>
    <row r="43" spans="1:17" x14ac:dyDescent="0.25">
      <c r="A43" t="s">
        <v>22</v>
      </c>
      <c r="B43" s="8">
        <v>44217</v>
      </c>
      <c r="C43">
        <v>44</v>
      </c>
      <c r="D43">
        <v>0.11</v>
      </c>
      <c r="E43">
        <v>10000</v>
      </c>
      <c r="F43">
        <v>75000</v>
      </c>
      <c r="G43" s="3">
        <v>-1902.4108389014</v>
      </c>
      <c r="H43" s="3">
        <v>10866.9628530219</v>
      </c>
      <c r="I43" s="4">
        <v>1.7523059159335999E-7</v>
      </c>
      <c r="J43" s="3">
        <v>0.36666651217143298</v>
      </c>
      <c r="K43" s="3">
        <v>11309.884567798499</v>
      </c>
      <c r="L43" s="3">
        <v>131.01237831828701</v>
      </c>
      <c r="M43" s="3">
        <v>0.69091431889499999</v>
      </c>
      <c r="N43" s="3">
        <v>13587.851230177601</v>
      </c>
      <c r="O43" s="3">
        <v>9.7836571933376604</v>
      </c>
      <c r="P43" s="3">
        <v>4.5902894205696001E-6</v>
      </c>
      <c r="Q43" s="3">
        <v>1.9821113201365301E-3</v>
      </c>
    </row>
    <row r="44" spans="1:17" x14ac:dyDescent="0.25">
      <c r="A44" t="s">
        <v>22</v>
      </c>
      <c r="B44" s="8">
        <v>44217</v>
      </c>
      <c r="C44">
        <v>45</v>
      </c>
      <c r="D44">
        <v>0.11</v>
      </c>
      <c r="E44">
        <v>10000</v>
      </c>
      <c r="F44">
        <v>75000</v>
      </c>
      <c r="G44" s="3">
        <v>-1134.15243506559</v>
      </c>
      <c r="H44" s="3">
        <v>6921.4567557026803</v>
      </c>
      <c r="I44" s="4">
        <v>1.7405268472311499E-7</v>
      </c>
      <c r="J44" s="3">
        <v>0.35601063199130401</v>
      </c>
      <c r="K44" s="3">
        <v>5459.2988383030097</v>
      </c>
      <c r="L44" s="3">
        <v>24.553828895296199</v>
      </c>
      <c r="M44" s="3">
        <v>0.62083971579265995</v>
      </c>
      <c r="N44" s="3">
        <v>8484.2238277134293</v>
      </c>
      <c r="O44" s="3">
        <v>12.317072889857201</v>
      </c>
      <c r="P44" s="3">
        <v>6.22851374310062E-6</v>
      </c>
      <c r="Q44" s="3">
        <v>2.97407066613248E-3</v>
      </c>
    </row>
    <row r="45" spans="1:17" x14ac:dyDescent="0.25">
      <c r="A45" t="s">
        <v>22</v>
      </c>
      <c r="B45" s="8">
        <v>44217</v>
      </c>
      <c r="C45">
        <v>46</v>
      </c>
      <c r="D45">
        <v>0.11</v>
      </c>
      <c r="E45">
        <v>10000</v>
      </c>
      <c r="F45">
        <v>75000</v>
      </c>
      <c r="G45" s="3">
        <v>-1988.8422130269</v>
      </c>
      <c r="H45" s="3">
        <v>11602.2090082704</v>
      </c>
      <c r="I45" s="4">
        <v>1.74844798756095E-7</v>
      </c>
      <c r="J45" s="3">
        <v>0.34346061952467</v>
      </c>
      <c r="K45" s="3">
        <v>8746.3858390409405</v>
      </c>
      <c r="L45" s="3">
        <v>1650.58449039884</v>
      </c>
      <c r="M45" s="3">
        <v>0.77543896453195005</v>
      </c>
      <c r="N45" s="3">
        <v>11807.477981272201</v>
      </c>
      <c r="O45" s="3">
        <v>15.7650919480088</v>
      </c>
      <c r="P45" s="3">
        <v>1.00486382710318E-5</v>
      </c>
      <c r="Q45" s="3">
        <v>7.8517001169386008E-3</v>
      </c>
    </row>
    <row r="46" spans="1:17" x14ac:dyDescent="0.25">
      <c r="A46" t="s">
        <v>22</v>
      </c>
      <c r="B46" s="8">
        <v>44217</v>
      </c>
      <c r="C46">
        <v>47</v>
      </c>
      <c r="D46">
        <v>0.11</v>
      </c>
      <c r="E46">
        <v>10000</v>
      </c>
      <c r="F46">
        <v>75000</v>
      </c>
      <c r="G46" s="3">
        <v>-1212.10934107971</v>
      </c>
      <c r="H46" s="3">
        <v>7294.8803253954802</v>
      </c>
      <c r="I46" s="4">
        <v>1.7429241382408799E-7</v>
      </c>
      <c r="J46" s="3">
        <v>0.34139515330399101</v>
      </c>
      <c r="K46" s="3">
        <v>5665.8445556585202</v>
      </c>
      <c r="L46" s="3">
        <v>201.91704259690499</v>
      </c>
      <c r="M46" s="3">
        <v>0.71856407026262104</v>
      </c>
      <c r="N46" s="3">
        <v>7711.83186870192</v>
      </c>
      <c r="O46" s="3">
        <v>11.569338714675499</v>
      </c>
      <c r="P46" s="3">
        <v>4.9053789830111302E-6</v>
      </c>
      <c r="Q46" s="3">
        <v>1.06311544037891E-2</v>
      </c>
    </row>
    <row r="47" spans="1:17" x14ac:dyDescent="0.25">
      <c r="A47" t="s">
        <v>22</v>
      </c>
      <c r="B47" s="8">
        <v>44217</v>
      </c>
      <c r="C47">
        <v>48</v>
      </c>
      <c r="D47">
        <v>0.11</v>
      </c>
      <c r="E47">
        <v>10000</v>
      </c>
      <c r="F47">
        <v>75000</v>
      </c>
      <c r="G47" s="3">
        <v>-875.21818414062898</v>
      </c>
      <c r="H47" s="3">
        <v>6329.5588195222099</v>
      </c>
      <c r="I47" s="4">
        <v>1.7144930269354499E-7</v>
      </c>
      <c r="J47" s="3">
        <v>0.34973766993688199</v>
      </c>
      <c r="K47" s="3">
        <v>6856.8624839958202</v>
      </c>
      <c r="L47" s="3">
        <v>177.03141652430699</v>
      </c>
      <c r="M47" s="3">
        <v>0.726634110988014</v>
      </c>
      <c r="N47" s="3">
        <v>8614.5038285792398</v>
      </c>
      <c r="O47" s="3">
        <v>9.1173453182193391</v>
      </c>
      <c r="P47" s="4">
        <v>1.4382321977812701E-7</v>
      </c>
      <c r="Q47" s="3">
        <v>2.7308264140201602E-3</v>
      </c>
    </row>
    <row r="48" spans="1:17" x14ac:dyDescent="0.25">
      <c r="A48" t="s">
        <v>22</v>
      </c>
      <c r="B48" s="8">
        <v>44217</v>
      </c>
      <c r="C48">
        <v>49</v>
      </c>
      <c r="D48">
        <v>0.11</v>
      </c>
      <c r="E48">
        <v>10000</v>
      </c>
      <c r="F48">
        <v>75000</v>
      </c>
      <c r="G48" s="3">
        <v>-1097.4283669057399</v>
      </c>
      <c r="H48" s="3">
        <v>6937.3354132274098</v>
      </c>
      <c r="I48" s="4">
        <v>1.7346565915689499E-7</v>
      </c>
      <c r="J48" s="3">
        <v>0.36964278884125301</v>
      </c>
      <c r="K48" s="3">
        <v>13689.250038989499</v>
      </c>
      <c r="L48" s="3">
        <v>18.9927774467326</v>
      </c>
      <c r="M48" s="3">
        <v>0.67262723824361603</v>
      </c>
      <c r="N48" s="3">
        <v>14934.681311407399</v>
      </c>
      <c r="O48" s="3">
        <v>9.2477435673292092</v>
      </c>
      <c r="P48" s="3">
        <v>1.41944266340843E-6</v>
      </c>
      <c r="Q48" s="3">
        <v>9.7925524115154193E-4</v>
      </c>
    </row>
    <row r="49" spans="1:38" x14ac:dyDescent="0.25">
      <c r="A49" t="s">
        <v>22</v>
      </c>
      <c r="B49" s="8">
        <v>44217</v>
      </c>
      <c r="C49">
        <v>50</v>
      </c>
      <c r="D49">
        <v>0.11</v>
      </c>
      <c r="E49">
        <v>10000</v>
      </c>
      <c r="F49">
        <v>75000</v>
      </c>
      <c r="G49" s="3">
        <v>-1608.4115783012401</v>
      </c>
      <c r="H49" s="3">
        <v>9600.2674048626905</v>
      </c>
      <c r="I49" s="4">
        <v>1.7443674589502101E-7</v>
      </c>
      <c r="J49" s="3">
        <v>0.37571056662045599</v>
      </c>
      <c r="K49" s="3">
        <v>11679.8808187126</v>
      </c>
      <c r="L49" s="3">
        <v>117.236305248966</v>
      </c>
      <c r="M49" s="3">
        <v>0.73088590836105805</v>
      </c>
      <c r="N49" s="3">
        <v>14558.1020918167</v>
      </c>
      <c r="O49" s="3">
        <v>8.1005442130716698</v>
      </c>
      <c r="P49" s="3">
        <v>7.9705927897912296E-2</v>
      </c>
      <c r="Q49" s="3">
        <v>1.7124213526024E-3</v>
      </c>
    </row>
    <row r="50" spans="1:38" x14ac:dyDescent="0.25">
      <c r="B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38" x14ac:dyDescent="0.25">
      <c r="B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38" x14ac:dyDescent="0.25">
      <c r="B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38" x14ac:dyDescent="0.25">
      <c r="B53" s="10" t="str">
        <f t="shared" ref="B53:J53" si="0">_xlfn.CONCAT("C3_",AA53)</f>
        <v>C3_39</v>
      </c>
      <c r="C53" s="10" t="str">
        <f t="shared" si="0"/>
        <v>C3_40</v>
      </c>
      <c r="D53" s="10" t="str">
        <f t="shared" si="0"/>
        <v>C3_41</v>
      </c>
      <c r="E53" s="10" t="str">
        <f t="shared" si="0"/>
        <v>C3_42</v>
      </c>
      <c r="F53" s="10" t="str">
        <f t="shared" si="0"/>
        <v>C3_43</v>
      </c>
      <c r="G53" s="10" t="str">
        <f t="shared" si="0"/>
        <v>C3_44</v>
      </c>
      <c r="H53" s="10" t="str">
        <f t="shared" si="0"/>
        <v>C3_45</v>
      </c>
      <c r="I53" s="10" t="str">
        <f t="shared" si="0"/>
        <v>C3_46</v>
      </c>
      <c r="J53" s="10" t="str">
        <f t="shared" si="0"/>
        <v>C3_47</v>
      </c>
      <c r="K53" s="10" t="str">
        <f t="shared" ref="K53:M53" si="1">_xlfn.CONCAT("C3_",AJ53)</f>
        <v>C3_48</v>
      </c>
      <c r="L53" s="10" t="str">
        <f t="shared" si="1"/>
        <v>C3_49</v>
      </c>
      <c r="M53" s="10" t="str">
        <f t="shared" si="1"/>
        <v>C3_50</v>
      </c>
      <c r="O53" s="10" t="str">
        <f t="shared" ref="O53:V53" si="2">_xlfn.CONCAT("Q1_",AA53)</f>
        <v>Q1_39</v>
      </c>
      <c r="P53" s="10" t="str">
        <f t="shared" si="2"/>
        <v>Q1_40</v>
      </c>
      <c r="Q53" s="10" t="str">
        <f t="shared" si="2"/>
        <v>Q1_41</v>
      </c>
      <c r="R53" s="10" t="str">
        <f t="shared" si="2"/>
        <v>Q1_42</v>
      </c>
      <c r="S53" s="10" t="str">
        <f t="shared" si="2"/>
        <v>Q1_43</v>
      </c>
      <c r="T53" s="10" t="str">
        <f t="shared" si="2"/>
        <v>Q1_44</v>
      </c>
      <c r="U53" s="10" t="str">
        <f t="shared" si="2"/>
        <v>Q1_45</v>
      </c>
      <c r="V53" s="10" t="str">
        <f t="shared" si="2"/>
        <v>Q1_46</v>
      </c>
      <c r="W53" s="10" t="str">
        <f t="shared" ref="W53:Z53" si="3">_xlfn.CONCAT("Q1_",AI53)</f>
        <v>Q1_47</v>
      </c>
      <c r="X53" s="10" t="str">
        <f t="shared" si="3"/>
        <v>Q1_48</v>
      </c>
      <c r="Y53" s="10" t="str">
        <f t="shared" si="3"/>
        <v>Q1_49</v>
      </c>
      <c r="Z53" s="10" t="str">
        <f t="shared" si="3"/>
        <v>Q1_50</v>
      </c>
      <c r="AA53" s="6">
        <f>C2</f>
        <v>39</v>
      </c>
      <c r="AB53" s="6">
        <f>C3</f>
        <v>40</v>
      </c>
      <c r="AC53" s="6">
        <f>C4</f>
        <v>41</v>
      </c>
      <c r="AD53" s="6">
        <f>C5</f>
        <v>42</v>
      </c>
      <c r="AE53" s="6">
        <f>C6</f>
        <v>43</v>
      </c>
      <c r="AF53" s="6">
        <f>C7</f>
        <v>44</v>
      </c>
      <c r="AG53" s="6">
        <f>C8</f>
        <v>45</v>
      </c>
      <c r="AH53" s="6">
        <f>C9</f>
        <v>46</v>
      </c>
      <c r="AI53" s="6">
        <f>C10</f>
        <v>47</v>
      </c>
      <c r="AJ53" s="6">
        <f>C11</f>
        <v>48</v>
      </c>
      <c r="AK53" s="6">
        <f>C12</f>
        <v>49</v>
      </c>
      <c r="AL53" s="6">
        <f>C13</f>
        <v>50</v>
      </c>
    </row>
    <row r="54" spans="1:38" x14ac:dyDescent="0.25">
      <c r="A54" s="9">
        <f>_xlfn.DAYS(B2,B$2)</f>
        <v>0</v>
      </c>
      <c r="B54" cm="1">
        <f t="array" ref="B54:B57">INDEX($O:$O/$N:$N,AA54:AA57)</f>
        <v>2.0392024845922261E-3</v>
      </c>
      <c r="C54" cm="1">
        <f t="array" ref="C54:C57">INDEX($O:$O/$N:$N,AB54:AB57)</f>
        <v>2.43765761612882E-3</v>
      </c>
      <c r="D54" cm="1">
        <f t="array" ref="D54:D57">INDEX($O:$O/$N:$N,AC54:AC57)</f>
        <v>2.8327189549771825E-3</v>
      </c>
      <c r="E54" cm="1">
        <f t="array" ref="E54:E57">INDEX($O:$O/$N:$N,AD54:AD57)</f>
        <v>2.9140172190166283E-3</v>
      </c>
      <c r="F54" cm="1">
        <f t="array" ref="F54:F57">INDEX($O:$O/$N:$N,AE54:AE57)</f>
        <v>1.8599781736325272E-3</v>
      </c>
      <c r="G54" cm="1">
        <f t="array" ref="G54:G57">INDEX($O:$O/$N:$N,AF54:AF57)</f>
        <v>2.4554189983245285E-3</v>
      </c>
      <c r="H54" cm="1">
        <f t="array" ref="H54:H57">INDEX($O:$O/$N:$N,AG54:AG57)</f>
        <v>3.4166197378024221E-3</v>
      </c>
      <c r="I54" cm="1">
        <f t="array" ref="I54:I57">INDEX($O:$O/$N:$N,AH54:AH57)</f>
        <v>3.40649323099929E-3</v>
      </c>
      <c r="J54" cm="1">
        <f t="array" ref="J54:J57">INDEX($O:$O/$N:$N,AI54:AI57)</f>
        <v>4.8740481506961628E-3</v>
      </c>
      <c r="K54" cm="1">
        <f t="array" ref="K54:K57">INDEX($O:$O/$N:$N,AJ54:AJ57)</f>
        <v>2.3480274247870687E-3</v>
      </c>
      <c r="L54" cm="1">
        <f t="array" ref="L54:L57">INDEX($O:$O/$N:$N,AK54:AK57)</f>
        <v>3.2314104097543048E-3</v>
      </c>
      <c r="M54" cm="1">
        <f t="array" ref="M54:M57">INDEX($O:$O/$N:$N,AL54:AL57)</f>
        <v>2.8584313788887219E-3</v>
      </c>
      <c r="N54" s="9">
        <v>0</v>
      </c>
      <c r="O54" s="2" cm="1">
        <f t="array" ref="O54:O57">INDEX($I:$I^(1-$J:$J)/$H:$H,AA54:AA57)</f>
        <v>1.9603124928283062E-9</v>
      </c>
      <c r="P54" s="2" cm="1">
        <f t="array" ref="P54:P57">INDEX($I:$I^(1-$J:$J)/$H:$H,AB54:AB57)</f>
        <v>3.4879173841985417E-9</v>
      </c>
      <c r="Q54" s="2" cm="1">
        <f t="array" ref="Q54:Q57">INDEX($I:$I^(1-$J:$J)/$H:$H,AC54:AC57)</f>
        <v>4.4129507502994232E-9</v>
      </c>
      <c r="R54" s="2" cm="1">
        <f t="array" ref="R54:R57">INDEX($I:$I^(1-$J:$J)/$H:$H,AD54:AD57)</f>
        <v>7.3690035574100237E-9</v>
      </c>
      <c r="S54" s="2" cm="1">
        <f t="array" ref="S54:S57">INDEX($I:$I^(1-$J:$J)/$H:$H,AE54:AE57)</f>
        <v>2.5746750377647047E-8</v>
      </c>
      <c r="T54" s="2" cm="1">
        <f t="array" ref="T54:T57">INDEX($I:$I^(1-$J:$J)/$H:$H,AF54:AF57)</f>
        <v>1.2260235254629205E-8</v>
      </c>
      <c r="U54" s="2" cm="1">
        <f t="array" ref="U54:U57">INDEX($I:$I^(1-$J:$J)/$H:$H,AG54:AG57)</f>
        <v>2.8740021552692973E-8</v>
      </c>
      <c r="V54" s="2" cm="1">
        <f t="array" ref="V54:V57">INDEX($I:$I^(1-$J:$J)/$H:$H,AH54:AH57)</f>
        <v>3.8801526141672883E-9</v>
      </c>
      <c r="W54" s="2" cm="1">
        <f t="array" ref="W54:W57">INDEX($I:$I^(1-$J:$J)/$H:$H,AI54:AI57)</f>
        <v>1.0393889718401496E-8</v>
      </c>
      <c r="X54" s="2" cm="1">
        <f t="array" ref="X54:X57">INDEX($I:$I^(1-$J:$J)/$H:$H,AJ54:AJ57)</f>
        <v>1.6518870477963376E-8</v>
      </c>
      <c r="Y54" s="2" cm="1">
        <f t="array" ref="Y54:Y57">INDEX($I:$I^(1-$J:$J)/$H:$H,AK54:AK57)</f>
        <v>4.3695361425511045E-8</v>
      </c>
      <c r="Z54" s="2" cm="1">
        <f t="array" ref="Z54:Z57">INDEX($I:$I^(1-$J:$J)/$H:$H,AL54:AL57)</f>
        <v>1.4950746493944551E-8</v>
      </c>
      <c r="AA54">
        <v>2</v>
      </c>
      <c r="AB54">
        <v>3</v>
      </c>
      <c r="AC54">
        <v>4</v>
      </c>
      <c r="AD54">
        <v>5</v>
      </c>
      <c r="AE54">
        <v>6</v>
      </c>
      <c r="AF54">
        <v>7</v>
      </c>
      <c r="AG54">
        <v>8</v>
      </c>
      <c r="AH54">
        <v>9</v>
      </c>
      <c r="AI54">
        <v>10</v>
      </c>
      <c r="AJ54">
        <v>11</v>
      </c>
      <c r="AK54">
        <v>12</v>
      </c>
      <c r="AL54">
        <v>13</v>
      </c>
    </row>
    <row r="55" spans="1:38" x14ac:dyDescent="0.25">
      <c r="A55" s="9">
        <f>_xlfn.DAYS(B14,B$2)</f>
        <v>46</v>
      </c>
      <c r="B55">
        <v>6.1939794552585362E-4</v>
      </c>
      <c r="C55">
        <v>7.0717123362569717E-4</v>
      </c>
      <c r="D55">
        <v>9.4780245561546374E-4</v>
      </c>
      <c r="E55">
        <v>6.7134756287863832E-4</v>
      </c>
      <c r="F55">
        <v>1.4652181008462423E-3</v>
      </c>
      <c r="G55">
        <v>1.027624888282092E-3</v>
      </c>
      <c r="H55">
        <v>1.0710105530740692E-3</v>
      </c>
      <c r="I55">
        <v>1.1689332218056492E-3</v>
      </c>
      <c r="J55">
        <v>1.0744225819972442E-3</v>
      </c>
      <c r="K55">
        <v>7.2017431328931741E-4</v>
      </c>
      <c r="L55">
        <v>1.1953345153019829E-3</v>
      </c>
      <c r="M55">
        <v>2.2121643795727361E-3</v>
      </c>
      <c r="N55" s="9">
        <v>46</v>
      </c>
      <c r="O55" s="2">
        <v>8.273858147972197E-9</v>
      </c>
      <c r="P55">
        <v>8.955453854892639E-9</v>
      </c>
      <c r="Q55">
        <v>8.5681778166375649E-9</v>
      </c>
      <c r="R55">
        <v>1.0199773747941621E-8</v>
      </c>
      <c r="S55">
        <v>1.6656086803867445E-8</v>
      </c>
      <c r="T55">
        <v>1.1224342325731256E-8</v>
      </c>
      <c r="U55">
        <v>1.1222302203275092E-8</v>
      </c>
      <c r="V55">
        <v>6.7819764668625738E-9</v>
      </c>
      <c r="W55">
        <v>9.4436353934264334E-9</v>
      </c>
      <c r="X55">
        <v>1.3271650230314109E-8</v>
      </c>
      <c r="Y55">
        <v>2.2518681526442192E-8</v>
      </c>
      <c r="Z55">
        <v>1.1895504465613725E-8</v>
      </c>
      <c r="AA55">
        <v>14</v>
      </c>
      <c r="AB55">
        <v>15</v>
      </c>
      <c r="AC55">
        <v>16</v>
      </c>
      <c r="AD55">
        <v>17</v>
      </c>
      <c r="AE55">
        <v>18</v>
      </c>
      <c r="AF55">
        <v>19</v>
      </c>
      <c r="AG55">
        <v>20</v>
      </c>
      <c r="AH55">
        <v>21</v>
      </c>
      <c r="AI55">
        <v>22</v>
      </c>
      <c r="AJ55">
        <v>23</v>
      </c>
      <c r="AK55">
        <v>24</v>
      </c>
      <c r="AL55">
        <v>25</v>
      </c>
    </row>
    <row r="56" spans="1:38" x14ac:dyDescent="0.25">
      <c r="A56" s="9">
        <f>_xlfn.DAYS(B26,B2)</f>
        <v>114</v>
      </c>
      <c r="B56">
        <v>2.2433347209937335E-3</v>
      </c>
      <c r="C56">
        <v>2.6944503157790237E-3</v>
      </c>
      <c r="D56">
        <v>2.9369919723482621E-3</v>
      </c>
      <c r="E56">
        <v>7.8633652438275684E-4</v>
      </c>
      <c r="F56">
        <v>1.5936462414291835E-3</v>
      </c>
      <c r="G56">
        <v>9.2271005464453703E-4</v>
      </c>
      <c r="H56">
        <v>1.5547904092814856E-3</v>
      </c>
      <c r="I56">
        <v>1.3171075377797514E-3</v>
      </c>
      <c r="J56">
        <v>1.3358472125878258E-3</v>
      </c>
      <c r="K56">
        <v>2.9665599702979936E-3</v>
      </c>
      <c r="L56">
        <v>2.2421080378042381E-3</v>
      </c>
      <c r="M56">
        <v>7.2885921491659038E-4</v>
      </c>
      <c r="N56" s="9">
        <v>114</v>
      </c>
      <c r="O56" s="4">
        <v>6.3348686282042769E-9</v>
      </c>
      <c r="P56">
        <v>6.0804913950920247E-9</v>
      </c>
      <c r="Q56">
        <v>5.1791107799056068E-9</v>
      </c>
      <c r="R56">
        <v>9.1720969756752541E-9</v>
      </c>
      <c r="S56">
        <v>1.0938584735289933E-8</v>
      </c>
      <c r="T56">
        <v>8.8779872448733995E-9</v>
      </c>
      <c r="U56">
        <v>7.6752662440161578E-9</v>
      </c>
      <c r="V56">
        <v>5.3776659831297421E-9</v>
      </c>
      <c r="W56">
        <v>7.5792811506995937E-9</v>
      </c>
      <c r="X56">
        <v>8.7777703717459841E-9</v>
      </c>
      <c r="Y56">
        <v>1.4165684897791087E-8</v>
      </c>
      <c r="Z56">
        <v>9.491516625328768E-9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</row>
    <row r="57" spans="1:38" x14ac:dyDescent="0.25">
      <c r="A57" s="9">
        <f>_xlfn.DAYS(B38,B2)</f>
        <v>262</v>
      </c>
      <c r="B57">
        <v>7.0976725967976449E-4</v>
      </c>
      <c r="C57">
        <v>1.3195260313348248E-3</v>
      </c>
      <c r="D57">
        <v>1.1345201212534966E-3</v>
      </c>
      <c r="E57">
        <v>6.1803127072240012E-4</v>
      </c>
      <c r="F57">
        <v>5.4336984008268292E-4</v>
      </c>
      <c r="G57">
        <v>7.2002975508069227E-4</v>
      </c>
      <c r="H57">
        <v>1.4517618983157776E-3</v>
      </c>
      <c r="I57">
        <v>1.3351786023242014E-3</v>
      </c>
      <c r="J57">
        <v>1.5002062949049857E-3</v>
      </c>
      <c r="K57">
        <v>1.0583714976098665E-3</v>
      </c>
      <c r="L57">
        <v>6.1921264836535908E-4</v>
      </c>
      <c r="M57">
        <v>5.5642858952233154E-4</v>
      </c>
      <c r="N57" s="9">
        <v>262</v>
      </c>
      <c r="O57" s="4">
        <v>4.9065720207478021E-9</v>
      </c>
      <c r="P57">
        <v>4.8639975012450902E-9</v>
      </c>
      <c r="Q57">
        <v>5.0236772286662433E-9</v>
      </c>
      <c r="R57">
        <v>5.7605719822102471E-9</v>
      </c>
      <c r="S57">
        <v>5.7447405305654779E-9</v>
      </c>
      <c r="T57">
        <v>4.8399817888707438E-9</v>
      </c>
      <c r="U57">
        <v>6.4102171698516015E-9</v>
      </c>
      <c r="V57">
        <v>3.1549662422555575E-9</v>
      </c>
      <c r="W57">
        <v>4.8490323437462421E-9</v>
      </c>
      <c r="X57">
        <v>6.2956400628435622E-9</v>
      </c>
      <c r="Y57">
        <v>7.8903594950203846E-9</v>
      </c>
      <c r="Z57">
        <v>6.2884363821867862E-9</v>
      </c>
      <c r="AA57">
        <v>38</v>
      </c>
      <c r="AB57">
        <v>39</v>
      </c>
      <c r="AC57">
        <v>40</v>
      </c>
      <c r="AD57">
        <v>41</v>
      </c>
      <c r="AE57">
        <v>42</v>
      </c>
      <c r="AF57">
        <v>43</v>
      </c>
      <c r="AG57">
        <v>44</v>
      </c>
      <c r="AH57">
        <v>45</v>
      </c>
      <c r="AI57">
        <v>46</v>
      </c>
      <c r="AJ57">
        <v>47</v>
      </c>
      <c r="AK57">
        <v>48</v>
      </c>
      <c r="AL57">
        <v>49</v>
      </c>
    </row>
    <row r="58" spans="1:38" x14ac:dyDescent="0.25">
      <c r="A58" s="9"/>
      <c r="N58" s="9"/>
      <c r="O58" s="4"/>
    </row>
    <row r="59" spans="1:38" x14ac:dyDescent="0.25">
      <c r="A59" s="9"/>
      <c r="L59" s="9"/>
      <c r="M59" s="2"/>
    </row>
    <row r="60" spans="1:38" x14ac:dyDescent="0.25">
      <c r="A60" s="9"/>
      <c r="L60" s="9"/>
      <c r="M60" s="2"/>
    </row>
    <row r="61" spans="1:38" x14ac:dyDescent="0.25">
      <c r="M61" s="2"/>
    </row>
    <row r="68" spans="1:26" x14ac:dyDescent="0.25">
      <c r="B68" s="10" t="str">
        <f t="shared" ref="B68:G68" si="4">_xlfn.CONCAT("ΔR_",AA53)</f>
        <v>ΔR_39</v>
      </c>
      <c r="C68" s="10" t="str">
        <f t="shared" si="4"/>
        <v>ΔR_40</v>
      </c>
      <c r="D68" s="10" t="str">
        <f t="shared" si="4"/>
        <v>ΔR_41</v>
      </c>
      <c r="E68" s="10" t="str">
        <f t="shared" si="4"/>
        <v>ΔR_42</v>
      </c>
      <c r="F68" s="10" t="str">
        <f t="shared" si="4"/>
        <v>ΔR_43</v>
      </c>
      <c r="G68" s="10" t="str">
        <f t="shared" si="4"/>
        <v>ΔR_44</v>
      </c>
      <c r="H68" s="10" t="str">
        <f t="shared" ref="H68:M68" si="5">_xlfn.CONCAT("ΔR_",AG53)</f>
        <v>ΔR_45</v>
      </c>
      <c r="I68" s="10" t="str">
        <f t="shared" si="5"/>
        <v>ΔR_46</v>
      </c>
      <c r="J68" s="10" t="str">
        <f t="shared" si="5"/>
        <v>ΔR_47</v>
      </c>
      <c r="K68" s="10" t="str">
        <f t="shared" si="5"/>
        <v>ΔR_48</v>
      </c>
      <c r="L68" s="10" t="str">
        <f t="shared" si="5"/>
        <v>ΔR_49</v>
      </c>
      <c r="M68" s="10" t="str">
        <f t="shared" si="5"/>
        <v>ΔR_50</v>
      </c>
      <c r="O68" s="10" t="str">
        <f t="shared" ref="O68:T68" si="6">_xlfn.CONCAT("Q2_",AA53)</f>
        <v>Q2_39</v>
      </c>
      <c r="P68" s="10" t="str">
        <f t="shared" si="6"/>
        <v>Q2_40</v>
      </c>
      <c r="Q68" s="10" t="str">
        <f t="shared" si="6"/>
        <v>Q2_41</v>
      </c>
      <c r="R68" s="10" t="str">
        <f t="shared" si="6"/>
        <v>Q2_42</v>
      </c>
      <c r="S68" s="10" t="str">
        <f t="shared" si="6"/>
        <v>Q2_43</v>
      </c>
      <c r="T68" s="10" t="str">
        <f t="shared" si="6"/>
        <v>Q2_44</v>
      </c>
      <c r="U68" s="10" t="str">
        <f t="shared" ref="U68:X68" si="7">_xlfn.CONCAT("Q2_",AG53)</f>
        <v>Q2_45</v>
      </c>
      <c r="V68" s="10" t="str">
        <f t="shared" si="7"/>
        <v>Q2_46</v>
      </c>
      <c r="W68" s="10" t="str">
        <f t="shared" si="7"/>
        <v>Q2_47</v>
      </c>
      <c r="X68" s="10" t="str">
        <f t="shared" si="7"/>
        <v>Q2_48</v>
      </c>
      <c r="Y68" s="10" t="str">
        <f>_xlfn.CONCAT("Q2_",AK53)</f>
        <v>Q2_49</v>
      </c>
      <c r="Z68" s="10" t="str">
        <f>_xlfn.CONCAT("Q2_",AL53)</f>
        <v>Q2_50</v>
      </c>
    </row>
    <row r="69" spans="1:26" x14ac:dyDescent="0.25">
      <c r="A69" s="9">
        <v>0</v>
      </c>
      <c r="B69" s="2" cm="1">
        <f t="array" ref="B69:B72">INDEX($H:$H,AA54:AA57)</f>
        <v>2094.3805763026198</v>
      </c>
      <c r="C69" s="2" cm="1">
        <f t="array" ref="C69:C72">INDEX($H:$H,AB54:AB57)</f>
        <v>2050.1029306862101</v>
      </c>
      <c r="D69" s="2" cm="1">
        <f t="array" ref="D69:D72">INDEX($H:$H,AC54:AC57)</f>
        <v>2332.3316879857898</v>
      </c>
      <c r="E69" s="2" cm="1">
        <f t="array" ref="E69:E72">INDEX($H:$H,AD54:AD57)</f>
        <v>3022.2550040398701</v>
      </c>
      <c r="F69" s="2" cm="1">
        <f t="array" ref="F69:F72">INDEX($H:$H,AE54:AE57)</f>
        <v>4917.6183900576898</v>
      </c>
      <c r="G69" s="2" cm="1">
        <f t="array" ref="G69:G72">INDEX($H:$H,AF54:AF57)</f>
        <v>4462.76382641696</v>
      </c>
      <c r="H69" s="2" cm="1">
        <f t="array" ref="H69:H72">INDEX($H:$H,AG54:AG57)</f>
        <v>2008.98238746215</v>
      </c>
      <c r="I69" s="2" cm="1">
        <f t="array" ref="I69:I72">INDEX($H:$H,AH54:AH57)</f>
        <v>2922.95094826074</v>
      </c>
      <c r="J69" s="2" cm="1">
        <f t="array" ref="J69:J72">INDEX($H:$H,AI54:AI57)</f>
        <v>2246.2760073874902</v>
      </c>
      <c r="K69" s="2" cm="1">
        <f t="array" ref="K69:K72">INDEX($H:$H,AJ54:AJ57)</f>
        <v>2198.13269343812</v>
      </c>
      <c r="L69" s="2" cm="1">
        <f t="array" ref="L69:L72">INDEX($H:$H,AK54:AK57)</f>
        <v>2664.40618846396</v>
      </c>
      <c r="M69" s="2" cm="1">
        <f t="array" ref="M69:M72">INDEX($H:$H,AL54:AL57)</f>
        <v>3390.4813963756301</v>
      </c>
      <c r="N69" s="9">
        <v>0</v>
      </c>
      <c r="O69" s="2" cm="1">
        <f t="array" ref="O69:O72">INDEX($L:$L^(1-$M:$M)/$K:$K,AA54:AA57)</f>
        <v>2.1657047533432588E-4</v>
      </c>
      <c r="P69" s="2" cm="1">
        <f t="array" ref="P69:P72">INDEX($L:$L^(1-$M:$M)/$K:$K,AB54:AB57)</f>
        <v>2.8977647829713887E-4</v>
      </c>
      <c r="Q69" s="2" cm="1">
        <f t="array" ref="Q69:Q72">INDEX($L:$L^(1-$M:$M)/$K:$K,AC54:AC57)</f>
        <v>3.3368689718953006E-4</v>
      </c>
      <c r="R69" s="2" cm="1">
        <f t="array" ref="R69:R72">INDEX($L:$L^(1-$M:$M)/$K:$K,AD54:AD57)</f>
        <v>2.5138921835578812E-4</v>
      </c>
      <c r="S69" s="2" cm="1">
        <f t="array" ref="S69:S72">INDEX($L:$L^(1-$M:$M)/$K:$K,AE54:AE57)</f>
        <v>1.8413259269893094E-4</v>
      </c>
      <c r="T69" s="2" cm="1">
        <f t="array" ref="T69:T72">INDEX($L:$L^(1-$M:$M)/$K:$K,AF54:AF57)</f>
        <v>4.9521193613888436E-4</v>
      </c>
      <c r="U69" s="2" cm="1">
        <f t="array" ref="U69:U72">INDEX($L:$L^(1-$M:$M)/$K:$K,AG54:AG57)</f>
        <v>3.6876292140368433E-4</v>
      </c>
      <c r="V69" s="2" cm="1">
        <f t="array" ref="V69:V72">INDEX($L:$L^(1-$M:$M)/$K:$K,AH54:AH57)</f>
        <v>5.6106166420462117E-4</v>
      </c>
      <c r="W69" s="2" cm="1">
        <f t="array" ref="W69:W72">INDEX($L:$L^(1-$M:$M)/$K:$K,AI54:AI57)</f>
        <v>8.7125013015265272E-4</v>
      </c>
      <c r="X69" s="2" cm="1">
        <f t="array" ref="X69:X72">INDEX($L:$L^(1-$M:$M)/$K:$K,AJ54:AJ57)</f>
        <v>2.4671360611558569E-4</v>
      </c>
      <c r="Y69" s="2" cm="1">
        <f t="array" ref="Y69:Y72">INDEX($L:$L^(1-$M:$M)/$K:$K,AK54:AK57)</f>
        <v>3.6208788851955332E-4</v>
      </c>
      <c r="Z69" s="2" cm="1">
        <f t="array" ref="Z69:Z72">INDEX($L:$L^(1-$M:$M)/$K:$K,AL54:AL57)</f>
        <v>2.9604732187656996E-4</v>
      </c>
    </row>
    <row r="70" spans="1:26" x14ac:dyDescent="0.25">
      <c r="A70" s="9">
        <v>46</v>
      </c>
      <c r="B70" s="2">
        <v>6496.5302260294102</v>
      </c>
      <c r="C70">
        <v>6154.7591613923896</v>
      </c>
      <c r="D70">
        <v>6148.7584773245499</v>
      </c>
      <c r="E70">
        <v>7242.0587241228104</v>
      </c>
      <c r="F70">
        <v>8281.2575131621306</v>
      </c>
      <c r="G70">
        <v>8049.46820654569</v>
      </c>
      <c r="H70">
        <v>4217.8702176125798</v>
      </c>
      <c r="I70">
        <v>7668.9399737825597</v>
      </c>
      <c r="J70">
        <v>5060.9912789949403</v>
      </c>
      <c r="K70">
        <v>4499.7081374312402</v>
      </c>
      <c r="L70">
        <v>4976.5615930341601</v>
      </c>
      <c r="M70">
        <v>6404.1862886695399</v>
      </c>
      <c r="N70" s="9">
        <v>46</v>
      </c>
      <c r="O70" s="2">
        <v>3.1654027916263596E-4</v>
      </c>
      <c r="P70">
        <v>4.3136223095407332E-4</v>
      </c>
      <c r="Q70">
        <v>4.4526524150337771E-4</v>
      </c>
      <c r="R70">
        <v>2.7360562141208174E-4</v>
      </c>
      <c r="S70">
        <v>2.0840823107864273E-4</v>
      </c>
      <c r="T70">
        <v>3.6047773051125728E-4</v>
      </c>
      <c r="U70">
        <v>4.7826191898918158E-4</v>
      </c>
      <c r="V70">
        <v>5.4451417036349898E-4</v>
      </c>
      <c r="W70">
        <v>4.4325864653653471E-2</v>
      </c>
      <c r="X70">
        <v>4.1514071305346684E-4</v>
      </c>
      <c r="Y70">
        <v>2.2847047344730416E-4</v>
      </c>
      <c r="Z70">
        <v>2.3588682469328638E-4</v>
      </c>
    </row>
    <row r="71" spans="1:26" x14ac:dyDescent="0.25">
      <c r="A71" s="9">
        <v>114</v>
      </c>
      <c r="B71" s="2">
        <v>6988.7504244739603</v>
      </c>
      <c r="C71">
        <v>6758.4994869474103</v>
      </c>
      <c r="D71">
        <v>6387.4067931015998</v>
      </c>
      <c r="E71">
        <v>8045.2850963647197</v>
      </c>
      <c r="F71">
        <v>8526.5904810164193</v>
      </c>
      <c r="G71">
        <v>8377.1938698309696</v>
      </c>
      <c r="H71">
        <v>4696.0280804223903</v>
      </c>
      <c r="I71">
        <v>8576.5345165797098</v>
      </c>
      <c r="J71">
        <v>5605.31932954078</v>
      </c>
      <c r="K71">
        <v>4782.7817497926699</v>
      </c>
      <c r="L71">
        <v>5179.5696846278497</v>
      </c>
      <c r="M71">
        <v>7093.0654825318297</v>
      </c>
      <c r="N71" s="9">
        <v>114</v>
      </c>
      <c r="O71" s="2">
        <v>3.4443350089472067E-4</v>
      </c>
      <c r="P71">
        <v>4.3307667010357849E-4</v>
      </c>
      <c r="Q71">
        <v>4.4570414259264353E-4</v>
      </c>
      <c r="R71">
        <v>2.6712387721940787E-4</v>
      </c>
      <c r="S71">
        <v>2.4461902700383489E-4</v>
      </c>
      <c r="T71">
        <v>3.2430275716348436E-4</v>
      </c>
      <c r="U71">
        <v>5.0249704809107862E-4</v>
      </c>
      <c r="V71">
        <v>6.205050180804855E-4</v>
      </c>
      <c r="W71">
        <v>9.4666009572267967E-4</v>
      </c>
      <c r="X71">
        <v>3.8062303174684053E-4</v>
      </c>
      <c r="Y71">
        <v>1.8700490621214404E-4</v>
      </c>
      <c r="Z71">
        <v>2.4159382037915647E-4</v>
      </c>
    </row>
    <row r="72" spans="1:26" x14ac:dyDescent="0.25">
      <c r="A72" s="9">
        <v>262</v>
      </c>
      <c r="B72" s="2">
        <v>9900.0658120871103</v>
      </c>
      <c r="C72">
        <v>9474.8503466938892</v>
      </c>
      <c r="D72">
        <v>8676.2576234144799</v>
      </c>
      <c r="E72">
        <v>10375.8759684613</v>
      </c>
      <c r="F72">
        <v>11001.205901617201</v>
      </c>
      <c r="G72">
        <v>10866.9628530219</v>
      </c>
      <c r="H72">
        <v>6921.4567557026803</v>
      </c>
      <c r="I72">
        <v>11602.2090082704</v>
      </c>
      <c r="J72">
        <v>7294.8803253954802</v>
      </c>
      <c r="K72">
        <v>6329.5588195222099</v>
      </c>
      <c r="L72">
        <v>6937.3354132274098</v>
      </c>
      <c r="M72">
        <v>9600.2674048626905</v>
      </c>
      <c r="N72" s="9">
        <v>262</v>
      </c>
      <c r="O72" s="2">
        <v>4.9070394591703653E-4</v>
      </c>
      <c r="P72">
        <v>5.1965938077102973E-4</v>
      </c>
      <c r="Q72">
        <v>4.8457694741228162E-4</v>
      </c>
      <c r="R72">
        <v>3.2001244478916757E-4</v>
      </c>
      <c r="S72">
        <v>3.864420209966162E-4</v>
      </c>
      <c r="T72">
        <v>3.9899986745828465E-4</v>
      </c>
      <c r="U72">
        <v>6.1651142970821013E-4</v>
      </c>
      <c r="V72">
        <v>6.0356970792586407E-4</v>
      </c>
      <c r="W72">
        <v>7.8612904892683946E-4</v>
      </c>
      <c r="X72">
        <v>6.0036427479754468E-4</v>
      </c>
      <c r="Y72">
        <v>1.9151173267566062E-4</v>
      </c>
      <c r="Z72">
        <v>3.0858539142499962E-4</v>
      </c>
    </row>
    <row r="73" spans="1:26" x14ac:dyDescent="0.25">
      <c r="A73" s="9"/>
      <c r="B73" s="2"/>
      <c r="N73" s="9"/>
      <c r="O73" s="2"/>
    </row>
    <row r="74" spans="1:26" x14ac:dyDescent="0.25">
      <c r="A74" s="9"/>
      <c r="B74" s="2"/>
      <c r="N74" s="9"/>
      <c r="O74" s="2"/>
    </row>
    <row r="75" spans="1:26" x14ac:dyDescent="0.25">
      <c r="A75" s="9"/>
      <c r="B75" s="2"/>
      <c r="N75" s="9"/>
      <c r="O75" s="2"/>
    </row>
    <row r="76" spans="1:26" x14ac:dyDescent="0.25">
      <c r="B76" s="2"/>
      <c r="O76" s="2"/>
    </row>
  </sheetData>
  <autoFilter ref="A1:Q49" xr:uid="{845BEF35-BB85-4AD8-BFB5-7122EF488156}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719A-0FA5-4CC5-8724-15010B15C58D}">
  <dimension ref="A2:E44"/>
  <sheetViews>
    <sheetView topLeftCell="A7" zoomScale="80" zoomScaleNormal="80" workbookViewId="0">
      <selection activeCell="C17" sqref="C17"/>
    </sheetView>
  </sheetViews>
  <sheetFormatPr defaultRowHeight="15" x14ac:dyDescent="0.25"/>
  <sheetData>
    <row r="2" spans="1:5" x14ac:dyDescent="0.25">
      <c r="A2" s="7">
        <f>'Au NPs'!A69</f>
        <v>0</v>
      </c>
      <c r="B2" s="2">
        <f>'Au NPs'!B69</f>
        <v>2197.8856470000001</v>
      </c>
      <c r="D2" s="9">
        <v>0</v>
      </c>
      <c r="E2" s="2" cm="1">
        <f t="array" ref="E2:E4">TRANSPOSE(MWCNTs!B69:D69)</f>
        <v>13853.479344781899</v>
      </c>
    </row>
    <row r="3" spans="1:5" x14ac:dyDescent="0.25">
      <c r="A3" s="7">
        <f>'Au NPs'!A69</f>
        <v>0</v>
      </c>
      <c r="B3" s="2">
        <f>'Au NPs'!C69</f>
        <v>2127.8222110000002</v>
      </c>
      <c r="D3" s="9">
        <v>0</v>
      </c>
      <c r="E3" s="2">
        <v>12115.0939670837</v>
      </c>
    </row>
    <row r="4" spans="1:5" x14ac:dyDescent="0.25">
      <c r="A4" s="7">
        <f>'Au NPs'!A69</f>
        <v>0</v>
      </c>
      <c r="B4" s="2">
        <f>'Au NPs'!D69</f>
        <v>2031.9557629999999</v>
      </c>
      <c r="D4" s="9">
        <v>0</v>
      </c>
      <c r="E4" s="2">
        <v>12791.8033077605</v>
      </c>
    </row>
    <row r="5" spans="1:5" x14ac:dyDescent="0.25">
      <c r="A5" s="7">
        <f>'Au NPs'!A70</f>
        <v>179</v>
      </c>
      <c r="B5" s="2">
        <f>'Au NPs'!B70</f>
        <v>32210.487010000001</v>
      </c>
      <c r="D5" s="9">
        <v>7</v>
      </c>
      <c r="E5" s="2" cm="1">
        <f t="array" ref="E5:E7">TRANSPOSE(MWCNTs!B70:D70)</f>
        <v>16724.0593255454</v>
      </c>
    </row>
    <row r="6" spans="1:5" x14ac:dyDescent="0.25">
      <c r="A6" s="7">
        <f>'Au NPs'!A70</f>
        <v>179</v>
      </c>
      <c r="B6" s="2">
        <f>'Au NPs'!C70</f>
        <v>30987.123530000001</v>
      </c>
      <c r="D6" s="9">
        <v>7</v>
      </c>
      <c r="E6" s="2">
        <v>17009.423408900799</v>
      </c>
    </row>
    <row r="7" spans="1:5" x14ac:dyDescent="0.25">
      <c r="A7" s="7">
        <f>'Au NPs'!A70</f>
        <v>179</v>
      </c>
      <c r="B7" s="2">
        <f>'Au NPs'!D70</f>
        <v>52753.60368</v>
      </c>
      <c r="D7" s="9">
        <v>7</v>
      </c>
      <c r="E7" s="2">
        <v>18098.9837323867</v>
      </c>
    </row>
    <row r="8" spans="1:5" x14ac:dyDescent="0.25">
      <c r="A8" s="7">
        <f>'Au NPs'!A71</f>
        <v>226</v>
      </c>
      <c r="B8" s="2">
        <f>'Au NPs'!B71</f>
        <v>26517.521695035899</v>
      </c>
      <c r="D8" s="9">
        <v>28</v>
      </c>
      <c r="E8" s="2" cm="1">
        <f t="array" ref="E8:E10">TRANSPOSE(MWCNTs!B71:D71)</f>
        <v>22253.8375722163</v>
      </c>
    </row>
    <row r="9" spans="1:5" x14ac:dyDescent="0.25">
      <c r="A9" s="7">
        <f>'Au NPs'!A71</f>
        <v>226</v>
      </c>
      <c r="B9" s="2">
        <f>'Au NPs'!C71</f>
        <v>26469.783750512899</v>
      </c>
      <c r="D9" s="9">
        <v>28</v>
      </c>
      <c r="E9" s="2">
        <v>20904.2217247833</v>
      </c>
    </row>
    <row r="10" spans="1:5" x14ac:dyDescent="0.25">
      <c r="A10" s="7">
        <f>'Au NPs'!A71</f>
        <v>226</v>
      </c>
      <c r="B10" s="2">
        <f>'Au NPs'!D71</f>
        <v>46644.572027187904</v>
      </c>
      <c r="D10" s="9">
        <v>28</v>
      </c>
      <c r="E10" s="2">
        <v>21861.358504436001</v>
      </c>
    </row>
    <row r="11" spans="1:5" x14ac:dyDescent="0.25">
      <c r="A11" s="7">
        <f>'Au NPs'!A72</f>
        <v>273</v>
      </c>
      <c r="B11" s="2">
        <f>'Au NPs'!B72</f>
        <v>25527.426092321901</v>
      </c>
      <c r="D11" s="9">
        <v>38</v>
      </c>
      <c r="E11" s="2" cm="1">
        <f t="array" ref="E11:E13">TRANSPOSE(MWCNTs!B72:D72)</f>
        <v>22644.7621296695</v>
      </c>
    </row>
    <row r="12" spans="1:5" x14ac:dyDescent="0.25">
      <c r="A12" s="7">
        <f>'Au NPs'!A72</f>
        <v>273</v>
      </c>
      <c r="B12" s="2">
        <f>'Au NPs'!C72</f>
        <v>25112.7430173703</v>
      </c>
      <c r="D12" s="9">
        <v>38</v>
      </c>
      <c r="E12" s="2">
        <v>23173.704781431599</v>
      </c>
    </row>
    <row r="13" spans="1:5" x14ac:dyDescent="0.25">
      <c r="A13" s="7">
        <f>'Au NPs'!A72</f>
        <v>273</v>
      </c>
      <c r="B13" s="2">
        <f>'Au NPs'!D72</f>
        <v>43036.828009672899</v>
      </c>
      <c r="D13" s="9">
        <v>38</v>
      </c>
      <c r="E13" s="2">
        <v>23083.499831737099</v>
      </c>
    </row>
    <row r="14" spans="1:5" x14ac:dyDescent="0.25">
      <c r="A14" s="7">
        <f>'Au NPs'!A73</f>
        <v>442</v>
      </c>
      <c r="B14" s="2">
        <f>'Au NPs'!B73</f>
        <v>28985.732481350198</v>
      </c>
      <c r="D14" s="9">
        <v>88</v>
      </c>
      <c r="E14" s="2" cm="1">
        <f t="array" ref="E14:E16">TRANSPOSE(MWCNTs!B73:D73)</f>
        <v>34546.841730047599</v>
      </c>
    </row>
    <row r="15" spans="1:5" x14ac:dyDescent="0.25">
      <c r="A15" s="7">
        <f>'Au NPs'!A73</f>
        <v>442</v>
      </c>
      <c r="B15" s="2">
        <f>'Au NPs'!C73</f>
        <v>31818.144956657801</v>
      </c>
      <c r="D15" s="9">
        <v>88</v>
      </c>
      <c r="E15" s="2">
        <v>37370.423405151501</v>
      </c>
    </row>
    <row r="16" spans="1:5" x14ac:dyDescent="0.25">
      <c r="A16" s="7">
        <f>'Au NPs'!A73</f>
        <v>442</v>
      </c>
      <c r="B16" s="2">
        <f>'Au NPs'!D73</f>
        <v>54611.265925767402</v>
      </c>
      <c r="D16" s="9">
        <v>88</v>
      </c>
      <c r="E16" s="2">
        <v>37368.770824122301</v>
      </c>
    </row>
    <row r="17" spans="4:5" x14ac:dyDescent="0.25">
      <c r="D17" s="9">
        <v>135</v>
      </c>
      <c r="E17" s="2" cm="1">
        <f t="array" ref="E17:E19">TRANSPOSE(MWCNTs!B74:D74)</f>
        <v>35257.399040968601</v>
      </c>
    </row>
    <row r="18" spans="4:5" x14ac:dyDescent="0.25">
      <c r="D18" s="9">
        <v>135</v>
      </c>
      <c r="E18" s="2">
        <v>38087.144145875303</v>
      </c>
    </row>
    <row r="19" spans="4:5" x14ac:dyDescent="0.25">
      <c r="D19" s="9">
        <v>135</v>
      </c>
      <c r="E19" s="2">
        <v>34362.878354065098</v>
      </c>
    </row>
    <row r="20" spans="4:5" x14ac:dyDescent="0.25">
      <c r="D20" s="9">
        <v>203</v>
      </c>
      <c r="E20" s="2" cm="1">
        <f t="array" ref="E20:E22">TRANSPOSE(MWCNTs!B75:D75)</f>
        <v>39963.684360834603</v>
      </c>
    </row>
    <row r="21" spans="4:5" x14ac:dyDescent="0.25">
      <c r="D21" s="9">
        <v>203</v>
      </c>
      <c r="E21" s="2">
        <v>49965.944028835802</v>
      </c>
    </row>
    <row r="22" spans="4:5" x14ac:dyDescent="0.25">
      <c r="D22" s="9">
        <v>203</v>
      </c>
      <c r="E22" s="2">
        <v>42616.056159981003</v>
      </c>
    </row>
    <row r="23" spans="4:5" x14ac:dyDescent="0.25">
      <c r="D23">
        <v>351</v>
      </c>
      <c r="E23" s="2" cm="1">
        <f t="array" ref="E23:E25">TRANSPOSE(MWCNTs!B76:D76)</f>
        <v>58900.629996223499</v>
      </c>
    </row>
    <row r="24" spans="4:5" x14ac:dyDescent="0.25">
      <c r="D24">
        <v>351</v>
      </c>
      <c r="E24" s="2">
        <v>74482.166418608802</v>
      </c>
    </row>
    <row r="25" spans="4:5" x14ac:dyDescent="0.25">
      <c r="D25">
        <v>351</v>
      </c>
      <c r="E25" s="2">
        <v>64831.828549521102</v>
      </c>
    </row>
    <row r="33" spans="1:5" x14ac:dyDescent="0.25">
      <c r="A33" s="9">
        <v>0</v>
      </c>
      <c r="B33" s="2" cm="1">
        <f t="array" ref="B33:B35">TRANSPOSE(Graphite!B69:D69)</f>
        <v>6220.1926248378404</v>
      </c>
      <c r="D33" s="9">
        <v>0</v>
      </c>
      <c r="E33" s="2" cm="1">
        <f t="array" ref="E33:E35">TRANSPOSE(rGO!B69:D69)</f>
        <v>2094.3805763026198</v>
      </c>
    </row>
    <row r="34" spans="1:5" x14ac:dyDescent="0.25">
      <c r="A34" s="9">
        <v>0</v>
      </c>
      <c r="B34" s="2">
        <v>6630.49201531986</v>
      </c>
      <c r="D34" s="9">
        <v>0</v>
      </c>
      <c r="E34" s="2">
        <v>2050.1029306862101</v>
      </c>
    </row>
    <row r="35" spans="1:5" x14ac:dyDescent="0.25">
      <c r="A35" s="9">
        <v>0</v>
      </c>
      <c r="B35" s="2">
        <v>5220.9747101703897</v>
      </c>
      <c r="D35" s="9">
        <v>0</v>
      </c>
      <c r="E35" s="2">
        <v>2332.3316879857898</v>
      </c>
    </row>
    <row r="36" spans="1:5" x14ac:dyDescent="0.25">
      <c r="A36" s="9">
        <v>46</v>
      </c>
      <c r="B36" s="2" cm="1">
        <f t="array" ref="B36:B38">TRANSPOSE(Graphite!B70:D70)</f>
        <v>10863.0895612777</v>
      </c>
      <c r="D36" s="9">
        <v>46</v>
      </c>
      <c r="E36" s="2" cm="1">
        <f t="array" ref="E36:E38">TRANSPOSE(rGO!B70:D70)</f>
        <v>6496.5302260294102</v>
      </c>
    </row>
    <row r="37" spans="1:5" x14ac:dyDescent="0.25">
      <c r="A37" s="9">
        <v>46</v>
      </c>
      <c r="B37" s="2">
        <v>12249.699455809199</v>
      </c>
      <c r="D37" s="9">
        <v>46</v>
      </c>
      <c r="E37" s="2">
        <v>6154.7591613923896</v>
      </c>
    </row>
    <row r="38" spans="1:5" x14ac:dyDescent="0.25">
      <c r="A38" s="9">
        <v>46</v>
      </c>
      <c r="B38" s="2">
        <v>8647.5241951840799</v>
      </c>
      <c r="D38" s="9">
        <v>46</v>
      </c>
      <c r="E38" s="2">
        <v>6148.7584773245499</v>
      </c>
    </row>
    <row r="39" spans="1:5" x14ac:dyDescent="0.25">
      <c r="A39" s="9">
        <v>114</v>
      </c>
      <c r="B39" s="2" cm="1">
        <f t="array" ref="B39:B41">TRANSPOSE(Graphite!B71:D71)</f>
        <v>11405.4448431211</v>
      </c>
      <c r="D39" s="9">
        <v>114</v>
      </c>
      <c r="E39" s="2" cm="1">
        <f t="array" ref="E39:E41">TRANSPOSE(rGO!B71:D71)</f>
        <v>6988.7504244739603</v>
      </c>
    </row>
    <row r="40" spans="1:5" x14ac:dyDescent="0.25">
      <c r="A40" s="9">
        <v>114</v>
      </c>
      <c r="B40" s="2">
        <v>12663.824449580099</v>
      </c>
      <c r="D40" s="9">
        <v>114</v>
      </c>
      <c r="E40" s="2">
        <v>6758.4994869474103</v>
      </c>
    </row>
    <row r="41" spans="1:5" x14ac:dyDescent="0.25">
      <c r="A41" s="9">
        <v>114</v>
      </c>
      <c r="B41" s="2">
        <v>9261.4203673973498</v>
      </c>
      <c r="D41" s="9">
        <v>114</v>
      </c>
      <c r="E41" s="2">
        <v>6387.4067931015998</v>
      </c>
    </row>
    <row r="42" spans="1:5" x14ac:dyDescent="0.25">
      <c r="A42" s="9">
        <v>262</v>
      </c>
      <c r="B42" s="2" cm="1">
        <f t="array" ref="B42:B44">TRANSPOSE(Graphite!B72:D72)</f>
        <v>14656.382448115401</v>
      </c>
      <c r="D42" s="9">
        <v>262</v>
      </c>
      <c r="E42" s="2" cm="1">
        <f t="array" ref="E42:E44">TRANSPOSE(rGO!B72:D72)</f>
        <v>9900.0658120871103</v>
      </c>
    </row>
    <row r="43" spans="1:5" x14ac:dyDescent="0.25">
      <c r="A43" s="9">
        <v>262</v>
      </c>
      <c r="B43" s="2">
        <v>17359.7218473418</v>
      </c>
      <c r="D43" s="9">
        <v>262</v>
      </c>
      <c r="E43" s="2">
        <v>9474.8503466938892</v>
      </c>
    </row>
    <row r="44" spans="1:5" x14ac:dyDescent="0.25">
      <c r="A44" s="9">
        <v>262</v>
      </c>
      <c r="B44" s="2">
        <v>12139.339241781599</v>
      </c>
      <c r="D44" s="9">
        <v>262</v>
      </c>
      <c r="E44" s="2">
        <v>8676.2576234144799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886-5070-4CBD-8459-1EBF8554782C}">
  <dimension ref="A2:AP41"/>
  <sheetViews>
    <sheetView workbookViewId="0">
      <selection activeCell="B3" sqref="B3:D3"/>
    </sheetView>
  </sheetViews>
  <sheetFormatPr defaultRowHeight="15" x14ac:dyDescent="0.25"/>
  <sheetData>
    <row r="2" spans="1:16" x14ac:dyDescent="0.25">
      <c r="A2" cm="1">
        <f t="array" ref="A2:D7">'Au NPs'!A68:D73</f>
        <v>0</v>
      </c>
      <c r="B2" t="str">
        <v>ΔR_21</v>
      </c>
      <c r="C2" t="str">
        <v>ΔR_22</v>
      </c>
      <c r="D2" t="str">
        <v>ΔR_23</v>
      </c>
      <c r="E2" cm="1">
        <f t="array" ref="E2:H10">MWCNTs!A68:D76</f>
        <v>0</v>
      </c>
      <c r="F2" t="str">
        <v>ΔR_27</v>
      </c>
      <c r="G2" t="str">
        <v>ΔR_28</v>
      </c>
      <c r="H2" t="str">
        <v>ΔR_29</v>
      </c>
      <c r="I2" cm="1">
        <f t="array" ref="I2:L6">Graphite!A68:D72</f>
        <v>0</v>
      </c>
      <c r="J2" t="str">
        <v>ΔR_33</v>
      </c>
      <c r="K2" t="str">
        <v>ΔR_34</v>
      </c>
      <c r="L2" t="str">
        <v>ΔR_35</v>
      </c>
      <c r="M2" cm="1">
        <f t="array" ref="M2:P6">rGO!A68:D72</f>
        <v>0</v>
      </c>
      <c r="N2" t="str">
        <v>ΔR_39</v>
      </c>
      <c r="O2" t="str">
        <v>ΔR_40</v>
      </c>
      <c r="P2" t="str">
        <v>ΔR_41</v>
      </c>
    </row>
    <row r="3" spans="1:16" x14ac:dyDescent="0.25">
      <c r="A3">
        <v>0</v>
      </c>
      <c r="B3">
        <v>2197.8856470000001</v>
      </c>
      <c r="C3">
        <v>2127.8222110000002</v>
      </c>
      <c r="D3">
        <v>2031.9557629999999</v>
      </c>
      <c r="E3">
        <v>0</v>
      </c>
      <c r="F3">
        <v>13853.479344781899</v>
      </c>
      <c r="G3">
        <v>12115.0939670837</v>
      </c>
      <c r="H3">
        <v>12791.8033077605</v>
      </c>
      <c r="I3">
        <v>0</v>
      </c>
      <c r="J3">
        <v>6220.1926248378404</v>
      </c>
      <c r="K3">
        <v>6630.49201531986</v>
      </c>
      <c r="L3">
        <v>5220.9747101703897</v>
      </c>
      <c r="M3">
        <v>0</v>
      </c>
      <c r="N3">
        <v>2094.3805763026198</v>
      </c>
      <c r="O3">
        <v>2050.1029306862101</v>
      </c>
      <c r="P3">
        <v>2332.3316879857898</v>
      </c>
    </row>
    <row r="4" spans="1:16" x14ac:dyDescent="0.25">
      <c r="A4">
        <v>179</v>
      </c>
      <c r="B4">
        <v>32210.487010000001</v>
      </c>
      <c r="C4">
        <v>30987.123530000001</v>
      </c>
      <c r="D4">
        <v>52753.60368</v>
      </c>
      <c r="E4">
        <v>7</v>
      </c>
      <c r="F4">
        <v>16724.0593255454</v>
      </c>
      <c r="G4">
        <v>17009.423408900799</v>
      </c>
      <c r="H4">
        <v>18098.9837323867</v>
      </c>
      <c r="I4">
        <v>46</v>
      </c>
      <c r="J4">
        <v>10863.0895612777</v>
      </c>
      <c r="K4">
        <v>12249.699455809199</v>
      </c>
      <c r="L4">
        <v>8647.5241951840799</v>
      </c>
      <c r="M4">
        <v>46</v>
      </c>
      <c r="N4">
        <v>6496.5302260294102</v>
      </c>
      <c r="O4">
        <v>6154.7591613923896</v>
      </c>
      <c r="P4">
        <v>6148.7584773245499</v>
      </c>
    </row>
    <row r="5" spans="1:16" x14ac:dyDescent="0.25">
      <c r="A5">
        <v>226</v>
      </c>
      <c r="B5">
        <v>26517.521695035899</v>
      </c>
      <c r="C5">
        <v>26469.783750512899</v>
      </c>
      <c r="D5">
        <v>46644.572027187904</v>
      </c>
      <c r="E5">
        <v>28</v>
      </c>
      <c r="F5">
        <v>22253.8375722163</v>
      </c>
      <c r="G5">
        <v>20904.2217247833</v>
      </c>
      <c r="H5">
        <v>21861.358504436001</v>
      </c>
      <c r="I5">
        <v>114</v>
      </c>
      <c r="J5">
        <v>11405.4448431211</v>
      </c>
      <c r="K5">
        <v>12663.824449580099</v>
      </c>
      <c r="L5">
        <v>9261.4203673973498</v>
      </c>
      <c r="M5">
        <v>114</v>
      </c>
      <c r="N5">
        <v>6988.7504244739603</v>
      </c>
      <c r="O5">
        <v>6758.4994869474103</v>
      </c>
      <c r="P5">
        <v>6387.4067931015998</v>
      </c>
    </row>
    <row r="6" spans="1:16" x14ac:dyDescent="0.25">
      <c r="A6">
        <v>273</v>
      </c>
      <c r="B6">
        <v>25527.426092321901</v>
      </c>
      <c r="C6">
        <v>25112.7430173703</v>
      </c>
      <c r="D6">
        <v>43036.828009672899</v>
      </c>
      <c r="E6">
        <v>38</v>
      </c>
      <c r="F6">
        <v>22644.7621296695</v>
      </c>
      <c r="G6">
        <v>23173.704781431599</v>
      </c>
      <c r="H6">
        <v>23083.499831737099</v>
      </c>
      <c r="I6">
        <v>262</v>
      </c>
      <c r="J6">
        <v>14656.382448115401</v>
      </c>
      <c r="K6">
        <v>17359.7218473418</v>
      </c>
      <c r="L6">
        <v>12139.339241781599</v>
      </c>
      <c r="M6">
        <v>262</v>
      </c>
      <c r="N6">
        <v>9900.0658120871103</v>
      </c>
      <c r="O6">
        <v>9474.8503466938892</v>
      </c>
      <c r="P6">
        <v>8676.2576234144799</v>
      </c>
    </row>
    <row r="7" spans="1:16" x14ac:dyDescent="0.25">
      <c r="A7">
        <v>442</v>
      </c>
      <c r="B7">
        <v>28985.732481350198</v>
      </c>
      <c r="C7">
        <v>31818.144956657801</v>
      </c>
      <c r="D7">
        <v>54611.265925767402</v>
      </c>
      <c r="E7">
        <v>88</v>
      </c>
      <c r="F7">
        <v>34546.841730047599</v>
      </c>
      <c r="G7">
        <v>37370.423405151501</v>
      </c>
      <c r="H7">
        <v>37368.770824122301</v>
      </c>
    </row>
    <row r="8" spans="1:16" x14ac:dyDescent="0.25">
      <c r="E8">
        <v>135</v>
      </c>
      <c r="F8">
        <v>35257.399040968601</v>
      </c>
      <c r="G8">
        <v>38087.144145875303</v>
      </c>
      <c r="H8">
        <v>34362.878354065098</v>
      </c>
    </row>
    <row r="9" spans="1:16" x14ac:dyDescent="0.25">
      <c r="E9">
        <v>203</v>
      </c>
      <c r="F9">
        <v>39963.684360834603</v>
      </c>
      <c r="G9">
        <v>49965.944028835802</v>
      </c>
      <c r="H9">
        <v>42616.056159981003</v>
      </c>
    </row>
    <row r="10" spans="1:16" x14ac:dyDescent="0.25">
      <c r="E10">
        <v>351</v>
      </c>
      <c r="F10">
        <v>58900.629996223499</v>
      </c>
      <c r="G10">
        <v>74482.166418608802</v>
      </c>
      <c r="H10">
        <v>64831.828549521102</v>
      </c>
    </row>
    <row r="25" spans="1:42" x14ac:dyDescent="0.25">
      <c r="A25" cm="1">
        <f t="array" ref="A25:G30">'Au NPs'!$A$53:$G$58</f>
        <v>0</v>
      </c>
      <c r="B25" t="str">
        <v>C3_21</v>
      </c>
      <c r="C25" t="str">
        <v>C3_22</v>
      </c>
      <c r="D25" t="str">
        <v>C3_23</v>
      </c>
      <c r="E25" t="str">
        <v>C3_24</v>
      </c>
      <c r="F25" t="str">
        <v>C3_25</v>
      </c>
      <c r="G25" t="str">
        <v>C3_26</v>
      </c>
      <c r="I25" cm="1">
        <f t="array" ref="I25:O33">MWCNTs!A53:G61</f>
        <v>0</v>
      </c>
      <c r="J25" t="str">
        <v>C3_27</v>
      </c>
      <c r="K25" t="str">
        <v>C3_28</v>
      </c>
      <c r="L25" t="str">
        <v>C3_29</v>
      </c>
      <c r="M25" t="str">
        <v>C3_30</v>
      </c>
      <c r="N25" t="str">
        <v>C3_31</v>
      </c>
      <c r="O25" t="str">
        <v>C3_32</v>
      </c>
      <c r="Q25" cm="1">
        <f t="array" ref="Q25:AB29">Graphite!$A$53:$L$57</f>
        <v>0</v>
      </c>
      <c r="R25" t="str">
        <v>C3_33</v>
      </c>
      <c r="S25" t="str">
        <v>C3_34</v>
      </c>
      <c r="T25" t="str">
        <v>C3_35</v>
      </c>
      <c r="U25" t="str">
        <v>C3_36</v>
      </c>
      <c r="V25" t="str">
        <v>C3_37</v>
      </c>
      <c r="W25" t="str">
        <v>C3_38</v>
      </c>
      <c r="X25" t="str">
        <v>C3_51</v>
      </c>
      <c r="Y25" t="str">
        <v>C3_52</v>
      </c>
      <c r="Z25" t="str">
        <v>C3_53</v>
      </c>
      <c r="AA25" t="str">
        <v>C3_54</v>
      </c>
      <c r="AB25" t="str">
        <v>C3_55</v>
      </c>
      <c r="AD25" cm="1">
        <f t="array" ref="AD25:AP29">rGO!A53:M57</f>
        <v>0</v>
      </c>
      <c r="AE25" t="str">
        <v>C3_39</v>
      </c>
      <c r="AF25" t="str">
        <v>C3_40</v>
      </c>
      <c r="AG25" t="str">
        <v>C3_41</v>
      </c>
      <c r="AH25" t="str">
        <v>C3_42</v>
      </c>
      <c r="AI25" t="str">
        <v>C3_43</v>
      </c>
      <c r="AJ25" t="str">
        <v>C3_44</v>
      </c>
      <c r="AK25" t="str">
        <v>C3_45</v>
      </c>
      <c r="AL25" t="str">
        <v>C3_46</v>
      </c>
      <c r="AM25" t="str">
        <v>C3_47</v>
      </c>
      <c r="AN25" t="str">
        <v>C3_48</v>
      </c>
      <c r="AO25" t="str">
        <v>C3_49</v>
      </c>
      <c r="AP25" t="str">
        <v>C3_50</v>
      </c>
    </row>
    <row r="26" spans="1:42" x14ac:dyDescent="0.25">
      <c r="A26">
        <v>0</v>
      </c>
      <c r="B26">
        <v>3.4325303662096534E-3</v>
      </c>
      <c r="C26">
        <v>3.8340124695701245E-3</v>
      </c>
      <c r="D26">
        <v>5.7802251275759038E-4</v>
      </c>
      <c r="E26" t="e">
        <v>#DIV/0!</v>
      </c>
      <c r="F26" t="e">
        <v>#DIV/0!</v>
      </c>
      <c r="G26">
        <v>7.8594274808170084E-4</v>
      </c>
      <c r="I26">
        <v>0</v>
      </c>
      <c r="J26">
        <v>7.9784836361154016E-4</v>
      </c>
      <c r="K26">
        <v>9.5302890754015758E-4</v>
      </c>
      <c r="L26">
        <v>8.3100634113774513E-4</v>
      </c>
      <c r="M26">
        <v>1.2801967668940393E-3</v>
      </c>
      <c r="N26">
        <v>7.2995992865525748E-4</v>
      </c>
      <c r="O26">
        <v>6.4198431601883779E-4</v>
      </c>
      <c r="Q26">
        <v>0</v>
      </c>
      <c r="R26">
        <v>2.1362963135646202E-3</v>
      </c>
      <c r="S26">
        <v>2.0740975764002465E-3</v>
      </c>
      <c r="T26">
        <v>2.4396412729571202E-3</v>
      </c>
      <c r="U26">
        <v>1.9784914967415734E-3</v>
      </c>
      <c r="V26">
        <v>1.7091631198306704E-3</v>
      </c>
      <c r="W26">
        <v>2.3446685684950165E-3</v>
      </c>
      <c r="X26">
        <v>1.3643205757925337E-3</v>
      </c>
      <c r="Y26">
        <v>2.1146714878825944E-3</v>
      </c>
      <c r="Z26">
        <v>1.5412385442069739E-3</v>
      </c>
      <c r="AA26">
        <v>1.9215583303624478E-3</v>
      </c>
      <c r="AB26">
        <v>1.3742437390415322E-3</v>
      </c>
      <c r="AD26">
        <v>0</v>
      </c>
      <c r="AE26">
        <v>2.0392024845922261E-3</v>
      </c>
      <c r="AF26">
        <v>2.43765761612882E-3</v>
      </c>
      <c r="AG26">
        <v>2.8327189549771825E-3</v>
      </c>
      <c r="AH26">
        <v>2.9140172190166283E-3</v>
      </c>
      <c r="AI26">
        <v>1.8599781736325272E-3</v>
      </c>
      <c r="AJ26">
        <v>2.4554189983245285E-3</v>
      </c>
      <c r="AK26">
        <v>3.4166197378024221E-3</v>
      </c>
      <c r="AL26">
        <v>3.40649323099929E-3</v>
      </c>
      <c r="AM26">
        <v>4.8740481506961628E-3</v>
      </c>
      <c r="AN26">
        <v>2.3480274247870687E-3</v>
      </c>
      <c r="AO26">
        <v>3.2314104097543048E-3</v>
      </c>
      <c r="AP26">
        <v>2.8584313788887219E-3</v>
      </c>
    </row>
    <row r="27" spans="1:42" x14ac:dyDescent="0.25">
      <c r="A27">
        <v>179</v>
      </c>
      <c r="B27">
        <v>6.1179333847340156E-4</v>
      </c>
      <c r="C27">
        <v>1.1897683708815283E-3</v>
      </c>
      <c r="D27">
        <v>1.6000092882342332E-4</v>
      </c>
      <c r="E27">
        <v>1.7684061066500952E-4</v>
      </c>
      <c r="F27">
        <v>1.1093550902149002E-4</v>
      </c>
      <c r="G27">
        <v>1.2497385886420411E-4</v>
      </c>
      <c r="I27">
        <v>7</v>
      </c>
      <c r="J27">
        <v>5.5102921810988895E-4</v>
      </c>
      <c r="K27">
        <v>5.9647341007390098E-4</v>
      </c>
      <c r="L27">
        <v>9.2168055304966143E-4</v>
      </c>
      <c r="M27">
        <v>1.2036410627277283E-3</v>
      </c>
      <c r="N27">
        <v>2.6083930328426837E-4</v>
      </c>
      <c r="O27">
        <v>2.1533170876567495E-4</v>
      </c>
      <c r="Q27">
        <v>46</v>
      </c>
      <c r="R27">
        <v>6.690340705915866E-4</v>
      </c>
      <c r="S27">
        <v>6.0464160502845372E-4</v>
      </c>
      <c r="T27">
        <v>8.6905573099406561E-4</v>
      </c>
      <c r="U27">
        <v>2.244978725129985E-3</v>
      </c>
      <c r="V27">
        <v>4.275709104023304E-4</v>
      </c>
      <c r="W27">
        <v>8.1081537523552147E-4</v>
      </c>
      <c r="X27">
        <v>1.677262667190776E-3</v>
      </c>
      <c r="Y27">
        <v>2.1473712287265771E-3</v>
      </c>
      <c r="Z27">
        <v>3.9915202416493384E-4</v>
      </c>
      <c r="AA27">
        <v>4.9952333799645633E-4</v>
      </c>
      <c r="AB27">
        <v>1.4505063689148692E-3</v>
      </c>
      <c r="AD27">
        <v>46</v>
      </c>
      <c r="AE27">
        <v>6.1939794552585362E-4</v>
      </c>
      <c r="AF27">
        <v>7.0717123362569717E-4</v>
      </c>
      <c r="AG27">
        <v>9.4780245561546374E-4</v>
      </c>
      <c r="AH27">
        <v>6.7134756287863832E-4</v>
      </c>
      <c r="AI27">
        <v>1.4652181008462423E-3</v>
      </c>
      <c r="AJ27">
        <v>1.027624888282092E-3</v>
      </c>
      <c r="AK27">
        <v>1.0710105530740692E-3</v>
      </c>
      <c r="AL27">
        <v>1.1689332218056492E-3</v>
      </c>
      <c r="AM27">
        <v>1.0744225819972442E-3</v>
      </c>
      <c r="AN27">
        <v>7.2017431328931741E-4</v>
      </c>
      <c r="AO27">
        <v>1.1953345153019829E-3</v>
      </c>
      <c r="AP27">
        <v>2.2121643795727361E-3</v>
      </c>
    </row>
    <row r="28" spans="1:42" x14ac:dyDescent="0.25">
      <c r="A28">
        <v>226</v>
      </c>
      <c r="B28">
        <v>5.822565207324595E-4</v>
      </c>
      <c r="C28">
        <v>1.2273504374886079E-3</v>
      </c>
      <c r="D28">
        <v>1.7827557215797639E-4</v>
      </c>
      <c r="E28">
        <v>1.9475389710868341E-4</v>
      </c>
      <c r="F28">
        <v>1.5322111005586708E-4</v>
      </c>
      <c r="G28">
        <v>1.6934210134096647E-4</v>
      </c>
      <c r="I28">
        <v>28</v>
      </c>
      <c r="J28">
        <v>8.0260872303435625E-4</v>
      </c>
      <c r="K28">
        <v>1.0554264003963796E-3</v>
      </c>
      <c r="L28">
        <v>8.4257560600408668E-4</v>
      </c>
      <c r="M28">
        <v>1.5473420571302651E-3</v>
      </c>
      <c r="N28">
        <v>3.7036618777465201E-4</v>
      </c>
      <c r="O28">
        <v>5.06425487101661E-4</v>
      </c>
      <c r="Q28">
        <v>114</v>
      </c>
      <c r="R28">
        <v>7.2759590812430258E-4</v>
      </c>
      <c r="S28">
        <v>6.7130223008613117E-4</v>
      </c>
      <c r="T28">
        <v>1.0505419867932126E-3</v>
      </c>
      <c r="U28">
        <v>6.1859905806976217E-4</v>
      </c>
      <c r="V28">
        <v>5.427895335978327E-4</v>
      </c>
      <c r="W28">
        <v>8.3490401548597158E-4</v>
      </c>
      <c r="X28">
        <v>1.7357213233915563E-3</v>
      </c>
      <c r="Y28">
        <v>2.2251349383578963E-3</v>
      </c>
      <c r="Z28">
        <v>1.6457650359213358E-3</v>
      </c>
      <c r="AA28">
        <v>1.7856751612215921E-3</v>
      </c>
      <c r="AB28">
        <v>1.4006667846484953E-3</v>
      </c>
      <c r="AD28">
        <v>114</v>
      </c>
      <c r="AE28">
        <v>2.2433347209937335E-3</v>
      </c>
      <c r="AF28">
        <v>2.6944503157790237E-3</v>
      </c>
      <c r="AG28">
        <v>2.9369919723482621E-3</v>
      </c>
      <c r="AH28">
        <v>7.8633652438275684E-4</v>
      </c>
      <c r="AI28">
        <v>1.5936462414291835E-3</v>
      </c>
      <c r="AJ28">
        <v>9.2271005464453703E-4</v>
      </c>
      <c r="AK28">
        <v>1.5547904092814856E-3</v>
      </c>
      <c r="AL28">
        <v>1.3171075377797514E-3</v>
      </c>
      <c r="AM28">
        <v>1.3358472125878258E-3</v>
      </c>
      <c r="AN28">
        <v>2.9665599702979936E-3</v>
      </c>
      <c r="AO28">
        <v>2.2421080378042381E-3</v>
      </c>
      <c r="AP28">
        <v>7.2885921491659038E-4</v>
      </c>
    </row>
    <row r="29" spans="1:42" x14ac:dyDescent="0.25">
      <c r="A29">
        <v>273</v>
      </c>
      <c r="B29">
        <v>6.3452777854246093E-4</v>
      </c>
      <c r="C29">
        <v>1.3823939095367801E-3</v>
      </c>
      <c r="D29">
        <v>2.3413723385887168E-4</v>
      </c>
      <c r="E29">
        <v>2.6907680499833056E-4</v>
      </c>
      <c r="F29">
        <v>1.4255651879429787E-4</v>
      </c>
      <c r="G29">
        <v>1.7538170960278284E-4</v>
      </c>
      <c r="I29">
        <v>38</v>
      </c>
      <c r="J29">
        <v>6.4101443808518399E-4</v>
      </c>
      <c r="K29">
        <v>8.146430526594754E-4</v>
      </c>
      <c r="L29">
        <v>9.2500025945947218E-4</v>
      </c>
      <c r="M29">
        <v>1.8410500229367182E-3</v>
      </c>
      <c r="N29">
        <v>5.659394737643588E-4</v>
      </c>
      <c r="O29">
        <v>4.2782938059614934E-4</v>
      </c>
      <c r="Q29">
        <v>262</v>
      </c>
      <c r="R29">
        <v>8.7477572454916963E-4</v>
      </c>
      <c r="S29">
        <v>7.4348693849881525E-4</v>
      </c>
      <c r="T29">
        <v>1.2759824198601687E-3</v>
      </c>
      <c r="U29">
        <v>6.1920814801072444E-4</v>
      </c>
      <c r="V29">
        <v>5.1855535683446993E-4</v>
      </c>
      <c r="W29">
        <v>9.6976577384744059E-4</v>
      </c>
      <c r="X29">
        <v>1.959081060355642E-3</v>
      </c>
      <c r="Y29">
        <v>6.9552587712986625E-4</v>
      </c>
      <c r="Z29">
        <v>1.1147391086474253E-3</v>
      </c>
      <c r="AA29">
        <v>6.0890971605405051E-4</v>
      </c>
      <c r="AB29">
        <v>1.468276822591793E-3</v>
      </c>
      <c r="AD29">
        <v>262</v>
      </c>
      <c r="AE29">
        <v>7.0976725967976449E-4</v>
      </c>
      <c r="AF29">
        <v>1.3195260313348248E-3</v>
      </c>
      <c r="AG29">
        <v>1.1345201212534966E-3</v>
      </c>
      <c r="AH29">
        <v>6.1803127072240012E-4</v>
      </c>
      <c r="AI29">
        <v>5.4336984008268292E-4</v>
      </c>
      <c r="AJ29">
        <v>7.2002975508069227E-4</v>
      </c>
      <c r="AK29">
        <v>1.4517618983157776E-3</v>
      </c>
      <c r="AL29">
        <v>1.3351786023242014E-3</v>
      </c>
      <c r="AM29">
        <v>1.5002062949049857E-3</v>
      </c>
      <c r="AN29">
        <v>1.0583714976098665E-3</v>
      </c>
      <c r="AO29">
        <v>6.1921264836535908E-4</v>
      </c>
      <c r="AP29">
        <v>5.5642858952233154E-4</v>
      </c>
    </row>
    <row r="30" spans="1:42" x14ac:dyDescent="0.25">
      <c r="A30">
        <v>442</v>
      </c>
      <c r="B30">
        <v>6.6241115114614075E-4</v>
      </c>
      <c r="C30">
        <v>1.229037903143833E-3</v>
      </c>
      <c r="D30">
        <v>2.09387007247737E-4</v>
      </c>
      <c r="E30">
        <v>2.6264583085053918E-4</v>
      </c>
      <c r="F30">
        <v>1.2801823255452938E-4</v>
      </c>
      <c r="G30">
        <v>1.7556754840013578E-4</v>
      </c>
      <c r="I30">
        <v>88</v>
      </c>
      <c r="J30">
        <v>1.4034164678977787E-3</v>
      </c>
      <c r="K30">
        <v>1.0323817240043059E-3</v>
      </c>
      <c r="L30">
        <v>1.7599613365457158E-3</v>
      </c>
      <c r="M30">
        <v>9.8508823471752521E-3</v>
      </c>
      <c r="N30">
        <v>3.0005831659425723E-4</v>
      </c>
      <c r="O30">
        <v>1.6677419909599266E-4</v>
      </c>
    </row>
    <row r="31" spans="1:42" x14ac:dyDescent="0.25">
      <c r="I31">
        <v>135</v>
      </c>
      <c r="J31">
        <v>7.2408784897315913E-4</v>
      </c>
      <c r="K31">
        <v>5.7856442433836485E-4</v>
      </c>
      <c r="L31">
        <v>1.1574599829410263E-3</v>
      </c>
      <c r="M31">
        <v>1.7149773760266017E-3</v>
      </c>
      <c r="N31">
        <v>1.8127737377968871E-4</v>
      </c>
      <c r="O31">
        <v>3.3813512316008683E-4</v>
      </c>
    </row>
    <row r="32" spans="1:42" x14ac:dyDescent="0.25">
      <c r="I32">
        <v>203</v>
      </c>
      <c r="J32">
        <v>5.024581187390891E-4</v>
      </c>
      <c r="K32">
        <v>2.5379759931000667E-4</v>
      </c>
      <c r="L32">
        <v>6.1446176127008371E-4</v>
      </c>
      <c r="M32">
        <v>1.6758034298025573E-3</v>
      </c>
      <c r="N32">
        <v>3.1629845510147323E-4</v>
      </c>
      <c r="O32">
        <v>2.6415747876922159E-4</v>
      </c>
    </row>
    <row r="33" spans="9:15" x14ac:dyDescent="0.25">
      <c r="I33">
        <v>351</v>
      </c>
      <c r="J33">
        <v>4.0883953549427922E-4</v>
      </c>
      <c r="K33">
        <v>5.0538220486025839E-4</v>
      </c>
      <c r="L33">
        <v>7.2447928155040776E-4</v>
      </c>
      <c r="M33">
        <v>2.9296157232611996E-3</v>
      </c>
      <c r="N33">
        <v>1.5599033762235054E-4</v>
      </c>
      <c r="O33">
        <v>7.9369461909713636E-5</v>
      </c>
    </row>
    <row r="37" spans="9:15" x14ac:dyDescent="0.25">
      <c r="K37">
        <v>662</v>
      </c>
    </row>
    <row r="38" spans="9:15" x14ac:dyDescent="0.25">
      <c r="K38">
        <v>408</v>
      </c>
    </row>
    <row r="39" spans="9:15" x14ac:dyDescent="0.25">
      <c r="K39">
        <v>874</v>
      </c>
    </row>
    <row r="40" spans="9:15" x14ac:dyDescent="0.25">
      <c r="K40">
        <v>709</v>
      </c>
    </row>
    <row r="41" spans="9:15" x14ac:dyDescent="0.25">
      <c r="K41">
        <f>AVERAGE(K37:K40)</f>
        <v>663.25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 NPs</vt:lpstr>
      <vt:lpstr>MWCNTs</vt:lpstr>
      <vt:lpstr>Graphite</vt:lpstr>
      <vt:lpstr>rGO</vt:lpstr>
      <vt:lpstr>Box and whisker</vt:lpstr>
      <vt:lpstr>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Andres Triana Camacho</cp:lastModifiedBy>
  <dcterms:created xsi:type="dcterms:W3CDTF">2024-11-29T16:07:57Z</dcterms:created>
  <dcterms:modified xsi:type="dcterms:W3CDTF">2024-12-28T17:05:44Z</dcterms:modified>
</cp:coreProperties>
</file>