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pers\2024_Software_KDssZ\data\"/>
    </mc:Choice>
  </mc:AlternateContent>
  <xr:revisionPtr revIDLastSave="0" documentId="13_ncr:1_{151E899E-0D42-4927-A296-253B283BCD60}" xr6:coauthVersionLast="47" xr6:coauthVersionMax="47" xr10:uidLastSave="{00000000-0000-0000-0000-000000000000}"/>
  <bookViews>
    <workbookView xWindow="19080" yWindow="-120" windowWidth="19440" windowHeight="14880" activeTab="1" xr2:uid="{A9792950-71DB-47F9-B046-5EF424031896}"/>
  </bookViews>
  <sheets>
    <sheet name="RCP" sheetId="4" r:id="rId1"/>
    <sheet name="RCB" sheetId="12" r:id="rId2"/>
  </sheets>
  <definedNames>
    <definedName name="_xlnm._FilterDatabase" localSheetId="1" hidden="1">RCB!$A$1:$Q$49</definedName>
    <definedName name="_xlnm._FilterDatabase" localSheetId="0" hidden="1">RCP!$A$1:$Q$30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5" i="12" l="1"/>
  <c r="O75" i="12"/>
  <c r="P75" i="12"/>
  <c r="Q75" i="12"/>
  <c r="R75" i="12"/>
  <c r="S75" i="12"/>
  <c r="M75" i="12"/>
  <c r="C75" i="12"/>
  <c r="D75" i="12"/>
  <c r="E75" i="12"/>
  <c r="F75" i="12"/>
  <c r="G75" i="12"/>
  <c r="H75" i="12"/>
  <c r="B75" i="12"/>
  <c r="N53" i="12"/>
  <c r="O53" i="12"/>
  <c r="P53" i="12"/>
  <c r="Q53" i="12"/>
  <c r="R53" i="12"/>
  <c r="S53" i="12"/>
  <c r="M53" i="12"/>
  <c r="C53" i="12"/>
  <c r="D53" i="12"/>
  <c r="E53" i="12"/>
  <c r="F53" i="12"/>
  <c r="G53" i="12"/>
  <c r="H53" i="12"/>
  <c r="B53" i="12"/>
  <c r="B34" i="4"/>
  <c r="N56" i="4"/>
  <c r="O56" i="4"/>
  <c r="M56" i="4"/>
  <c r="C56" i="4"/>
  <c r="D56" i="4"/>
  <c r="B56" i="4"/>
  <c r="N34" i="4"/>
  <c r="O34" i="4"/>
  <c r="M34" i="4"/>
  <c r="C34" i="4"/>
  <c r="D34" i="4"/>
  <c r="M35" i="4" a="1"/>
  <c r="M35" i="4" s="1"/>
  <c r="H76" i="12" l="1" a="1"/>
  <c r="H76" i="12" s="1"/>
  <c r="N76" i="12" a="1"/>
  <c r="N76" i="12" s="1"/>
  <c r="S76" i="12" a="1"/>
  <c r="S76" i="12" s="1"/>
  <c r="A58" i="12"/>
  <c r="A57" i="12"/>
  <c r="A56" i="12"/>
  <c r="A55" i="12"/>
  <c r="A54" i="12"/>
  <c r="N54" i="12" a="1"/>
  <c r="N54" i="12" s="1"/>
  <c r="S54" i="12" a="1"/>
  <c r="S54" i="12" s="1"/>
  <c r="C54" i="12" a="1"/>
  <c r="C54" i="12" s="1"/>
  <c r="H54" i="12" a="1"/>
  <c r="H54" i="12" s="1"/>
  <c r="AC54" i="12"/>
  <c r="AB54" i="12"/>
  <c r="AA54" i="12"/>
  <c r="A35" i="4"/>
  <c r="A39" i="4"/>
  <c r="A38" i="4"/>
  <c r="A37" i="4"/>
  <c r="A36" i="4"/>
  <c r="Z54" i="12"/>
  <c r="Y54" i="12"/>
  <c r="X54" i="12"/>
  <c r="W54" i="12"/>
  <c r="M76" i="12" a="1"/>
  <c r="M76" i="12" s="1"/>
  <c r="B76" i="12" a="1"/>
  <c r="B76" i="12" s="1"/>
  <c r="X59" i="12"/>
  <c r="Y59" i="12" s="1"/>
  <c r="Z59" i="12" s="1"/>
  <c r="AA59" i="12" s="1"/>
  <c r="AB59" i="12" s="1"/>
  <c r="X58" i="12"/>
  <c r="Y58" i="12" s="1"/>
  <c r="Z58" i="12" s="1"/>
  <c r="AA58" i="12" s="1"/>
  <c r="AB58" i="12" s="1"/>
  <c r="X57" i="12"/>
  <c r="Y57" i="12" s="1"/>
  <c r="Z57" i="12" s="1"/>
  <c r="AA57" i="12" s="1"/>
  <c r="AB57" i="12" s="1"/>
  <c r="X56" i="12"/>
  <c r="M54" i="12" a="1"/>
  <c r="M54" i="12" s="1"/>
  <c r="B54" i="12" a="1"/>
  <c r="B54" i="12" s="1"/>
  <c r="B35" i="4" a="1"/>
  <c r="B35" i="4" s="1"/>
  <c r="M57" i="4" a="1"/>
  <c r="M57" i="4" s="1"/>
  <c r="C76" i="12" l="1" a="1"/>
  <c r="C76" i="12" s="1"/>
  <c r="Y56" i="12"/>
  <c r="B57" i="4" a="1"/>
  <c r="B57" i="4" s="1"/>
  <c r="V40" i="4"/>
  <c r="W40" i="4" s="1"/>
  <c r="V39" i="4"/>
  <c r="W39" i="4" s="1"/>
  <c r="V38" i="4"/>
  <c r="W38" i="4" s="1"/>
  <c r="V37" i="4"/>
  <c r="W35" i="4"/>
  <c r="V35" i="4"/>
  <c r="U35" i="4"/>
  <c r="D76" i="12" l="1" a="1"/>
  <c r="D76" i="12" s="1"/>
  <c r="O54" i="12" a="1"/>
  <c r="O54" i="12" s="1"/>
  <c r="O76" i="12" a="1"/>
  <c r="O76" i="12" s="1"/>
  <c r="D54" i="12" a="1"/>
  <c r="D54" i="12" s="1"/>
  <c r="Z56" i="12"/>
  <c r="C57" i="4" a="1"/>
  <c r="C57" i="4" s="1"/>
  <c r="W37" i="4"/>
  <c r="C35" i="4" a="1"/>
  <c r="C35" i="4" s="1"/>
  <c r="N35" i="4" a="1"/>
  <c r="N35" i="4" s="1"/>
  <c r="N57" i="4" a="1"/>
  <c r="N57" i="4" s="1"/>
  <c r="E76" i="12" l="1" a="1"/>
  <c r="E76" i="12" s="1"/>
  <c r="P54" i="12" a="1"/>
  <c r="P54" i="12" s="1"/>
  <c r="P76" i="12" a="1"/>
  <c r="P76" i="12" s="1"/>
  <c r="E54" i="12" a="1"/>
  <c r="E54" i="12" s="1"/>
  <c r="AA56" i="12"/>
  <c r="O35" i="4" a="1"/>
  <c r="O35" i="4" s="1"/>
  <c r="O57" i="4" a="1"/>
  <c r="O57" i="4" s="1"/>
  <c r="D35" i="4" a="1"/>
  <c r="D35" i="4" s="1"/>
  <c r="D57" i="4" a="1"/>
  <c r="F76" i="12" l="1" a="1"/>
  <c r="F76" i="12" s="1"/>
  <c r="Q54" i="12" a="1"/>
  <c r="Q54" i="12" s="1"/>
  <c r="Q76" i="12" a="1"/>
  <c r="Q76" i="12" s="1"/>
  <c r="F54" i="12" a="1"/>
  <c r="F54" i="12" s="1"/>
  <c r="AB56" i="12"/>
  <c r="D57" i="4"/>
  <c r="G54" i="12" l="1" a="1"/>
  <c r="G54" i="12" s="1"/>
  <c r="G76" i="12" a="1"/>
  <c r="G76" i="12" s="1"/>
  <c r="R54" i="12" a="1"/>
  <c r="R54" i="12" s="1"/>
  <c r="R76" i="12" a="1"/>
  <c r="R76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<sst xmlns="http://schemas.openxmlformats.org/spreadsheetml/2006/main" count="108" uniqueCount="24">
  <si>
    <t>material</t>
  </si>
  <si>
    <t>date</t>
  </si>
  <si>
    <t>sample</t>
  </si>
  <si>
    <t>f_low_0 [Hz]</t>
  </si>
  <si>
    <t>f_midle_0 [Hz]</t>
  </si>
  <si>
    <t>f_high_0 [Hz]</t>
  </si>
  <si>
    <t>Ri [Ω]</t>
  </si>
  <si>
    <t>R1-Ri [Ω]</t>
  </si>
  <si>
    <t>𝜏1 [s] | hight freq</t>
  </si>
  <si>
    <t>α1 | hight freq</t>
  </si>
  <si>
    <t>R2 [Ω] | middle freq</t>
  </si>
  <si>
    <t>𝜏2 [s] | middle freq</t>
  </si>
  <si>
    <t>α2 | middle freq</t>
  </si>
  <si>
    <t>R3 [Ω] | low freq</t>
  </si>
  <si>
    <t>𝜏3 [s] | low freq</t>
  </si>
  <si>
    <t>α3 | low freq</t>
  </si>
  <si>
    <t>error Z*</t>
  </si>
  <si>
    <t>CNTs</t>
  </si>
  <si>
    <t>T1_RCP</t>
  </si>
  <si>
    <t>T2_RCP</t>
  </si>
  <si>
    <t>H_RCP</t>
  </si>
  <si>
    <t>T1_RCB</t>
  </si>
  <si>
    <t>T2_RCB</t>
  </si>
  <si>
    <t>H_RCB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</si>
</sst>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33" borderId="0" xfId="0" applyFill="1"/>
    <xf numFmtId="0" fontId="16" fillId="0" borderId="0" xfId="0" applyFont="1"/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RCP!$B$34</c:f>
              <c:strCache>
                <c:ptCount val="1"/>
                <c:pt idx="0">
                  <c:v>C3_1_RCP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RCP!$A$35:$A$39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RCP!$B$35:$B$39</c:f>
              <c:numCache>
                <c:formatCode>General</c:formatCode>
                <c:ptCount val="5"/>
                <c:pt idx="0">
                  <c:v>3.3518001856687528E-3</c:v>
                </c:pt>
                <c:pt idx="1">
                  <c:v>3.0293156986933396E-3</c:v>
                </c:pt>
                <c:pt idx="2">
                  <c:v>2.8955741614599658E-3</c:v>
                </c:pt>
                <c:pt idx="3">
                  <c:v>2.9237607865536604E-3</c:v>
                </c:pt>
                <c:pt idx="4">
                  <c:v>3.5663189221286987E-3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2-47AC-AE99-C8B764354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361439"/>
        <c:axId val="187633455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RCP!$C$34</c15:sqref>
                        </c15:formulaRef>
                      </c:ext>
                    </c:extLst>
                    <c:strCache>
                      <c:ptCount val="1"/>
                      <c:pt idx="0">
                        <c:v>C3_2_RCP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RCP!$A$35:$A$39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RCP!$C$35:$C$39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3.3556868683218524E-3</c:v>
                      </c:pt>
                      <c:pt idx="1">
                        <c:v>2.9419697371724004E-3</c:v>
                      </c:pt>
                      <c:pt idx="2">
                        <c:v>2.9442494682529125E-3</c:v>
                      </c:pt>
                      <c:pt idx="3">
                        <c:v>2.8282694256201086E-3</c:v>
                      </c:pt>
                      <c:pt idx="4">
                        <c:v>3.1349861676832178E-3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762-47AC-AE99-C8B76435463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RCP!$D$34</c15:sqref>
                        </c15:formulaRef>
                      </c:ext>
                    </c:extLst>
                    <c:strCache>
                      <c:ptCount val="1"/>
                      <c:pt idx="0">
                        <c:v>C3_3_RCP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RCP!$A$35:$A$39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RCP!$D$35:$D$39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4.071485621954766E-3</c:v>
                      </c:pt>
                      <c:pt idx="1">
                        <c:v>3.321755808847803E-3</c:v>
                      </c:pt>
                      <c:pt idx="2">
                        <c:v>3.2665603465200613E-3</c:v>
                      </c:pt>
                      <c:pt idx="3">
                        <c:v>2.7180928363413422E-3</c:v>
                      </c:pt>
                      <c:pt idx="4">
                        <c:v>3.4891355710778074E-3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762-47AC-AE99-C8B76435463D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3"/>
          <c:order val="3"/>
          <c:tx>
            <c:strRef>
              <c:f>RCP!$E$34</c:f>
              <c:strCache>
                <c:ptCount val="1"/>
                <c:pt idx="0">
                  <c:v>T1_RCP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RCP!$A$35:$A$39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RCP!$E$35:$E$39</c:f>
              <c:numCache>
                <c:formatCode>General</c:formatCode>
                <c:ptCount val="5"/>
                <c:pt idx="0">
                  <c:v>19.3</c:v>
                </c:pt>
                <c:pt idx="1">
                  <c:v>15.2</c:v>
                </c:pt>
                <c:pt idx="2">
                  <c:v>11.4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E6-4966-ABE2-78021B31C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47679"/>
        <c:axId val="61250559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RCP!$F$34</c15:sqref>
                        </c15:formulaRef>
                      </c:ext>
                    </c:extLst>
                    <c:strCache>
                      <c:ptCount val="1"/>
                      <c:pt idx="0">
                        <c:v>T2_RCP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RCP!$A$35:$A$39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RCP!$F$35:$F$39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12.6</c:v>
                      </c:pt>
                      <c:pt idx="1">
                        <c:v>9.5</c:v>
                      </c:pt>
                      <c:pt idx="2">
                        <c:v>4</c:v>
                      </c:pt>
                      <c:pt idx="3">
                        <c:v>7.3</c:v>
                      </c:pt>
                      <c:pt idx="4">
                        <c:v>11.6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BE6-4966-ABE2-78021B31C56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RCP!$G$34</c15:sqref>
                        </c15:formulaRef>
                      </c:ext>
                    </c:extLst>
                    <c:strCache>
                      <c:ptCount val="1"/>
                      <c:pt idx="0">
                        <c:v>H_RCP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RCP!$A$35:$A$39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RCP!$G$35:$G$39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65.5</c:v>
                      </c:pt>
                      <c:pt idx="1">
                        <c:v>69.7</c:v>
                      </c:pt>
                      <c:pt idx="2">
                        <c:v>60.6</c:v>
                      </c:pt>
                      <c:pt idx="3">
                        <c:v>73.099999999999994</c:v>
                      </c:pt>
                      <c:pt idx="4">
                        <c:v>80.099999999999994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BE6-4966-ABE2-78021B31C562}"/>
                  </c:ext>
                </c:extLst>
              </c15:ser>
            </c15:filteredScatterSeries>
          </c:ext>
        </c:extLst>
      </c:scatterChart>
      <c:valAx>
        <c:axId val="187636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34559"/>
        <c:crosses val="autoZero"/>
        <c:crossBetween val="midCat"/>
      </c:valAx>
      <c:valAx>
        <c:axId val="18763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C3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61439"/>
        <c:crosses val="autoZero"/>
        <c:crossBetween val="midCat"/>
      </c:valAx>
      <c:valAx>
        <c:axId val="61250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1247679"/>
        <c:crosses val="max"/>
        <c:crossBetween val="midCat"/>
      </c:valAx>
      <c:valAx>
        <c:axId val="61247679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6125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RCP!$M$56</c:f>
              <c:strCache>
                <c:ptCount val="1"/>
                <c:pt idx="0">
                  <c:v>Q2_1_RCP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RCP!$L$57:$L$61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RCP!$M$57:$M$61</c:f>
              <c:numCache>
                <c:formatCode>0.00E+00</c:formatCode>
                <c:ptCount val="5"/>
                <c:pt idx="0">
                  <c:v>3.9474226291056816E-4</c:v>
                </c:pt>
                <c:pt idx="1">
                  <c:v>4.3575426023678991E-4</c:v>
                </c:pt>
                <c:pt idx="2">
                  <c:v>4.0798915004067323E-4</c:v>
                </c:pt>
                <c:pt idx="3">
                  <c:v>4.592829367339616E-4</c:v>
                </c:pt>
                <c:pt idx="4">
                  <c:v>4.8198755152221827E-4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5-4CF5-9A8A-0CFC0BB1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580351"/>
        <c:axId val="182455107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RCP!$N$56</c15:sqref>
                        </c15:formulaRef>
                      </c:ext>
                    </c:extLst>
                    <c:strCache>
                      <c:ptCount val="1"/>
                      <c:pt idx="0">
                        <c:v>Q2_2_RCP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RCP!$L$57:$L$61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RCP!$N$57:$N$61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4.5239169946967425E-4</c:v>
                      </c:pt>
                      <c:pt idx="1">
                        <c:v>4.18697178120057E-4</c:v>
                      </c:pt>
                      <c:pt idx="2">
                        <c:v>4.0793618392438377E-4</c:v>
                      </c:pt>
                      <c:pt idx="3">
                        <c:v>3.8269422120853152E-4</c:v>
                      </c:pt>
                      <c:pt idx="4">
                        <c:v>4.1809374804131072E-4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375-4CF5-9A8A-0CFC0BB1F70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RCP!$O$56</c15:sqref>
                        </c15:formulaRef>
                      </c:ext>
                    </c:extLst>
                    <c:strCache>
                      <c:ptCount val="1"/>
                      <c:pt idx="0">
                        <c:v>Q2_3_RCP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RCP!$L$57:$L$61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RCP!$O$57:$O$61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5.506037450972816E-4</c:v>
                      </c:pt>
                      <c:pt idx="1">
                        <c:v>5.0370535002551651E-4</c:v>
                      </c:pt>
                      <c:pt idx="2">
                        <c:v>4.9782099508917897E-4</c:v>
                      </c:pt>
                      <c:pt idx="3">
                        <c:v>3.8020575533523934E-4</c:v>
                      </c:pt>
                      <c:pt idx="4">
                        <c:v>4.839930049315485E-4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375-4CF5-9A8A-0CFC0BB1F702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3"/>
          <c:order val="3"/>
          <c:tx>
            <c:strRef>
              <c:f>RCP!$P$56</c:f>
              <c:strCache>
                <c:ptCount val="1"/>
                <c:pt idx="0">
                  <c:v>T1_RCP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RCP!$L$57:$L$61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RCP!$P$57:$P$61</c:f>
              <c:numCache>
                <c:formatCode>General</c:formatCode>
                <c:ptCount val="5"/>
                <c:pt idx="0">
                  <c:v>19.3</c:v>
                </c:pt>
                <c:pt idx="1">
                  <c:v>15.2</c:v>
                </c:pt>
                <c:pt idx="2">
                  <c:v>11.4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8-4D74-B45C-ECFB9B9F8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98463"/>
        <c:axId val="6909798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RCP!$Q$56</c15:sqref>
                        </c15:formulaRef>
                      </c:ext>
                    </c:extLst>
                    <c:strCache>
                      <c:ptCount val="1"/>
                      <c:pt idx="0">
                        <c:v>T2_RCP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RCP!$L$57:$L$61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RCP!$Q$57:$Q$61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12.6</c:v>
                      </c:pt>
                      <c:pt idx="1">
                        <c:v>9.5</c:v>
                      </c:pt>
                      <c:pt idx="2">
                        <c:v>4</c:v>
                      </c:pt>
                      <c:pt idx="3">
                        <c:v>7.3</c:v>
                      </c:pt>
                      <c:pt idx="4">
                        <c:v>11.6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EB8-4D74-B45C-ECFB9B9F894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RCP!$R$56</c15:sqref>
                        </c15:formulaRef>
                      </c:ext>
                    </c:extLst>
                    <c:strCache>
                      <c:ptCount val="1"/>
                      <c:pt idx="0">
                        <c:v>H_RCP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RCP!$L$57:$L$61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RCP!$R$57:$R$61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65.5</c:v>
                      </c:pt>
                      <c:pt idx="1">
                        <c:v>69.7</c:v>
                      </c:pt>
                      <c:pt idx="2">
                        <c:v>60.6</c:v>
                      </c:pt>
                      <c:pt idx="3">
                        <c:v>73.099999999999994</c:v>
                      </c:pt>
                      <c:pt idx="4">
                        <c:v>80.099999999999994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EB8-4D74-B45C-ECFB9B9F8940}"/>
                  </c:ext>
                </c:extLst>
              </c15:ser>
            </c15:filteredScatterSeries>
          </c:ext>
        </c:extLst>
      </c:scatterChart>
      <c:valAx>
        <c:axId val="182458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4551071"/>
        <c:crosses val="autoZero"/>
        <c:crossBetween val="midCat"/>
      </c:valAx>
      <c:valAx>
        <c:axId val="182455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Q2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4580351"/>
        <c:crosses val="autoZero"/>
        <c:crossBetween val="midCat"/>
      </c:valAx>
      <c:valAx>
        <c:axId val="690979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098463"/>
        <c:crosses val="max"/>
        <c:crossBetween val="midCat"/>
      </c:valAx>
      <c:valAx>
        <c:axId val="69098463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6909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RCP!$B$56</c:f>
              <c:strCache>
                <c:ptCount val="1"/>
                <c:pt idx="0">
                  <c:v>ΔR_1_RCP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RCP!$A$57:$A$61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RCP!$B$57:$B$61</c:f>
              <c:numCache>
                <c:formatCode>0.00E+00</c:formatCode>
                <c:ptCount val="5"/>
                <c:pt idx="0">
                  <c:v>1082.7410257817201</c:v>
                </c:pt>
                <c:pt idx="1">
                  <c:v>922.50872319435098</c:v>
                </c:pt>
                <c:pt idx="2">
                  <c:v>1202.6093873648799</c:v>
                </c:pt>
                <c:pt idx="3">
                  <c:v>1456.2776799999999</c:v>
                </c:pt>
                <c:pt idx="4">
                  <c:v>826.02717559999996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76-4E09-8758-C8E939DF8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880783"/>
        <c:axId val="116888318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RCP!$C$56</c15:sqref>
                        </c15:formulaRef>
                      </c:ext>
                    </c:extLst>
                    <c:strCache>
                      <c:ptCount val="1"/>
                      <c:pt idx="0">
                        <c:v>ΔR_2_RCP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RCP!$A$57:$A$61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RCP!$C$57:$C$61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1339.63545230523</c:v>
                      </c:pt>
                      <c:pt idx="1">
                        <c:v>1367.54647407115</c:v>
                      </c:pt>
                      <c:pt idx="2">
                        <c:v>1844.41374203192</c:v>
                      </c:pt>
                      <c:pt idx="3">
                        <c:v>979.79112540000006</c:v>
                      </c:pt>
                      <c:pt idx="4">
                        <c:v>1018.127757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876-4E09-8758-C8E939DF832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RCP!$D$56</c15:sqref>
                        </c15:formulaRef>
                      </c:ext>
                    </c:extLst>
                    <c:strCache>
                      <c:ptCount val="1"/>
                      <c:pt idx="0">
                        <c:v>ΔR_3_RCP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RCP!$A$57:$A$61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RCP!$D$57:$D$61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1044.9360476693</c:v>
                      </c:pt>
                      <c:pt idx="1">
                        <c:v>1176.7079849526001</c:v>
                      </c:pt>
                      <c:pt idx="2">
                        <c:v>1325.3009168819599</c:v>
                      </c:pt>
                      <c:pt idx="3">
                        <c:v>1660.0777660000001</c:v>
                      </c:pt>
                      <c:pt idx="4">
                        <c:v>1353.8109730000001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876-4E09-8758-C8E939DF8326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3"/>
          <c:order val="3"/>
          <c:tx>
            <c:strRef>
              <c:f>RCP!$E$56</c:f>
              <c:strCache>
                <c:ptCount val="1"/>
                <c:pt idx="0">
                  <c:v>T1_RCP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RCP!$A$57:$A$61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RCP!$E$57:$E$61</c:f>
              <c:numCache>
                <c:formatCode>General</c:formatCode>
                <c:ptCount val="5"/>
                <c:pt idx="0">
                  <c:v>19.3</c:v>
                </c:pt>
                <c:pt idx="1">
                  <c:v>15.2</c:v>
                </c:pt>
                <c:pt idx="2">
                  <c:v>11.4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2C-4C6C-91BA-B0AD93D2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464175"/>
        <c:axId val="6146633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RCP!$F$56</c15:sqref>
                        </c15:formulaRef>
                      </c:ext>
                    </c:extLst>
                    <c:strCache>
                      <c:ptCount val="1"/>
                      <c:pt idx="0">
                        <c:v>T2_RCP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RCP!$A$57:$A$61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RCP!$F$57:$F$61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12.6</c:v>
                      </c:pt>
                      <c:pt idx="1">
                        <c:v>9.5</c:v>
                      </c:pt>
                      <c:pt idx="2">
                        <c:v>4</c:v>
                      </c:pt>
                      <c:pt idx="3">
                        <c:v>7.3</c:v>
                      </c:pt>
                      <c:pt idx="4">
                        <c:v>11.6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02C-4C6C-91BA-B0AD93D2EDF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RCP!$G$56</c15:sqref>
                        </c15:formulaRef>
                      </c:ext>
                    </c:extLst>
                    <c:strCache>
                      <c:ptCount val="1"/>
                      <c:pt idx="0">
                        <c:v>H_RCP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RCP!$A$57:$A$61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RCP!$G$57:$G$61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65.5</c:v>
                      </c:pt>
                      <c:pt idx="1">
                        <c:v>69.7</c:v>
                      </c:pt>
                      <c:pt idx="2">
                        <c:v>60.6</c:v>
                      </c:pt>
                      <c:pt idx="3">
                        <c:v>73.099999999999994</c:v>
                      </c:pt>
                      <c:pt idx="4">
                        <c:v>80.099999999999994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02C-4C6C-91BA-B0AD93D2EDFD}"/>
                  </c:ext>
                </c:extLst>
              </c15:ser>
            </c15:filteredScatterSeries>
          </c:ext>
        </c:extLst>
      </c:scatterChart>
      <c:valAx>
        <c:axId val="116888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3183"/>
        <c:crosses val="autoZero"/>
        <c:crossBetween val="midCat"/>
      </c:valAx>
      <c:valAx>
        <c:axId val="1168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Rct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s-419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0783"/>
        <c:crosses val="autoZero"/>
        <c:crossBetween val="midCat"/>
      </c:valAx>
      <c:valAx>
        <c:axId val="614663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28464175"/>
        <c:crosses val="max"/>
        <c:crossBetween val="midCat"/>
      </c:valAx>
      <c:valAx>
        <c:axId val="92846417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61466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RCP!$M$34</c:f>
              <c:strCache>
                <c:ptCount val="1"/>
                <c:pt idx="0">
                  <c:v>Q1_1_RCP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RCP!$L$35:$L$39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RCP!$M$35:$M$39</c:f>
              <c:numCache>
                <c:formatCode>0.00E+00</c:formatCode>
                <c:ptCount val="5"/>
                <c:pt idx="0">
                  <c:v>1.2455427453795867E-6</c:v>
                </c:pt>
                <c:pt idx="1">
                  <c:v>1.2709488787277769E-6</c:v>
                </c:pt>
                <c:pt idx="2">
                  <c:v>1.1167928001885768E-6</c:v>
                </c:pt>
                <c:pt idx="3">
                  <c:v>2.0532361058483499E-7</c:v>
                </c:pt>
                <c:pt idx="4">
                  <c:v>6.4395804965965141E-8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6-45DE-9F5A-55777BC80AF7}"/>
            </c:ext>
          </c:extLst>
        </c:ser>
        <c:ser>
          <c:idx val="1"/>
          <c:order val="1"/>
          <c:tx>
            <c:strRef>
              <c:f>RCP!$N$34</c:f>
              <c:strCache>
                <c:ptCount val="1"/>
                <c:pt idx="0">
                  <c:v>Q1_2_RCP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RCP!$L$35:$L$39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RCP!$N$35:$N$39</c:f>
              <c:numCache>
                <c:formatCode>General</c:formatCode>
                <c:ptCount val="5"/>
                <c:pt idx="0" formatCode="0.00E+00">
                  <c:v>2.378101166739599E-7</c:v>
                </c:pt>
                <c:pt idx="1">
                  <c:v>1.9684535192926287E-7</c:v>
                </c:pt>
                <c:pt idx="2">
                  <c:v>3.0801061249820806E-7</c:v>
                </c:pt>
                <c:pt idx="3">
                  <c:v>1.2772224162461614E-6</c:v>
                </c:pt>
                <c:pt idx="4">
                  <c:v>9.6490364954804669E-7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6-45DE-9F5A-55777BC80AF7}"/>
            </c:ext>
          </c:extLst>
        </c:ser>
        <c:ser>
          <c:idx val="2"/>
          <c:order val="2"/>
          <c:tx>
            <c:strRef>
              <c:f>RCP!$O$34</c:f>
              <c:strCache>
                <c:ptCount val="1"/>
                <c:pt idx="0">
                  <c:v>Q1_3_RCP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RCP!$L$35:$L$39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RCP!$O$35:$O$39</c:f>
              <c:numCache>
                <c:formatCode>General</c:formatCode>
                <c:ptCount val="5"/>
                <c:pt idx="0" formatCode="0.00E+00">
                  <c:v>1.8318261888999559E-7</c:v>
                </c:pt>
                <c:pt idx="1">
                  <c:v>4.6589007378418183E-7</c:v>
                </c:pt>
                <c:pt idx="2">
                  <c:v>3.047384203374386E-7</c:v>
                </c:pt>
                <c:pt idx="3">
                  <c:v>9.0160031177683982E-8</c:v>
                </c:pt>
                <c:pt idx="4">
                  <c:v>1.615627411165036E-7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D6-45DE-9F5A-55777BC8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701391"/>
        <c:axId val="1089701871"/>
        <c:extLst/>
      </c:scatterChart>
      <c:scatterChart>
        <c:scatterStyle val="lineMarker"/>
        <c:varyColors val="0"/>
        <c:ser>
          <c:idx val="3"/>
          <c:order val="3"/>
          <c:tx>
            <c:strRef>
              <c:f>RCP!$P$34</c:f>
              <c:strCache>
                <c:ptCount val="1"/>
                <c:pt idx="0">
                  <c:v>T1_RCP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RCP!$L$35:$L$39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RCP!$P$35:$P$39</c:f>
              <c:numCache>
                <c:formatCode>General</c:formatCode>
                <c:ptCount val="5"/>
                <c:pt idx="0">
                  <c:v>19.3</c:v>
                </c:pt>
                <c:pt idx="1">
                  <c:v>15.2</c:v>
                </c:pt>
                <c:pt idx="2">
                  <c:v>11.4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B-4FD4-99DE-88AA000B8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828127"/>
        <c:axId val="925831007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RCP!$Q$34</c15:sqref>
                        </c15:formulaRef>
                      </c:ext>
                    </c:extLst>
                    <c:strCache>
                      <c:ptCount val="1"/>
                      <c:pt idx="0">
                        <c:v>T2_RCP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RCP!$L$35:$L$39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RCP!$Q$35:$Q$39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12.6</c:v>
                      </c:pt>
                      <c:pt idx="1">
                        <c:v>9.5</c:v>
                      </c:pt>
                      <c:pt idx="2">
                        <c:v>4</c:v>
                      </c:pt>
                      <c:pt idx="3">
                        <c:v>7.3</c:v>
                      </c:pt>
                      <c:pt idx="4">
                        <c:v>11.6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B3B-4FD4-99DE-88AA000B86B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RCP!$R$34</c15:sqref>
                        </c15:formulaRef>
                      </c:ext>
                    </c:extLst>
                    <c:strCache>
                      <c:ptCount val="1"/>
                      <c:pt idx="0">
                        <c:v>H_RCP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RCP!$L$35:$L$39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RCP!$R$35:$R$39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65.5</c:v>
                      </c:pt>
                      <c:pt idx="1">
                        <c:v>69.7</c:v>
                      </c:pt>
                      <c:pt idx="2">
                        <c:v>60.6</c:v>
                      </c:pt>
                      <c:pt idx="3">
                        <c:v>73.099999999999994</c:v>
                      </c:pt>
                      <c:pt idx="4">
                        <c:v>80.099999999999994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3B-4FD4-99DE-88AA000B86B4}"/>
                  </c:ext>
                </c:extLst>
              </c15:ser>
            </c15:filteredScatterSeries>
          </c:ext>
        </c:extLst>
      </c:scatterChart>
      <c:valAx>
        <c:axId val="108970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9701871"/>
        <c:crosses val="autoZero"/>
        <c:crossBetween val="midCat"/>
      </c:valAx>
      <c:valAx>
        <c:axId val="108970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Q1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9701391"/>
        <c:crosses val="autoZero"/>
        <c:crossBetween val="midCat"/>
      </c:valAx>
      <c:valAx>
        <c:axId val="9258310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25828127"/>
        <c:crosses val="max"/>
        <c:crossBetween val="midCat"/>
      </c:valAx>
      <c:valAx>
        <c:axId val="925828127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925831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RCB!$E$53</c:f>
              <c:strCache>
                <c:ptCount val="1"/>
                <c:pt idx="0">
                  <c:v>C3_4_RCB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RCB!$A$54:$A$58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RCB!$E$54:$E$58</c:f>
              <c:numCache>
                <c:formatCode>General</c:formatCode>
                <c:ptCount val="5"/>
                <c:pt idx="0">
                  <c:v>2.8278615422818837E-4</c:v>
                </c:pt>
                <c:pt idx="1">
                  <c:v>3.0661337761593354E-4</c:v>
                </c:pt>
                <c:pt idx="2">
                  <c:v>2.4649123211896093E-4</c:v>
                </c:pt>
                <c:pt idx="3">
                  <c:v>2.2456482338371092E-4</c:v>
                </c:pt>
                <c:pt idx="4">
                  <c:v>2.2628226816303839E-4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0C45-4F2F-A9CE-1CB2F8E21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361439"/>
        <c:axId val="187633455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RCB!$B$53</c15:sqref>
                        </c15:formulaRef>
                      </c:ext>
                    </c:extLst>
                    <c:strCache>
                      <c:ptCount val="1"/>
                      <c:pt idx="0">
                        <c:v>C3_1_RCB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RCB!$A$54:$A$58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RCB!$B$54:$B$58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C45-4F2F-A9CE-1CB2F8E2118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RCB!$C$53</c15:sqref>
                        </c15:formulaRef>
                      </c:ext>
                    </c:extLst>
                    <c:strCache>
                      <c:ptCount val="1"/>
                      <c:pt idx="0">
                        <c:v>C3_2_RCB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RCB!$C$54:$C$58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2.669154560291276E-4</c:v>
                      </c:pt>
                      <c:pt idx="1">
                        <c:v>3.0637384160223449E-4</c:v>
                      </c:pt>
                      <c:pt idx="2">
                        <c:v>2.195173925137721E-4</c:v>
                      </c:pt>
                      <c:pt idx="3">
                        <c:v>2.7562263343475999E-4</c:v>
                      </c:pt>
                      <c:pt idx="4">
                        <c:v>2.8346852860740101E-4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C45-4F2F-A9CE-1CB2F8E2118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RCB!$D$53</c15:sqref>
                        </c15:formulaRef>
                      </c:ext>
                    </c:extLst>
                    <c:strCache>
                      <c:ptCount val="1"/>
                      <c:pt idx="0">
                        <c:v>C3_3_RCB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RCB!$D$54:$D$58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1.9900447270909289E-4</c:v>
                      </c:pt>
                      <c:pt idx="1">
                        <c:v>2.2613559590554147E-4</c:v>
                      </c:pt>
                      <c:pt idx="2">
                        <c:v>1.6590365394203861E-4</c:v>
                      </c:pt>
                      <c:pt idx="3">
                        <c:v>1.3169106321046073E-4</c:v>
                      </c:pt>
                      <c:pt idx="4">
                        <c:v>1.6202863167326704E-4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C45-4F2F-A9CE-1CB2F8E2118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RCB!$F$53</c15:sqref>
                        </c15:formulaRef>
                      </c:ext>
                    </c:extLst>
                    <c:strCache>
                      <c:ptCount val="1"/>
                      <c:pt idx="0">
                        <c:v>C3_5_RCB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RCB!$F$54:$F$58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1.8599870918446497E-4</c:v>
                      </c:pt>
                      <c:pt idx="1">
                        <c:v>1.8633419237870744E-4</c:v>
                      </c:pt>
                      <c:pt idx="2">
                        <c:v>1.8088823616285238E-4</c:v>
                      </c:pt>
                      <c:pt idx="3">
                        <c:v>1.7405111555713183E-4</c:v>
                      </c:pt>
                      <c:pt idx="4">
                        <c:v>1.5294446222920236E-4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C45-4F2F-A9CE-1CB2F8E2118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RCB!$G$53</c15:sqref>
                        </c15:formulaRef>
                      </c:ext>
                    </c:extLst>
                    <c:strCache>
                      <c:ptCount val="1"/>
                      <c:pt idx="0">
                        <c:v>C3_6_RCB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RCB!$G$54:$G$58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6.1878873432829674E-4</c:v>
                      </c:pt>
                      <c:pt idx="1">
                        <c:v>6.890649495463352E-4</c:v>
                      </c:pt>
                      <c:pt idx="2">
                        <c:v>5.420875589093433E-4</c:v>
                      </c:pt>
                      <c:pt idx="3">
                        <c:v>6.1057925483248572E-4</c:v>
                      </c:pt>
                      <c:pt idx="4">
                        <c:v>5.6020043101543163E-4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C45-4F2F-A9CE-1CB2F8E2118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RCB!$H$53</c15:sqref>
                        </c15:formulaRef>
                      </c:ext>
                    </c:extLst>
                    <c:strCache>
                      <c:ptCount val="1"/>
                      <c:pt idx="0">
                        <c:v>C3_7_RCB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RCB!$H$54:$H$58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2.1842961196852007E-4</c:v>
                      </c:pt>
                      <c:pt idx="1">
                        <c:v>2.5011445199076986E-4</c:v>
                      </c:pt>
                      <c:pt idx="2">
                        <c:v>1.6595286171771539E-4</c:v>
                      </c:pt>
                      <c:pt idx="3">
                        <c:v>1.4364091934811557E-4</c:v>
                      </c:pt>
                      <c:pt idx="4">
                        <c:v>1.8473043061118828E-4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C45-4F2F-A9CE-1CB2F8E2118C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7"/>
          <c:order val="7"/>
          <c:tx>
            <c:strRef>
              <c:f>RCB!$I$53</c:f>
              <c:strCache>
                <c:ptCount val="1"/>
                <c:pt idx="0">
                  <c:v>T1_RCB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RCB!$A$54:$A$58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RCB!$I$54:$I$58</c:f>
              <c:numCache>
                <c:formatCode>General</c:formatCode>
                <c:ptCount val="5"/>
                <c:pt idx="0">
                  <c:v>24.1</c:v>
                </c:pt>
                <c:pt idx="1">
                  <c:v>19.100000000000001</c:v>
                </c:pt>
                <c:pt idx="2">
                  <c:v>20.9</c:v>
                </c:pt>
                <c:pt idx="3">
                  <c:v>17.899999999999999</c:v>
                </c:pt>
                <c:pt idx="4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B-4546-BA34-9B8DF90A5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96559"/>
        <c:axId val="80066943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RCB!$J$53</c15:sqref>
                        </c15:formulaRef>
                      </c:ext>
                    </c:extLst>
                    <c:strCache>
                      <c:ptCount val="1"/>
                      <c:pt idx="0">
                        <c:v>T2_RCB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RCB!$A$54:$A$58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RCB!$J$54:$J$58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12.9</c:v>
                      </c:pt>
                      <c:pt idx="1">
                        <c:v>10.6</c:v>
                      </c:pt>
                      <c:pt idx="2">
                        <c:v>4.0999999999999996</c:v>
                      </c:pt>
                      <c:pt idx="3">
                        <c:v>4.8</c:v>
                      </c:pt>
                      <c:pt idx="4">
                        <c:v>9.5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A1B-4546-BA34-9B8DF90A533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RCB!$K$53</c15:sqref>
                        </c15:formulaRef>
                      </c:ext>
                    </c:extLst>
                    <c:strCache>
                      <c:ptCount val="1"/>
                      <c:pt idx="0">
                        <c:v>H_RCB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RCB!$K$54:$K$58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49.8</c:v>
                      </c:pt>
                      <c:pt idx="1">
                        <c:v>57.3</c:v>
                      </c:pt>
                      <c:pt idx="2">
                        <c:v>33</c:v>
                      </c:pt>
                      <c:pt idx="3">
                        <c:v>42</c:v>
                      </c:pt>
                      <c:pt idx="4">
                        <c:v>55.6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A1B-4546-BA34-9B8DF90A5333}"/>
                  </c:ext>
                </c:extLst>
              </c15:ser>
            </c15:filteredScatterSeries>
          </c:ext>
        </c:extLst>
      </c:scatterChart>
      <c:valAx>
        <c:axId val="187636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34559"/>
        <c:crosses val="autoZero"/>
        <c:crossBetween val="midCat"/>
      </c:valAx>
      <c:valAx>
        <c:axId val="18763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C3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61439"/>
        <c:crosses val="autoZero"/>
        <c:crossBetween val="midCat"/>
      </c:valAx>
      <c:valAx>
        <c:axId val="800669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996559"/>
        <c:crosses val="max"/>
        <c:crossBetween val="midCat"/>
      </c:valAx>
      <c:valAx>
        <c:axId val="148996559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8006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RCB!$P$75</c:f>
              <c:strCache>
                <c:ptCount val="1"/>
                <c:pt idx="0">
                  <c:v>Q2_4_RCB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RCB!$L$76:$L$80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RCB!$P$76:$P$80</c:f>
              <c:numCache>
                <c:formatCode>General</c:formatCode>
                <c:ptCount val="5"/>
                <c:pt idx="0" formatCode="0.00E+00">
                  <c:v>1.2127202846632485E-5</c:v>
                </c:pt>
                <c:pt idx="1">
                  <c:v>1.2361636066801603E-5</c:v>
                </c:pt>
                <c:pt idx="2">
                  <c:v>1.1137329273547151E-5</c:v>
                </c:pt>
                <c:pt idx="3">
                  <c:v>9.2286611361830285E-6</c:v>
                </c:pt>
                <c:pt idx="4">
                  <c:v>8.5326902189612252E-6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93E-4B02-B9D5-923F85519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580351"/>
        <c:axId val="18245510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RCB!$M$75</c15:sqref>
                        </c15:formulaRef>
                      </c:ext>
                    </c:extLst>
                    <c:strCache>
                      <c:ptCount val="1"/>
                      <c:pt idx="0">
                        <c:v>Q2_1_RCB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RCB!$L$76:$L$80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RCB!$M$76:$M$80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93E-4B02-B9D5-923F8551998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RCB!$N$75</c15:sqref>
                        </c15:formulaRef>
                      </c:ext>
                    </c:extLst>
                    <c:strCache>
                      <c:ptCount val="1"/>
                      <c:pt idx="0">
                        <c:v>Q2_2_RCB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RCB!$L$76:$L$80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RCB!$N$76:$N$80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1.1844961055110687E-5</c:v>
                      </c:pt>
                      <c:pt idx="1">
                        <c:v>1.3026905176277818E-5</c:v>
                      </c:pt>
                      <c:pt idx="2">
                        <c:v>1.1991936734805672E-5</c:v>
                      </c:pt>
                      <c:pt idx="3">
                        <c:v>1.084856622003166E-5</c:v>
                      </c:pt>
                      <c:pt idx="4">
                        <c:v>1.077586428875541E-5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93E-4B02-B9D5-923F8551998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RCB!$O$75</c15:sqref>
                        </c15:formulaRef>
                      </c:ext>
                    </c:extLst>
                    <c:strCache>
                      <c:ptCount val="1"/>
                      <c:pt idx="0">
                        <c:v>Q2_3_RCB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RCB!$L$76:$L$80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RCB!$O$76:$O$80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1.0378676779424829E-5</c:v>
                      </c:pt>
                      <c:pt idx="1">
                        <c:v>1.0955965234408085E-5</c:v>
                      </c:pt>
                      <c:pt idx="2">
                        <c:v>8.8358297320929416E-6</c:v>
                      </c:pt>
                      <c:pt idx="3">
                        <c:v>8.4641526814940726E-6</c:v>
                      </c:pt>
                      <c:pt idx="4">
                        <c:v>7.698243553700377E-6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3E-4B02-B9D5-923F8551998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RCB!$Q$75</c15:sqref>
                        </c15:formulaRef>
                      </c:ext>
                    </c:extLst>
                    <c:strCache>
                      <c:ptCount val="1"/>
                      <c:pt idx="0">
                        <c:v>Q2_5_RCB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RCB!$L$76:$L$80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RCB!$Q$76:$Q$80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1.2824118155123968E-5</c:v>
                      </c:pt>
                      <c:pt idx="1">
                        <c:v>1.2684627509472806E-5</c:v>
                      </c:pt>
                      <c:pt idx="2">
                        <c:v>9.716176234511581E-6</c:v>
                      </c:pt>
                      <c:pt idx="3">
                        <c:v>8.4001346737325058E-6</c:v>
                      </c:pt>
                      <c:pt idx="4">
                        <c:v>9.7107020438194272E-6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93E-4B02-B9D5-923F8551998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RCB!$R$75</c15:sqref>
                        </c15:formulaRef>
                      </c:ext>
                    </c:extLst>
                    <c:strCache>
                      <c:ptCount val="1"/>
                      <c:pt idx="0">
                        <c:v>Q2_6_RCB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RCB!$L$76:$L$80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RCB!$R$76:$R$80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1.5048226364185855E-5</c:v>
                      </c:pt>
                      <c:pt idx="1">
                        <c:v>1.6729983997299046E-5</c:v>
                      </c:pt>
                      <c:pt idx="2">
                        <c:v>1.3526830217710052E-5</c:v>
                      </c:pt>
                      <c:pt idx="3">
                        <c:v>1.5672015890938876E-5</c:v>
                      </c:pt>
                      <c:pt idx="4">
                        <c:v>1.3597841749338918E-5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93E-4B02-B9D5-923F8551998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RCB!$S$75</c15:sqref>
                        </c15:formulaRef>
                      </c:ext>
                    </c:extLst>
                    <c:strCache>
                      <c:ptCount val="1"/>
                      <c:pt idx="0">
                        <c:v>Q2_7_RCB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RCB!$L$76:$L$80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RCB!$S$76:$S$80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6.626693568373777E-6</c:v>
                      </c:pt>
                      <c:pt idx="1">
                        <c:v>5.9977781298976433E-6</c:v>
                      </c:pt>
                      <c:pt idx="2">
                        <c:v>5.9658048471285576E-6</c:v>
                      </c:pt>
                      <c:pt idx="3">
                        <c:v>5.6436302426684317E-6</c:v>
                      </c:pt>
                      <c:pt idx="4">
                        <c:v>5.9884220920355333E-6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3E-4B02-B9D5-923F8551998B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7"/>
          <c:order val="7"/>
          <c:tx>
            <c:strRef>
              <c:f>RCB!$T$75</c:f>
              <c:strCache>
                <c:ptCount val="1"/>
                <c:pt idx="0">
                  <c:v>T1_RCB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RCB!$L$76:$L$80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RCB!$T$76:$T$80</c:f>
              <c:numCache>
                <c:formatCode>General</c:formatCode>
                <c:ptCount val="5"/>
                <c:pt idx="0">
                  <c:v>24.1</c:v>
                </c:pt>
                <c:pt idx="1">
                  <c:v>19.100000000000001</c:v>
                </c:pt>
                <c:pt idx="2">
                  <c:v>20.9</c:v>
                </c:pt>
                <c:pt idx="3">
                  <c:v>17.899999999999999</c:v>
                </c:pt>
                <c:pt idx="4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0-462F-8440-98276B8F7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00223"/>
        <c:axId val="630499263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RCB!$U$75</c15:sqref>
                        </c15:formulaRef>
                      </c:ext>
                    </c:extLst>
                    <c:strCache>
                      <c:ptCount val="1"/>
                      <c:pt idx="0">
                        <c:v>T2_RCB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RCB!$L$76:$L$80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RCB!$U$76:$U$80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12.9</c:v>
                      </c:pt>
                      <c:pt idx="1">
                        <c:v>10.6</c:v>
                      </c:pt>
                      <c:pt idx="2">
                        <c:v>4.0999999999999996</c:v>
                      </c:pt>
                      <c:pt idx="3">
                        <c:v>4.8</c:v>
                      </c:pt>
                      <c:pt idx="4">
                        <c:v>9.5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D80-462F-8440-98276B8F7FB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RCB!$V$75</c15:sqref>
                        </c15:formulaRef>
                      </c:ext>
                    </c:extLst>
                    <c:strCache>
                      <c:ptCount val="1"/>
                      <c:pt idx="0">
                        <c:v>H_RCB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RCB!$L$76:$L$80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RCB!$V$76:$V$80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49.8</c:v>
                      </c:pt>
                      <c:pt idx="1">
                        <c:v>57.3</c:v>
                      </c:pt>
                      <c:pt idx="2">
                        <c:v>33</c:v>
                      </c:pt>
                      <c:pt idx="3">
                        <c:v>42</c:v>
                      </c:pt>
                      <c:pt idx="4">
                        <c:v>55.6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80-462F-8440-98276B8F7FB1}"/>
                  </c:ext>
                </c:extLst>
              </c15:ser>
            </c15:filteredScatterSeries>
          </c:ext>
        </c:extLst>
      </c:scatterChart>
      <c:valAx>
        <c:axId val="182458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4551071"/>
        <c:crosses val="autoZero"/>
        <c:crossBetween val="midCat"/>
      </c:valAx>
      <c:valAx>
        <c:axId val="182455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Q2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4580351"/>
        <c:crosses val="autoZero"/>
        <c:crossBetween val="midCat"/>
      </c:valAx>
      <c:valAx>
        <c:axId val="63049926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0500223"/>
        <c:crosses val="max"/>
        <c:crossBetween val="midCat"/>
      </c:valAx>
      <c:valAx>
        <c:axId val="630500223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6304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RCB!$E$75</c:f>
              <c:strCache>
                <c:ptCount val="1"/>
                <c:pt idx="0">
                  <c:v>ΔR_4_RCB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RCB!$A$76:$A$80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RCB!$E$76:$E$80</c:f>
              <c:numCache>
                <c:formatCode>General</c:formatCode>
                <c:ptCount val="5"/>
                <c:pt idx="0" formatCode="0.00E+00">
                  <c:v>50528.110912646698</c:v>
                </c:pt>
                <c:pt idx="1">
                  <c:v>58442.745811426197</c:v>
                </c:pt>
                <c:pt idx="2">
                  <c:v>61152.092491452102</c:v>
                </c:pt>
                <c:pt idx="3">
                  <c:v>61922.243414962199</c:v>
                </c:pt>
                <c:pt idx="4">
                  <c:v>53591.146364668297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5FF-4B42-B6BF-4207E0C12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880783"/>
        <c:axId val="116888318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RCB!$B$75</c15:sqref>
                        </c15:formulaRef>
                      </c:ext>
                    </c:extLst>
                    <c:strCache>
                      <c:ptCount val="1"/>
                      <c:pt idx="0">
                        <c:v>ΔR_1_RCB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RCB!$A$76:$A$80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RCB!$B$76:$B$80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5FF-4B42-B6BF-4207E0C12BC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RCB!$C$75</c15:sqref>
                        </c15:formulaRef>
                      </c:ext>
                    </c:extLst>
                    <c:strCache>
                      <c:ptCount val="1"/>
                      <c:pt idx="0">
                        <c:v>ΔR_2_RCB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RCB!$A$76:$A$80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RCB!$C$76:$C$80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51615.9931271112</c:v>
                      </c:pt>
                      <c:pt idx="1">
                        <c:v>64548.568389815096</c:v>
                      </c:pt>
                      <c:pt idx="2">
                        <c:v>68385.845378741695</c:v>
                      </c:pt>
                      <c:pt idx="3">
                        <c:v>78527.842246312401</c:v>
                      </c:pt>
                      <c:pt idx="4">
                        <c:v>77743.409552966201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FF-4B42-B6BF-4207E0C12BC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RCB!$D$75</c15:sqref>
                        </c15:formulaRef>
                      </c:ext>
                    </c:extLst>
                    <c:strCache>
                      <c:ptCount val="1"/>
                      <c:pt idx="0">
                        <c:v>ΔR_3_RCB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RCB!$A$76:$A$80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RCB!$D$76:$D$80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73242.335328259695</c:v>
                      </c:pt>
                      <c:pt idx="1">
                        <c:v>84414.443388577405</c:v>
                      </c:pt>
                      <c:pt idx="2">
                        <c:v>78491.796882294599</c:v>
                      </c:pt>
                      <c:pt idx="3">
                        <c:v>94428.832835447596</c:v>
                      </c:pt>
                      <c:pt idx="4">
                        <c:v>83092.302223382401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FF-4B42-B6BF-4207E0C12B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RCB!$F$75</c15:sqref>
                        </c15:formulaRef>
                      </c:ext>
                    </c:extLst>
                    <c:strCache>
                      <c:ptCount val="1"/>
                      <c:pt idx="0">
                        <c:v>ΔR_5_RCB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RCB!$A$76:$A$80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RCB!$F$76:$F$80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59486.249770233699</c:v>
                      </c:pt>
                      <c:pt idx="1">
                        <c:v>64280.663945641303</c:v>
                      </c:pt>
                      <c:pt idx="2">
                        <c:v>53132.113069978601</c:v>
                      </c:pt>
                      <c:pt idx="3">
                        <c:v>55474.2592106011</c:v>
                      </c:pt>
                      <c:pt idx="4">
                        <c:v>69199.293932435001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FF-4B42-B6BF-4207E0C12BC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RCB!$G$75</c15:sqref>
                        </c15:formulaRef>
                      </c:ext>
                    </c:extLst>
                    <c:strCache>
                      <c:ptCount val="1"/>
                      <c:pt idx="0">
                        <c:v>ΔR_6_RCB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RCB!$A$76:$A$80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RCB!$G$76:$G$80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29364.766537421801</c:v>
                      </c:pt>
                      <c:pt idx="1">
                        <c:v>41272.408497680102</c:v>
                      </c:pt>
                      <c:pt idx="2">
                        <c:v>34269.920792353303</c:v>
                      </c:pt>
                      <c:pt idx="3">
                        <c:v>59640.330684656699</c:v>
                      </c:pt>
                      <c:pt idx="4">
                        <c:v>47999.160603491902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FF-4B42-B6BF-4207E0C12BC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RCB!$H$75</c15:sqref>
                        </c15:formulaRef>
                      </c:ext>
                    </c:extLst>
                    <c:strCache>
                      <c:ptCount val="1"/>
                      <c:pt idx="0">
                        <c:v>ΔR_7_RCB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RCB!$A$76:$A$80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RCB!$H$76:$H$80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75354.712438479502</c:v>
                      </c:pt>
                      <c:pt idx="1">
                        <c:v>70161.1461271929</c:v>
                      </c:pt>
                      <c:pt idx="2">
                        <c:v>92972.721681722993</c:v>
                      </c:pt>
                      <c:pt idx="3">
                        <c:v>117160.328447277</c:v>
                      </c:pt>
                      <c:pt idx="4">
                        <c:v>129600.720849465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5FF-4B42-B6BF-4207E0C12BC6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7"/>
          <c:order val="7"/>
          <c:tx>
            <c:strRef>
              <c:f>RCB!$I$75</c:f>
              <c:strCache>
                <c:ptCount val="1"/>
                <c:pt idx="0">
                  <c:v>T1_RCB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RCB!$A$76:$A$80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RCB!$I$76:$I$80</c:f>
              <c:numCache>
                <c:formatCode>General</c:formatCode>
                <c:ptCount val="5"/>
                <c:pt idx="0">
                  <c:v>24.1</c:v>
                </c:pt>
                <c:pt idx="1">
                  <c:v>19.100000000000001</c:v>
                </c:pt>
                <c:pt idx="2">
                  <c:v>20.9</c:v>
                </c:pt>
                <c:pt idx="3">
                  <c:v>17.899999999999999</c:v>
                </c:pt>
                <c:pt idx="4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D-4A35-8E13-BC108E931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628464"/>
        <c:axId val="737628944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RCB!$J$75</c15:sqref>
                        </c15:formulaRef>
                      </c:ext>
                    </c:extLst>
                    <c:strCache>
                      <c:ptCount val="1"/>
                      <c:pt idx="0">
                        <c:v>T2_RCB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RCB!$A$76:$A$80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RCB!$J$76:$J$80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12.9</c:v>
                      </c:pt>
                      <c:pt idx="1">
                        <c:v>10.6</c:v>
                      </c:pt>
                      <c:pt idx="2">
                        <c:v>4.0999999999999996</c:v>
                      </c:pt>
                      <c:pt idx="3">
                        <c:v>4.8</c:v>
                      </c:pt>
                      <c:pt idx="4">
                        <c:v>9.5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E4D-4A35-8E13-BC108E931E5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RCB!$K$75</c15:sqref>
                        </c15:formulaRef>
                      </c:ext>
                    </c:extLst>
                    <c:strCache>
                      <c:ptCount val="1"/>
                      <c:pt idx="0">
                        <c:v>H_RCB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RCB!$A$76:$A$80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RCB!$K$76:$K$80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49.8</c:v>
                      </c:pt>
                      <c:pt idx="1">
                        <c:v>57.3</c:v>
                      </c:pt>
                      <c:pt idx="2">
                        <c:v>33</c:v>
                      </c:pt>
                      <c:pt idx="3">
                        <c:v>42</c:v>
                      </c:pt>
                      <c:pt idx="4">
                        <c:v>55.6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E4D-4A35-8E13-BC108E931E5A}"/>
                  </c:ext>
                </c:extLst>
              </c15:ser>
            </c15:filteredScatterSeries>
          </c:ext>
        </c:extLst>
      </c:scatterChart>
      <c:valAx>
        <c:axId val="116888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3183"/>
        <c:crosses val="autoZero"/>
        <c:crossBetween val="midCat"/>
      </c:valAx>
      <c:valAx>
        <c:axId val="1168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Rct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s-419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0783"/>
        <c:crosses val="autoZero"/>
        <c:crossBetween val="midCat"/>
      </c:valAx>
      <c:valAx>
        <c:axId val="7376289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37628464"/>
        <c:crosses val="max"/>
        <c:crossBetween val="midCat"/>
      </c:valAx>
      <c:valAx>
        <c:axId val="7376284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37628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strRef>
              <c:f>RCB!$P$53</c:f>
              <c:strCache>
                <c:ptCount val="1"/>
                <c:pt idx="0">
                  <c:v>Q1_4_RCB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RCB!$L$54:$L$58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RCB!$P$54:$P$58</c:f>
              <c:numCache>
                <c:formatCode>General</c:formatCode>
                <c:ptCount val="5"/>
                <c:pt idx="0" formatCode="0.00E+00">
                  <c:v>3.6266332641104854E-9</c:v>
                </c:pt>
                <c:pt idx="1">
                  <c:v>5.4503209255985315E-9</c:v>
                </c:pt>
                <c:pt idx="2">
                  <c:v>4.152608493928525E-9</c:v>
                </c:pt>
                <c:pt idx="3">
                  <c:v>2.728619142419581E-9</c:v>
                </c:pt>
                <c:pt idx="4">
                  <c:v>1.7272692086297927E-9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FCF-4B09-98D9-FF40FB4D7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701391"/>
        <c:axId val="10897018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RCB!$M$53</c15:sqref>
                        </c15:formulaRef>
                      </c:ext>
                    </c:extLst>
                    <c:strCache>
                      <c:ptCount val="1"/>
                      <c:pt idx="0">
                        <c:v>Q1_1_RCB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RCB!$L$54:$L$58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RCB!$M$54:$M$58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FCF-4B09-98D9-FF40FB4D7BE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RCB!$N$53</c15:sqref>
                        </c15:formulaRef>
                      </c:ext>
                    </c:extLst>
                    <c:strCache>
                      <c:ptCount val="1"/>
                      <c:pt idx="0">
                        <c:v>Q1_2_RCB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RCB!$N$54:$N$58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2.6049045064782165E-9</c:v>
                      </c:pt>
                      <c:pt idx="1">
                        <c:v>3.871684271954659E-9</c:v>
                      </c:pt>
                      <c:pt idx="2">
                        <c:v>5.3970319625675384E-9</c:v>
                      </c:pt>
                      <c:pt idx="3">
                        <c:v>3.3370457315143084E-9</c:v>
                      </c:pt>
                      <c:pt idx="4">
                        <c:v>3.2434629061494646E-9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CF-4B09-98D9-FF40FB4D7BE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RCB!$O$53</c15:sqref>
                        </c15:formulaRef>
                      </c:ext>
                    </c:extLst>
                    <c:strCache>
                      <c:ptCount val="1"/>
                      <c:pt idx="0">
                        <c:v>Q1_3_RCB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RCB!$O$54:$O$58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4.5768644182882611E-9</c:v>
                      </c:pt>
                      <c:pt idx="1">
                        <c:v>4.007691915005185E-9</c:v>
                      </c:pt>
                      <c:pt idx="2">
                        <c:v>3.7140495981930342E-9</c:v>
                      </c:pt>
                      <c:pt idx="3">
                        <c:v>3.3786011457380556E-9</c:v>
                      </c:pt>
                      <c:pt idx="4">
                        <c:v>2.9695855387461008E-9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FCF-4B09-98D9-FF40FB4D7BE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RCB!$Q$53</c15:sqref>
                        </c15:formulaRef>
                      </c:ext>
                    </c:extLst>
                    <c:strCache>
                      <c:ptCount val="1"/>
                      <c:pt idx="0">
                        <c:v>Q1_5_RCB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RCB!$Q$54:$Q$58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7.0002716182349703E-9</c:v>
                      </c:pt>
                      <c:pt idx="1">
                        <c:v>7.0449514111279257E-9</c:v>
                      </c:pt>
                      <c:pt idx="2">
                        <c:v>3.050551313068236E-9</c:v>
                      </c:pt>
                      <c:pt idx="3">
                        <c:v>1.756039371198152E-9</c:v>
                      </c:pt>
                      <c:pt idx="4">
                        <c:v>4.4358976142647351E-9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CF-4B09-98D9-FF40FB4D7BE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RCB!$R$53</c15:sqref>
                        </c15:formulaRef>
                      </c:ext>
                    </c:extLst>
                    <c:strCache>
                      <c:ptCount val="1"/>
                      <c:pt idx="0">
                        <c:v>Q1_6_RCB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RCB!$R$54:$R$58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1.1172787130025253E-9</c:v>
                      </c:pt>
                      <c:pt idx="1">
                        <c:v>4.5813130392352977E-9</c:v>
                      </c:pt>
                      <c:pt idx="2">
                        <c:v>1.3897395118329461E-9</c:v>
                      </c:pt>
                      <c:pt idx="3">
                        <c:v>4.5170497640202632E-9</c:v>
                      </c:pt>
                      <c:pt idx="4">
                        <c:v>2.7312033726216995E-9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CF-4B09-98D9-FF40FB4D7BE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RCB!$S$53</c15:sqref>
                        </c15:formulaRef>
                      </c:ext>
                    </c:extLst>
                    <c:strCache>
                      <c:ptCount val="1"/>
                      <c:pt idx="0">
                        <c:v>Q1_7_RCB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RCB!$S$54:$S$58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2.9074943323525181E-9</c:v>
                      </c:pt>
                      <c:pt idx="1">
                        <c:v>2.0882829765039867E-9</c:v>
                      </c:pt>
                      <c:pt idx="2">
                        <c:v>3.1204350029847974E-9</c:v>
                      </c:pt>
                      <c:pt idx="3">
                        <c:v>4.2693462367008139E-9</c:v>
                      </c:pt>
                      <c:pt idx="4">
                        <c:v>5.1694427740737644E-9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CF-4B09-98D9-FF40FB4D7BED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7"/>
          <c:order val="7"/>
          <c:tx>
            <c:strRef>
              <c:f>RCB!$T$53</c:f>
              <c:strCache>
                <c:ptCount val="1"/>
                <c:pt idx="0">
                  <c:v>T1_RCB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RCB!$L$54:$L$58</c:f>
              <c:numCache>
                <c:formatCode>0.00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</c:numCache>
            </c:numRef>
          </c:xVal>
          <c:yVal>
            <c:numRef>
              <c:f>RCB!$T$54:$T$58</c:f>
              <c:numCache>
                <c:formatCode>General</c:formatCode>
                <c:ptCount val="5"/>
                <c:pt idx="0">
                  <c:v>24.1</c:v>
                </c:pt>
                <c:pt idx="1">
                  <c:v>19.100000000000001</c:v>
                </c:pt>
                <c:pt idx="2">
                  <c:v>20.9</c:v>
                </c:pt>
                <c:pt idx="3">
                  <c:v>17.899999999999999</c:v>
                </c:pt>
                <c:pt idx="4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D-4EF1-B7CE-AC6A4C2F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25423"/>
        <c:axId val="1265386351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RCB!$U$53</c15:sqref>
                        </c15:formulaRef>
                      </c:ext>
                    </c:extLst>
                    <c:strCache>
                      <c:ptCount val="1"/>
                      <c:pt idx="0">
                        <c:v>T2_RCB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RCB!$L$54:$L$58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RCB!$U$54:$U$58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12.9</c:v>
                      </c:pt>
                      <c:pt idx="1">
                        <c:v>10.6</c:v>
                      </c:pt>
                      <c:pt idx="2">
                        <c:v>4.0999999999999996</c:v>
                      </c:pt>
                      <c:pt idx="3">
                        <c:v>4.8</c:v>
                      </c:pt>
                      <c:pt idx="4">
                        <c:v>9.5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FD-4EF1-B7CE-AC6A4C2FFAA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RCB!$V$53</c15:sqref>
                        </c15:formulaRef>
                      </c:ext>
                    </c:extLst>
                    <c:strCache>
                      <c:ptCount val="1"/>
                      <c:pt idx="0">
                        <c:v>H_RCB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9</c:v>
                      </c:pt>
                      <c:pt idx="2">
                        <c:v>15</c:v>
                      </c:pt>
                      <c:pt idx="3">
                        <c:v>22</c:v>
                      </c:pt>
                      <c:pt idx="4">
                        <c:v>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RCB!$V$54:$V$58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49.8</c:v>
                      </c:pt>
                      <c:pt idx="1">
                        <c:v>57.3</c:v>
                      </c:pt>
                      <c:pt idx="2">
                        <c:v>33</c:v>
                      </c:pt>
                      <c:pt idx="3">
                        <c:v>42</c:v>
                      </c:pt>
                      <c:pt idx="4">
                        <c:v>55.6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0FD-4EF1-B7CE-AC6A4C2FFAA9}"/>
                  </c:ext>
                </c:extLst>
              </c15:ser>
            </c15:filteredScatterSeries>
          </c:ext>
        </c:extLst>
      </c:scatterChart>
      <c:valAx>
        <c:axId val="108970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9701871"/>
        <c:crosses val="autoZero"/>
        <c:crossBetween val="midCat"/>
      </c:valAx>
      <c:valAx>
        <c:axId val="108970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Q1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9701391"/>
        <c:crosses val="autoZero"/>
        <c:crossBetween val="midCat"/>
      </c:valAx>
      <c:valAx>
        <c:axId val="12653863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325423"/>
        <c:crosses val="max"/>
        <c:crossBetween val="midCat"/>
      </c:valAx>
      <c:valAx>
        <c:axId val="72325423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26538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230281</xdr:colOff>
      <xdr:row>17</xdr:row>
      <xdr:rowOff>166404</xdr:rowOff>
    </xdr:from>
    <xdr:to>
      <xdr:col>7</xdr:col>
      <xdr:colOff>214032</xdr:colOff>
      <xdr:row>32</xdr:row>
      <xdr:rowOff>77319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D8DCD-8127-4DC2-8BD3-C74F7A847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309844</xdr:colOff>
      <xdr:row>39</xdr:row>
      <xdr:rowOff>174811</xdr:rowOff>
    </xdr:from>
    <xdr:to>
      <xdr:col>18</xdr:col>
      <xdr:colOff>40903</xdr:colOff>
      <xdr:row>54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FF736B-83D4-451F-9664-1A0E79000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195543</xdr:colOff>
      <xdr:row>40</xdr:row>
      <xdr:rowOff>28019</xdr:rowOff>
    </xdr:from>
    <xdr:to>
      <xdr:col>7</xdr:col>
      <xdr:colOff>150719</xdr:colOff>
      <xdr:row>54</xdr:row>
      <xdr:rowOff>104219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44DE96-1BF9-4850-8DE9-260A25808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7284</xdr:colOff>
      <xdr:row>18</xdr:row>
      <xdr:rowOff>6163</xdr:rowOff>
    </xdr:from>
    <xdr:to>
      <xdr:col>18</xdr:col>
      <xdr:colOff>130549</xdr:colOff>
      <xdr:row>32</xdr:row>
      <xdr:rowOff>82363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6AE302-5EC8-43D6-8711-BC35E1649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230281</xdr:colOff>
      <xdr:row>36</xdr:row>
      <xdr:rowOff>166404</xdr:rowOff>
    </xdr:from>
    <xdr:to>
      <xdr:col>7</xdr:col>
      <xdr:colOff>214032</xdr:colOff>
      <xdr:row>51</xdr:row>
      <xdr:rowOff>77319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8BB0D-C3B2-4EEF-B79C-B96566A37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309844</xdr:colOff>
      <xdr:row>58</xdr:row>
      <xdr:rowOff>174811</xdr:rowOff>
    </xdr:from>
    <xdr:to>
      <xdr:col>18</xdr:col>
      <xdr:colOff>40903</xdr:colOff>
      <xdr:row>73</xdr:row>
      <xdr:rowOff>60511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388D10-2BD6-40F1-9CC5-3DBACC37E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195543</xdr:colOff>
      <xdr:row>59</xdr:row>
      <xdr:rowOff>28019</xdr:rowOff>
    </xdr:from>
    <xdr:to>
      <xdr:col>7</xdr:col>
      <xdr:colOff>150719</xdr:colOff>
      <xdr:row>73</xdr:row>
      <xdr:rowOff>104219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63B8B7-A754-4B04-9C3C-646579581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7284</xdr:colOff>
      <xdr:row>37</xdr:row>
      <xdr:rowOff>6163</xdr:rowOff>
    </xdr:from>
    <xdr:to>
      <xdr:col>18</xdr:col>
      <xdr:colOff>130549</xdr:colOff>
      <xdr:row>51</xdr:row>
      <xdr:rowOff>82363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F0C358-6CBB-455F-AD64-73059B822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E1FF-0DB5-4C5B-9154-D0365482E3FD}">
  <dimension ref="A1:Z64"/>
  <sheetViews>
    <sheetView zoomScale="85" zoomScaleNormal="85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0.42578125" bestFit="1" customWidth="1"/>
    <col min="2" max="2" width="13.42578125" bestFit="1" customWidth="1"/>
    <col min="10" max="10" width="11.7109375" bestFit="1" customWidth="1"/>
    <col min="14" max="14" width="12.28515625" bestFit="1" customWidth="1"/>
  </cols>
  <sheetData>
    <row r="1" spans="1:17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t="s">
        <v>17</v>
      </c>
      <c r="B2" s="6">
        <v>45616</v>
      </c>
      <c r="C2" s="4">
        <v>1</v>
      </c>
      <c r="D2">
        <v>0.11</v>
      </c>
      <c r="E2">
        <v>10000</v>
      </c>
      <c r="F2">
        <v>26000</v>
      </c>
      <c r="G2">
        <v>-115.30792191862299</v>
      </c>
      <c r="H2">
        <v>1082.7410257817201</v>
      </c>
      <c r="I2" s="1">
        <v>1.68372808459463E-7</v>
      </c>
      <c r="J2">
        <v>0.57628697933946404</v>
      </c>
      <c r="K2">
        <v>4790.4208845179501</v>
      </c>
      <c r="L2">
        <v>3.0777931025991898</v>
      </c>
      <c r="M2">
        <v>0.43329586679158599</v>
      </c>
      <c r="N2">
        <v>7173.0189624556997</v>
      </c>
      <c r="O2">
        <v>24.042526290164499</v>
      </c>
      <c r="P2">
        <v>2.88657842051343E-6</v>
      </c>
      <c r="Q2">
        <v>1.34409549534857E-2</v>
      </c>
    </row>
    <row r="3" spans="1:17" x14ac:dyDescent="0.25">
      <c r="A3" t="s">
        <v>17</v>
      </c>
      <c r="B3" s="6">
        <v>45616</v>
      </c>
      <c r="C3">
        <v>2</v>
      </c>
      <c r="D3">
        <v>0.11</v>
      </c>
      <c r="E3">
        <v>10000</v>
      </c>
      <c r="F3">
        <v>26000</v>
      </c>
      <c r="G3">
        <v>76.708147591267405</v>
      </c>
      <c r="H3">
        <v>1339.63545230523</v>
      </c>
      <c r="I3" s="1">
        <v>1.3673886303199E-7</v>
      </c>
      <c r="J3">
        <v>0.49056992931017501</v>
      </c>
      <c r="K3">
        <v>4783.9455654776002</v>
      </c>
      <c r="L3">
        <v>3.3241587870147198</v>
      </c>
      <c r="M3">
        <v>0.35726935003016502</v>
      </c>
      <c r="N3">
        <v>6135.9753359074803</v>
      </c>
      <c r="O3">
        <v>20.5904118590515</v>
      </c>
      <c r="P3">
        <v>9.6388132602154201E-6</v>
      </c>
      <c r="Q3">
        <v>1.02802158522886E-2</v>
      </c>
    </row>
    <row r="4" spans="1:17" x14ac:dyDescent="0.25">
      <c r="A4" t="s">
        <v>17</v>
      </c>
      <c r="B4" s="6">
        <v>45616</v>
      </c>
      <c r="C4">
        <v>3</v>
      </c>
      <c r="D4">
        <v>0.11</v>
      </c>
      <c r="E4">
        <v>10000</v>
      </c>
      <c r="F4">
        <v>26000</v>
      </c>
      <c r="G4">
        <v>8.8136601999027508</v>
      </c>
      <c r="H4">
        <v>1044.9360476693</v>
      </c>
      <c r="I4" s="1">
        <v>5.8997139110251499E-8</v>
      </c>
      <c r="J4">
        <v>0.48569109391148402</v>
      </c>
      <c r="K4">
        <v>3698.27293925807</v>
      </c>
      <c r="L4">
        <v>3.0009425293006999</v>
      </c>
      <c r="M4">
        <v>0.35289020005574701</v>
      </c>
      <c r="N4">
        <v>4334.2165837426001</v>
      </c>
      <c r="O4">
        <v>17.646700503145901</v>
      </c>
      <c r="P4">
        <v>2.5788400996873402E-6</v>
      </c>
      <c r="Q4">
        <v>1.05123238904948E-2</v>
      </c>
    </row>
    <row r="5" spans="1:17" x14ac:dyDescent="0.25">
      <c r="A5" t="s">
        <v>17</v>
      </c>
      <c r="B5" s="6">
        <v>45625</v>
      </c>
      <c r="C5" s="4">
        <v>1</v>
      </c>
      <c r="D5">
        <v>0.11</v>
      </c>
      <c r="E5">
        <v>10000</v>
      </c>
      <c r="F5">
        <v>50000</v>
      </c>
      <c r="G5" s="2">
        <v>-182.13129428188901</v>
      </c>
      <c r="H5" s="2">
        <v>922.50872319435098</v>
      </c>
      <c r="I5" s="3">
        <v>1.07655553148242E-7</v>
      </c>
      <c r="J5" s="2">
        <v>0.579374747073931</v>
      </c>
      <c r="K5" s="2">
        <v>4345.9974811072598</v>
      </c>
      <c r="L5" s="2">
        <v>2.58072561726823</v>
      </c>
      <c r="M5" s="2">
        <v>0.32644416976971502</v>
      </c>
      <c r="N5" s="2">
        <v>4994.9375867691797</v>
      </c>
      <c r="O5" s="2">
        <v>15.131242845593301</v>
      </c>
      <c r="P5" s="2">
        <v>1.8440421593046699E-6</v>
      </c>
      <c r="Q5" s="2">
        <v>1.23971330729393E-2</v>
      </c>
    </row>
    <row r="6" spans="1:17" x14ac:dyDescent="0.25">
      <c r="A6" t="s">
        <v>17</v>
      </c>
      <c r="B6" s="6">
        <v>45625</v>
      </c>
      <c r="C6">
        <v>2</v>
      </c>
      <c r="D6">
        <v>0.11</v>
      </c>
      <c r="E6">
        <v>10000</v>
      </c>
      <c r="F6">
        <v>90000</v>
      </c>
      <c r="G6" s="2">
        <v>73.000498521006605</v>
      </c>
      <c r="H6" s="2">
        <v>1367.54647407115</v>
      </c>
      <c r="I6" s="3">
        <v>1.09139006238285E-7</v>
      </c>
      <c r="J6" s="2">
        <v>0.487227451374112</v>
      </c>
      <c r="K6" s="2">
        <v>5041.6643132319095</v>
      </c>
      <c r="L6" s="2">
        <v>2.9988349518209301</v>
      </c>
      <c r="M6" s="2">
        <v>0.31969343642590298</v>
      </c>
      <c r="N6" s="2">
        <v>5834.5265078909697</v>
      </c>
      <c r="O6" s="2">
        <v>17.1650004169454</v>
      </c>
      <c r="P6" s="2">
        <v>6.6651524269767299E-6</v>
      </c>
      <c r="Q6" s="2">
        <v>8.9173821266671401E-3</v>
      </c>
    </row>
    <row r="7" spans="1:17" x14ac:dyDescent="0.25">
      <c r="A7" t="s">
        <v>17</v>
      </c>
      <c r="B7" s="6">
        <v>45625</v>
      </c>
      <c r="C7">
        <v>3</v>
      </c>
      <c r="D7">
        <v>0.11</v>
      </c>
      <c r="E7">
        <v>10000</v>
      </c>
      <c r="F7">
        <v>30000</v>
      </c>
      <c r="G7" s="2">
        <v>80.872105345243398</v>
      </c>
      <c r="H7" s="2">
        <v>1176.7079849526001</v>
      </c>
      <c r="I7" s="3">
        <v>1.5395246796871E-7</v>
      </c>
      <c r="J7" s="2">
        <v>0.52132204236440605</v>
      </c>
      <c r="K7" s="2">
        <v>4142.3896782120501</v>
      </c>
      <c r="L7" s="2">
        <v>2.8491320451364799</v>
      </c>
      <c r="M7" s="2">
        <v>0.29751774970918299</v>
      </c>
      <c r="N7" s="2">
        <v>4470.6619683758399</v>
      </c>
      <c r="O7" s="2">
        <v>14.850447362847399</v>
      </c>
      <c r="P7" s="2">
        <v>2.0680051137089701E-6</v>
      </c>
      <c r="Q7" s="2">
        <v>9.5351271731840496E-3</v>
      </c>
    </row>
    <row r="8" spans="1:17" x14ac:dyDescent="0.25">
      <c r="A8" t="s">
        <v>17</v>
      </c>
      <c r="B8" s="6">
        <v>45631</v>
      </c>
      <c r="C8" s="4">
        <v>1</v>
      </c>
      <c r="D8">
        <v>0.11</v>
      </c>
      <c r="E8">
        <v>10000</v>
      </c>
      <c r="F8">
        <v>25000</v>
      </c>
      <c r="G8">
        <v>-274.44233152996799</v>
      </c>
      <c r="H8">
        <v>1202.6093873648799</v>
      </c>
      <c r="I8" s="1">
        <v>1.8116293649943699E-7</v>
      </c>
      <c r="J8">
        <v>0.57402368034047702</v>
      </c>
      <c r="K8">
        <v>4741.9197492519197</v>
      </c>
      <c r="L8">
        <v>2.74845926524184</v>
      </c>
      <c r="M8">
        <v>0.34727899198645001</v>
      </c>
      <c r="N8">
        <v>5836.2844277049098</v>
      </c>
      <c r="O8">
        <v>16.8993943877935</v>
      </c>
      <c r="P8">
        <v>9.0169241376836206E-6</v>
      </c>
      <c r="Q8">
        <v>1.3136219088372401E-2</v>
      </c>
    </row>
    <row r="9" spans="1:17" x14ac:dyDescent="0.25">
      <c r="A9" t="s">
        <v>17</v>
      </c>
      <c r="B9" s="6">
        <v>45631</v>
      </c>
      <c r="C9">
        <v>2</v>
      </c>
      <c r="D9">
        <v>0.11</v>
      </c>
      <c r="E9">
        <v>10000</v>
      </c>
      <c r="F9">
        <v>25000</v>
      </c>
      <c r="G9">
        <v>-324.85933623637902</v>
      </c>
      <c r="H9">
        <v>1844.41374203192</v>
      </c>
      <c r="I9" s="1">
        <v>1.7534410888047699E-7</v>
      </c>
      <c r="J9">
        <v>0.51960868949437899</v>
      </c>
      <c r="K9">
        <v>5182.3777831669004</v>
      </c>
      <c r="L9">
        <v>3.05640027411975</v>
      </c>
      <c r="M9">
        <v>0.32993725666708601</v>
      </c>
      <c r="N9">
        <v>5672.1371428054699</v>
      </c>
      <c r="O9">
        <v>16.700186766562599</v>
      </c>
      <c r="P9">
        <v>3.0744525970849403E-5</v>
      </c>
      <c r="Q9">
        <v>1.1928054132176799E-2</v>
      </c>
    </row>
    <row r="10" spans="1:17" x14ac:dyDescent="0.25">
      <c r="A10" t="s">
        <v>17</v>
      </c>
      <c r="B10" s="6">
        <v>45631</v>
      </c>
      <c r="C10">
        <v>3</v>
      </c>
      <c r="D10">
        <v>0.11</v>
      </c>
      <c r="E10">
        <v>10000</v>
      </c>
      <c r="F10">
        <v>25000</v>
      </c>
      <c r="G10">
        <v>89.797805972479694</v>
      </c>
      <c r="H10">
        <v>1325.3009168819599</v>
      </c>
      <c r="I10" s="1">
        <v>1.9089264373656899E-7</v>
      </c>
      <c r="J10">
        <v>0.49491712837757801</v>
      </c>
      <c r="K10">
        <v>4317.8629757128301</v>
      </c>
      <c r="L10">
        <v>2.9373036173793401</v>
      </c>
      <c r="M10">
        <v>0.28978974564866</v>
      </c>
      <c r="N10">
        <v>4571.8375485167799</v>
      </c>
      <c r="O10">
        <v>14.934183246716399</v>
      </c>
      <c r="P10">
        <v>6.2136585140537497E-6</v>
      </c>
      <c r="Q10">
        <v>8.3519669044458903E-3</v>
      </c>
    </row>
    <row r="11" spans="1:17" x14ac:dyDescent="0.25">
      <c r="A11" t="s">
        <v>17</v>
      </c>
      <c r="B11" s="6">
        <v>45638</v>
      </c>
      <c r="C11" s="4">
        <v>1</v>
      </c>
      <c r="D11">
        <v>0.11</v>
      </c>
      <c r="E11">
        <v>10000</v>
      </c>
      <c r="F11">
        <v>100000</v>
      </c>
      <c r="G11">
        <v>115.0190597</v>
      </c>
      <c r="H11">
        <v>1456.2776799999999</v>
      </c>
      <c r="I11" s="1">
        <v>2.05E-7</v>
      </c>
      <c r="J11">
        <v>0.47305813200000002</v>
      </c>
      <c r="K11">
        <v>4728.4497259999998</v>
      </c>
      <c r="L11">
        <v>2.9773089210000001</v>
      </c>
      <c r="M11">
        <v>0.28918932200000003</v>
      </c>
      <c r="N11">
        <v>5220.0979129999996</v>
      </c>
      <c r="O11">
        <v>15.262317579999999</v>
      </c>
      <c r="P11" s="1">
        <v>4.5409E-6</v>
      </c>
      <c r="Q11">
        <v>9.0984789999999996E-3</v>
      </c>
    </row>
    <row r="12" spans="1:17" x14ac:dyDescent="0.25">
      <c r="A12" t="s">
        <v>17</v>
      </c>
      <c r="B12" s="6">
        <v>45638</v>
      </c>
      <c r="C12">
        <v>2</v>
      </c>
      <c r="D12">
        <v>0.11</v>
      </c>
      <c r="E12">
        <v>10000</v>
      </c>
      <c r="F12">
        <v>100000</v>
      </c>
      <c r="G12">
        <v>-158.2835551</v>
      </c>
      <c r="H12">
        <v>979.79112540000006</v>
      </c>
      <c r="I12" s="1">
        <v>1.74E-7</v>
      </c>
      <c r="J12">
        <v>0.57058641700000001</v>
      </c>
      <c r="K12">
        <v>4856.6916529999999</v>
      </c>
      <c r="L12">
        <v>2.561115536</v>
      </c>
      <c r="M12">
        <v>0.34090790999999998</v>
      </c>
      <c r="N12">
        <v>5502.2836930000003</v>
      </c>
      <c r="O12">
        <v>15.561940740000001</v>
      </c>
      <c r="P12" s="1">
        <v>3.4728899999999999E-5</v>
      </c>
      <c r="Q12">
        <v>1.4210596000000001E-2</v>
      </c>
    </row>
    <row r="13" spans="1:17" x14ac:dyDescent="0.25">
      <c r="A13" t="s">
        <v>17</v>
      </c>
      <c r="B13" s="6">
        <v>45638</v>
      </c>
      <c r="C13">
        <v>3</v>
      </c>
      <c r="D13">
        <v>0.11</v>
      </c>
      <c r="E13">
        <v>10000</v>
      </c>
      <c r="F13">
        <v>60000</v>
      </c>
      <c r="G13">
        <v>73.543657490000001</v>
      </c>
      <c r="H13">
        <v>1660.0777660000001</v>
      </c>
      <c r="I13" s="1">
        <v>1.3E-7</v>
      </c>
      <c r="J13">
        <v>0.44455038499999999</v>
      </c>
      <c r="K13">
        <v>5670.0866759999999</v>
      </c>
      <c r="L13">
        <v>3.096949596</v>
      </c>
      <c r="M13">
        <v>0.32046203499999998</v>
      </c>
      <c r="N13">
        <v>6273.7421960000001</v>
      </c>
      <c r="O13">
        <v>17.05261372</v>
      </c>
      <c r="P13" s="1">
        <v>1.83523E-6</v>
      </c>
      <c r="Q13">
        <v>7.7625990000000002E-3</v>
      </c>
    </row>
    <row r="14" spans="1:17" x14ac:dyDescent="0.25">
      <c r="A14" t="s">
        <v>17</v>
      </c>
      <c r="B14" s="6">
        <v>45645</v>
      </c>
      <c r="C14" s="4">
        <v>1</v>
      </c>
      <c r="D14">
        <v>0.11</v>
      </c>
      <c r="E14">
        <v>10000</v>
      </c>
      <c r="F14">
        <v>50000</v>
      </c>
      <c r="G14">
        <v>222.87527840000001</v>
      </c>
      <c r="H14">
        <v>826.02717559999996</v>
      </c>
      <c r="I14" s="1">
        <v>1.4100000000000001E-7</v>
      </c>
      <c r="J14">
        <v>0.376107898</v>
      </c>
      <c r="K14">
        <v>4075.4916520000002</v>
      </c>
      <c r="L14">
        <v>2.824258596</v>
      </c>
      <c r="M14">
        <v>0.34971627900000002</v>
      </c>
      <c r="N14">
        <v>4698.8546329999999</v>
      </c>
      <c r="O14">
        <v>16.757614190000002</v>
      </c>
      <c r="P14" s="1">
        <v>1.33797E-5</v>
      </c>
      <c r="Q14">
        <v>1.3050839999999999E-2</v>
      </c>
    </row>
    <row r="15" spans="1:17" x14ac:dyDescent="0.25">
      <c r="A15" t="s">
        <v>17</v>
      </c>
      <c r="B15" s="6">
        <v>45645</v>
      </c>
      <c r="C15">
        <v>2</v>
      </c>
      <c r="D15">
        <v>0.11</v>
      </c>
      <c r="E15">
        <v>10000</v>
      </c>
      <c r="F15">
        <v>50000</v>
      </c>
      <c r="G15">
        <v>72.086006100000006</v>
      </c>
      <c r="H15">
        <v>1018.127757</v>
      </c>
      <c r="I15" s="1">
        <v>2.2700000000000001E-7</v>
      </c>
      <c r="J15">
        <v>0.54730200500000004</v>
      </c>
      <c r="K15">
        <v>4680.8622800000003</v>
      </c>
      <c r="L15">
        <v>2.9575364259999999</v>
      </c>
      <c r="M15">
        <v>0.38080081199999999</v>
      </c>
      <c r="N15">
        <v>6288.488499</v>
      </c>
      <c r="O15">
        <v>19.71432446</v>
      </c>
      <c r="P15" s="1">
        <v>3.34E-7</v>
      </c>
      <c r="Q15">
        <v>1.3173235E-2</v>
      </c>
    </row>
    <row r="16" spans="1:17" x14ac:dyDescent="0.25">
      <c r="A16" t="s">
        <v>17</v>
      </c>
      <c r="B16" s="6">
        <v>45645</v>
      </c>
      <c r="C16">
        <v>3</v>
      </c>
      <c r="D16">
        <v>0.11</v>
      </c>
      <c r="E16">
        <v>10000</v>
      </c>
      <c r="F16">
        <v>160000</v>
      </c>
      <c r="G16">
        <v>29.080117999999999</v>
      </c>
      <c r="H16">
        <v>1353.8109730000001</v>
      </c>
      <c r="I16" s="1">
        <v>8.8699999999999994E-8</v>
      </c>
      <c r="J16">
        <v>0.480989632</v>
      </c>
      <c r="K16">
        <v>4375.433</v>
      </c>
      <c r="L16">
        <v>3.0956572179999999</v>
      </c>
      <c r="M16">
        <v>0.33599955100000001</v>
      </c>
      <c r="N16">
        <v>4850.4191870000004</v>
      </c>
      <c r="O16">
        <v>16.92377012</v>
      </c>
      <c r="P16" s="1">
        <v>6.2099999999999996E-7</v>
      </c>
      <c r="Q16">
        <v>8.8987470000000003E-3</v>
      </c>
    </row>
    <row r="17" spans="2:17" x14ac:dyDescent="0.25">
      <c r="B17" s="6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6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6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6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6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6"/>
      <c r="G30" s="2"/>
      <c r="H30" s="2"/>
      <c r="I30" s="2"/>
      <c r="J30" s="2"/>
      <c r="K30" s="2"/>
      <c r="L30" s="2"/>
      <c r="M30" s="2"/>
      <c r="N30" s="2"/>
      <c r="O30" s="2"/>
      <c r="P30" s="3"/>
      <c r="Q30" s="2"/>
    </row>
    <row r="31" spans="2:17" x14ac:dyDescent="0.25">
      <c r="B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5">
      <c r="B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26" x14ac:dyDescent="0.25">
      <c r="B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26" x14ac:dyDescent="0.25">
      <c r="B34" s="8" t="str">
        <f>_xlfn.CONCAT("C3_",U35,"_RCP")</f>
        <v>C3_1_RCP</v>
      </c>
      <c r="C34" s="8" t="str">
        <f t="shared" ref="C34:D34" si="0">_xlfn.CONCAT("C3_",V35,"_RCP")</f>
        <v>C3_2_RCP</v>
      </c>
      <c r="D34" s="8" t="str">
        <f t="shared" si="0"/>
        <v>C3_3_RCP</v>
      </c>
      <c r="E34" s="8" t="s">
        <v>18</v>
      </c>
      <c r="F34" s="8" t="s">
        <v>19</v>
      </c>
      <c r="G34" s="8" t="s">
        <v>20</v>
      </c>
      <c r="H34" s="8"/>
      <c r="M34" s="8" t="str">
        <f>_xlfn.CONCAT("Q1_",U35,"_RCP")</f>
        <v>Q1_1_RCP</v>
      </c>
      <c r="N34" s="8" t="str">
        <f t="shared" ref="N34:O34" si="1">_xlfn.CONCAT("Q1_",V35,"_RCP")</f>
        <v>Q1_2_RCP</v>
      </c>
      <c r="O34" s="8" t="str">
        <f t="shared" si="1"/>
        <v>Q1_3_RCP</v>
      </c>
      <c r="P34" s="8" t="s">
        <v>18</v>
      </c>
      <c r="Q34" s="8" t="s">
        <v>19</v>
      </c>
      <c r="R34" s="8" t="s">
        <v>20</v>
      </c>
      <c r="S34" s="8"/>
    </row>
    <row r="35" spans="1:26" x14ac:dyDescent="0.25">
      <c r="A35" s="7">
        <f>_xlfn.DAYS(B2,B$2)</f>
        <v>0</v>
      </c>
      <c r="B35" cm="1">
        <f t="array" ref="B35:B39">INDEX($O:$O/$N:$N,U36:U40)</f>
        <v>3.3518001856687528E-3</v>
      </c>
      <c r="C35" cm="1">
        <f t="array" ref="C35:C39">INDEX($O:$O/$N:$N,V36:V40)</f>
        <v>3.3556868683218524E-3</v>
      </c>
      <c r="D35" cm="1">
        <f t="array" ref="D35:D39">INDEX($O:$O/$N:$N,W36:W40)</f>
        <v>4.071485621954766E-3</v>
      </c>
      <c r="E35">
        <v>19.3</v>
      </c>
      <c r="F35">
        <v>12.6</v>
      </c>
      <c r="G35">
        <v>65.5</v>
      </c>
      <c r="L35" s="7">
        <v>0</v>
      </c>
      <c r="M35" s="1" cm="1">
        <f t="array" ref="M35:M39">INDEX(($I:$I^(1-$J:$J))/$H:$H,U36:U40)</f>
        <v>1.2455427453795867E-6</v>
      </c>
      <c r="N35" s="1" cm="1">
        <f t="array" ref="N35:N39">INDEX(($I:$I^(1-$J:$J))/$H:$H,V36:V40)</f>
        <v>2.378101166739599E-7</v>
      </c>
      <c r="O35" s="1" cm="1">
        <f t="array" ref="O35:O39">INDEX(($I:$I^(1-$J:$J))/$H:$H,W36:W40)</f>
        <v>1.8318261888999559E-7</v>
      </c>
      <c r="P35">
        <v>19.3</v>
      </c>
      <c r="Q35">
        <v>12.6</v>
      </c>
      <c r="R35">
        <v>65.5</v>
      </c>
      <c r="U35" s="5">
        <f>C2</f>
        <v>1</v>
      </c>
      <c r="V35" s="5">
        <f>C3</f>
        <v>2</v>
      </c>
      <c r="W35" s="5">
        <f>C4</f>
        <v>3</v>
      </c>
      <c r="X35" s="5"/>
      <c r="Y35" s="5"/>
      <c r="Z35" s="5"/>
    </row>
    <row r="36" spans="1:26" x14ac:dyDescent="0.25">
      <c r="A36" s="7">
        <f>_xlfn.DAYS(B5,B$2)</f>
        <v>9</v>
      </c>
      <c r="B36">
        <v>3.0293156986933396E-3</v>
      </c>
      <c r="C36">
        <v>2.9419697371724004E-3</v>
      </c>
      <c r="D36">
        <v>3.321755808847803E-3</v>
      </c>
      <c r="E36">
        <v>15.2</v>
      </c>
      <c r="F36">
        <v>9.5</v>
      </c>
      <c r="G36">
        <v>69.7</v>
      </c>
      <c r="L36" s="7">
        <v>9</v>
      </c>
      <c r="M36" s="1">
        <v>1.2709488787277769E-6</v>
      </c>
      <c r="N36">
        <v>1.9684535192926287E-7</v>
      </c>
      <c r="O36">
        <v>4.6589007378418183E-7</v>
      </c>
      <c r="P36">
        <v>15.2</v>
      </c>
      <c r="Q36">
        <v>9.5</v>
      </c>
      <c r="R36">
        <v>69.7</v>
      </c>
      <c r="U36">
        <v>2</v>
      </c>
      <c r="V36">
        <v>3</v>
      </c>
      <c r="W36">
        <v>4</v>
      </c>
    </row>
    <row r="37" spans="1:26" x14ac:dyDescent="0.25">
      <c r="A37" s="7">
        <f>_xlfn.DAYS(B8,B$2)</f>
        <v>15</v>
      </c>
      <c r="B37">
        <v>2.8955741614599658E-3</v>
      </c>
      <c r="C37">
        <v>2.9442494682529125E-3</v>
      </c>
      <c r="D37">
        <v>3.2665603465200613E-3</v>
      </c>
      <c r="E37">
        <v>11.4</v>
      </c>
      <c r="F37">
        <v>4</v>
      </c>
      <c r="G37">
        <v>60.6</v>
      </c>
      <c r="L37" s="7">
        <v>15</v>
      </c>
      <c r="M37" s="3">
        <v>1.1167928001885768E-6</v>
      </c>
      <c r="N37">
        <v>3.0801061249820806E-7</v>
      </c>
      <c r="O37">
        <v>3.047384203374386E-7</v>
      </c>
      <c r="P37">
        <v>11.4</v>
      </c>
      <c r="Q37">
        <v>4</v>
      </c>
      <c r="R37">
        <v>60.6</v>
      </c>
      <c r="U37">
        <v>5</v>
      </c>
      <c r="V37">
        <f t="shared" ref="V37:W40" si="2">U37+1</f>
        <v>6</v>
      </c>
      <c r="W37">
        <f t="shared" si="2"/>
        <v>7</v>
      </c>
    </row>
    <row r="38" spans="1:26" x14ac:dyDescent="0.25">
      <c r="A38" s="7">
        <f>_xlfn.DAYS(B11,B$2)</f>
        <v>22</v>
      </c>
      <c r="B38">
        <v>2.9237607865536604E-3</v>
      </c>
      <c r="C38">
        <v>2.8282694256201086E-3</v>
      </c>
      <c r="D38">
        <v>2.7180928363413422E-3</v>
      </c>
      <c r="E38">
        <v>12</v>
      </c>
      <c r="F38">
        <v>7.3</v>
      </c>
      <c r="G38">
        <v>73.099999999999994</v>
      </c>
      <c r="L38" s="7">
        <v>22</v>
      </c>
      <c r="M38" s="3">
        <v>2.0532361058483499E-7</v>
      </c>
      <c r="N38">
        <v>1.2772224162461614E-6</v>
      </c>
      <c r="O38">
        <v>9.0160031177683982E-8</v>
      </c>
      <c r="P38">
        <v>12</v>
      </c>
      <c r="Q38">
        <v>7.3</v>
      </c>
      <c r="R38">
        <v>73.099999999999994</v>
      </c>
      <c r="U38">
        <v>8</v>
      </c>
      <c r="V38">
        <f t="shared" si="2"/>
        <v>9</v>
      </c>
      <c r="W38">
        <f t="shared" si="2"/>
        <v>10</v>
      </c>
    </row>
    <row r="39" spans="1:26" x14ac:dyDescent="0.25">
      <c r="A39" s="7">
        <f>_xlfn.DAYS(B14,B$2)</f>
        <v>29</v>
      </c>
      <c r="B39">
        <v>3.5663189221286987E-3</v>
      </c>
      <c r="C39">
        <v>3.1349861676832178E-3</v>
      </c>
      <c r="D39">
        <v>3.4891355710778074E-3</v>
      </c>
      <c r="E39">
        <v>15</v>
      </c>
      <c r="F39">
        <v>11.6</v>
      </c>
      <c r="G39">
        <v>80.099999999999994</v>
      </c>
      <c r="L39" s="7">
        <v>29</v>
      </c>
      <c r="M39" s="3">
        <v>6.4395804965965141E-8</v>
      </c>
      <c r="N39">
        <v>9.6490364954804669E-7</v>
      </c>
      <c r="O39">
        <v>1.615627411165036E-7</v>
      </c>
      <c r="P39">
        <v>15</v>
      </c>
      <c r="Q39">
        <v>11.6</v>
      </c>
      <c r="R39">
        <v>80.099999999999994</v>
      </c>
      <c r="U39">
        <v>11</v>
      </c>
      <c r="V39">
        <f t="shared" si="2"/>
        <v>12</v>
      </c>
      <c r="W39">
        <f t="shared" si="2"/>
        <v>13</v>
      </c>
    </row>
    <row r="40" spans="1:26" x14ac:dyDescent="0.25">
      <c r="A40" s="7"/>
      <c r="L40" s="7"/>
      <c r="M40" s="1"/>
      <c r="U40">
        <v>14</v>
      </c>
      <c r="V40">
        <f t="shared" si="2"/>
        <v>15</v>
      </c>
      <c r="W40">
        <f t="shared" si="2"/>
        <v>16</v>
      </c>
    </row>
    <row r="41" spans="1:26" x14ac:dyDescent="0.25">
      <c r="A41" s="7"/>
      <c r="L41" s="7"/>
      <c r="M41" s="1"/>
    </row>
    <row r="42" spans="1:26" x14ac:dyDescent="0.25">
      <c r="A42" s="7"/>
      <c r="L42" s="7"/>
      <c r="M42" s="1"/>
    </row>
    <row r="43" spans="1:26" x14ac:dyDescent="0.25">
      <c r="A43" s="7"/>
      <c r="L43" s="7"/>
      <c r="M43" s="1"/>
    </row>
    <row r="44" spans="1:26" x14ac:dyDescent="0.25">
      <c r="A44" s="7"/>
      <c r="L44" s="7"/>
      <c r="M44" s="1"/>
    </row>
    <row r="45" spans="1:26" x14ac:dyDescent="0.25">
      <c r="A45" s="7"/>
      <c r="L45" s="7"/>
      <c r="M45" s="1"/>
    </row>
    <row r="46" spans="1:26" x14ac:dyDescent="0.25">
      <c r="A46" s="7"/>
      <c r="L46" s="7"/>
      <c r="M46" s="1"/>
    </row>
    <row r="47" spans="1:26" x14ac:dyDescent="0.25">
      <c r="A47" s="7"/>
      <c r="L47" s="7"/>
      <c r="M47" s="1"/>
    </row>
    <row r="48" spans="1:26" x14ac:dyDescent="0.25">
      <c r="A48" s="7"/>
      <c r="L48" s="7"/>
      <c r="M48" s="1"/>
    </row>
    <row r="49" spans="1:18" x14ac:dyDescent="0.25">
      <c r="M49" s="1"/>
    </row>
    <row r="56" spans="1:18" x14ac:dyDescent="0.25">
      <c r="B56" s="8" t="str">
        <f>_xlfn.CONCAT("ΔR_",U35,"_RCP")</f>
        <v>ΔR_1_RCP</v>
      </c>
      <c r="C56" s="8" t="str">
        <f t="shared" ref="C56:D56" si="3">_xlfn.CONCAT("ΔR_",V35,"_RCP")</f>
        <v>ΔR_2_RCP</v>
      </c>
      <c r="D56" s="8" t="str">
        <f t="shared" si="3"/>
        <v>ΔR_3_RCP</v>
      </c>
      <c r="E56" s="8" t="s">
        <v>18</v>
      </c>
      <c r="F56" s="8" t="s">
        <v>19</v>
      </c>
      <c r="G56" s="8" t="s">
        <v>20</v>
      </c>
      <c r="M56" s="8" t="str">
        <f>_xlfn.CONCAT("Q2_",U35,"_RCP")</f>
        <v>Q2_1_RCP</v>
      </c>
      <c r="N56" s="8" t="str">
        <f t="shared" ref="N56:O56" si="4">_xlfn.CONCAT("Q2_",V35,"_RCP")</f>
        <v>Q2_2_RCP</v>
      </c>
      <c r="O56" s="8" t="str">
        <f t="shared" si="4"/>
        <v>Q2_3_RCP</v>
      </c>
      <c r="P56" s="8" t="s">
        <v>18</v>
      </c>
      <c r="Q56" s="8" t="s">
        <v>19</v>
      </c>
      <c r="R56" s="8" t="s">
        <v>20</v>
      </c>
    </row>
    <row r="57" spans="1:18" x14ac:dyDescent="0.25">
      <c r="A57" s="7">
        <v>0</v>
      </c>
      <c r="B57" s="1" cm="1">
        <f t="array" ref="B57:B61">INDEX($H:$H,U36:U40)</f>
        <v>1082.7410257817201</v>
      </c>
      <c r="C57" s="1" cm="1">
        <f t="array" ref="C57:C61">INDEX($H:$H,V36:V40)</f>
        <v>1339.63545230523</v>
      </c>
      <c r="D57" s="1" cm="1">
        <f t="array" ref="D57:D61">INDEX($H:$H,W36:W40)</f>
        <v>1044.9360476693</v>
      </c>
      <c r="E57">
        <v>19.3</v>
      </c>
      <c r="F57">
        <v>12.6</v>
      </c>
      <c r="G57">
        <v>65.5</v>
      </c>
      <c r="L57" s="7">
        <v>0</v>
      </c>
      <c r="M57" s="1" cm="1">
        <f t="array" ref="M57:M61">INDEX($L:$L^(1-$M:$M)/$K:$K,U36:U40)</f>
        <v>3.9474226291056816E-4</v>
      </c>
      <c r="N57" s="1" cm="1">
        <f t="array" ref="N57:N61">INDEX($L:$L^(1-$M:$M)/$K:$K,V36:V40)</f>
        <v>4.5239169946967425E-4</v>
      </c>
      <c r="O57" s="1" cm="1">
        <f t="array" ref="O57:O61">INDEX($L:$L^(1-$M:$M)/$K:$K,W36:W40)</f>
        <v>5.506037450972816E-4</v>
      </c>
      <c r="P57">
        <v>19.3</v>
      </c>
      <c r="Q57">
        <v>12.6</v>
      </c>
      <c r="R57">
        <v>65.5</v>
      </c>
    </row>
    <row r="58" spans="1:18" x14ac:dyDescent="0.25">
      <c r="A58" s="7">
        <v>9</v>
      </c>
      <c r="B58" s="1">
        <v>922.50872319435098</v>
      </c>
      <c r="C58">
        <v>1367.54647407115</v>
      </c>
      <c r="D58">
        <v>1176.7079849526001</v>
      </c>
      <c r="E58">
        <v>15.2</v>
      </c>
      <c r="F58">
        <v>9.5</v>
      </c>
      <c r="G58">
        <v>69.7</v>
      </c>
      <c r="L58" s="7">
        <v>9</v>
      </c>
      <c r="M58" s="1">
        <v>4.3575426023678991E-4</v>
      </c>
      <c r="N58">
        <v>4.18697178120057E-4</v>
      </c>
      <c r="O58">
        <v>5.0370535002551651E-4</v>
      </c>
      <c r="P58">
        <v>15.2</v>
      </c>
      <c r="Q58">
        <v>9.5</v>
      </c>
      <c r="R58">
        <v>69.7</v>
      </c>
    </row>
    <row r="59" spans="1:18" x14ac:dyDescent="0.25">
      <c r="A59" s="7">
        <v>15</v>
      </c>
      <c r="B59" s="1">
        <v>1202.6093873648799</v>
      </c>
      <c r="C59">
        <v>1844.41374203192</v>
      </c>
      <c r="D59">
        <v>1325.3009168819599</v>
      </c>
      <c r="E59">
        <v>11.4</v>
      </c>
      <c r="F59">
        <v>4</v>
      </c>
      <c r="G59">
        <v>60.6</v>
      </c>
      <c r="L59" s="7">
        <v>15</v>
      </c>
      <c r="M59" s="1">
        <v>4.0798915004067323E-4</v>
      </c>
      <c r="N59">
        <v>4.0793618392438377E-4</v>
      </c>
      <c r="O59">
        <v>4.9782099508917897E-4</v>
      </c>
      <c r="P59">
        <v>11.4</v>
      </c>
      <c r="Q59">
        <v>4</v>
      </c>
      <c r="R59">
        <v>60.6</v>
      </c>
    </row>
    <row r="60" spans="1:18" x14ac:dyDescent="0.25">
      <c r="A60" s="7">
        <v>22</v>
      </c>
      <c r="B60" s="1">
        <v>1456.2776799999999</v>
      </c>
      <c r="C60">
        <v>979.79112540000006</v>
      </c>
      <c r="D60">
        <v>1660.0777660000001</v>
      </c>
      <c r="E60">
        <v>12</v>
      </c>
      <c r="F60">
        <v>7.3</v>
      </c>
      <c r="G60">
        <v>73.099999999999994</v>
      </c>
      <c r="L60" s="7">
        <v>22</v>
      </c>
      <c r="M60" s="1">
        <v>4.592829367339616E-4</v>
      </c>
      <c r="N60">
        <v>3.8269422120853152E-4</v>
      </c>
      <c r="O60">
        <v>3.8020575533523934E-4</v>
      </c>
      <c r="P60">
        <v>12</v>
      </c>
      <c r="Q60">
        <v>7.3</v>
      </c>
      <c r="R60">
        <v>73.099999999999994</v>
      </c>
    </row>
    <row r="61" spans="1:18" x14ac:dyDescent="0.25">
      <c r="A61" s="7">
        <v>29</v>
      </c>
      <c r="B61" s="1">
        <v>826.02717559999996</v>
      </c>
      <c r="C61">
        <v>1018.127757</v>
      </c>
      <c r="D61">
        <v>1353.8109730000001</v>
      </c>
      <c r="E61">
        <v>15</v>
      </c>
      <c r="F61">
        <v>11.6</v>
      </c>
      <c r="G61">
        <v>80.099999999999994</v>
      </c>
      <c r="L61" s="7">
        <v>29</v>
      </c>
      <c r="M61" s="1">
        <v>4.8198755152221827E-4</v>
      </c>
      <c r="N61">
        <v>4.1809374804131072E-4</v>
      </c>
      <c r="O61">
        <v>4.839930049315485E-4</v>
      </c>
      <c r="P61">
        <v>15</v>
      </c>
      <c r="Q61">
        <v>11.6</v>
      </c>
      <c r="R61">
        <v>80.099999999999994</v>
      </c>
    </row>
    <row r="62" spans="1:18" x14ac:dyDescent="0.25">
      <c r="A62" s="7"/>
      <c r="B62" s="1"/>
      <c r="L62" s="7"/>
      <c r="M62" s="1"/>
    </row>
    <row r="63" spans="1:18" x14ac:dyDescent="0.25">
      <c r="A63" s="7"/>
      <c r="B63" s="1"/>
      <c r="L63" s="7"/>
      <c r="M63" s="1"/>
    </row>
    <row r="64" spans="1:18" x14ac:dyDescent="0.25">
      <c r="B64" s="1"/>
      <c r="M64" s="1"/>
    </row>
  </sheetData>
  <autoFilter ref="A1:Q30" xr:uid="{845BEF35-BB85-4AD8-BFB5-7122EF488156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E794-E811-4830-8FF4-595DD6F68004}">
  <dimension ref="A1:AC83"/>
  <sheetViews>
    <sheetView tabSelected="1" zoomScale="85" zoomScaleNormal="85" workbookViewId="0">
      <pane ySplit="1" topLeftCell="A38" activePane="bottomLeft" state="frozen"/>
      <selection pane="bottomLeft" activeCell="I1" sqref="I1"/>
    </sheetView>
  </sheetViews>
  <sheetFormatPr defaultRowHeight="15" x14ac:dyDescent="0.25"/>
  <cols>
    <col min="1" max="1" width="10.42578125" bestFit="1" customWidth="1"/>
    <col min="2" max="2" width="13.42578125" bestFit="1" customWidth="1"/>
    <col min="14" max="14" width="12.28515625" bestFit="1" customWidth="1"/>
    <col min="19" max="19" width="10.5703125" bestFit="1" customWidth="1"/>
    <col min="20" max="21" width="10.5703125" customWidth="1"/>
  </cols>
  <sheetData>
    <row r="1" spans="1:21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21" s="5" customFormat="1" x14ac:dyDescent="0.25">
      <c r="A2" t="s">
        <v>17</v>
      </c>
      <c r="B2" s="6">
        <v>45616</v>
      </c>
      <c r="C2" s="4">
        <v>1</v>
      </c>
      <c r="D2"/>
      <c r="E2"/>
      <c r="F2"/>
      <c r="G2"/>
      <c r="H2"/>
      <c r="I2" s="1"/>
      <c r="J2"/>
      <c r="K2"/>
      <c r="L2"/>
      <c r="M2"/>
      <c r="N2"/>
      <c r="O2"/>
      <c r="P2"/>
      <c r="Q2"/>
    </row>
    <row r="3" spans="1:21" s="5" customFormat="1" x14ac:dyDescent="0.25">
      <c r="A3" t="s">
        <v>17</v>
      </c>
      <c r="B3" s="6">
        <v>45616</v>
      </c>
      <c r="C3">
        <v>2</v>
      </c>
      <c r="D3">
        <v>0.11</v>
      </c>
      <c r="E3">
        <v>10000</v>
      </c>
      <c r="F3">
        <v>500000</v>
      </c>
      <c r="G3" s="2">
        <v>-1088.60970930541</v>
      </c>
      <c r="H3" s="2">
        <v>51615.9931271112</v>
      </c>
      <c r="I3" s="2">
        <v>1.55373341938643E-6</v>
      </c>
      <c r="J3" s="2">
        <v>0.33350407204212201</v>
      </c>
      <c r="K3" s="2">
        <v>153386.419461871</v>
      </c>
      <c r="L3" s="2">
        <v>29.331856159615</v>
      </c>
      <c r="M3" s="2">
        <v>0.82327161598671295</v>
      </c>
      <c r="N3" s="2">
        <v>179086.302700317</v>
      </c>
      <c r="O3" s="2">
        <v>47.800902153825497</v>
      </c>
      <c r="P3" s="2">
        <v>4.9898387272984102E-4</v>
      </c>
      <c r="Q3" s="2">
        <v>1.03208155751179E-2</v>
      </c>
    </row>
    <row r="4" spans="1:21" s="5" customFormat="1" x14ac:dyDescent="0.25">
      <c r="A4" t="s">
        <v>17</v>
      </c>
      <c r="B4" s="6">
        <v>45616</v>
      </c>
      <c r="C4">
        <v>3</v>
      </c>
      <c r="D4">
        <v>0.11</v>
      </c>
      <c r="E4">
        <v>10000</v>
      </c>
      <c r="F4">
        <v>600000</v>
      </c>
      <c r="G4" s="2">
        <v>-2206.6883499677201</v>
      </c>
      <c r="H4" s="2">
        <v>73242.335328259695</v>
      </c>
      <c r="I4" s="2">
        <v>2.8145160329338801E-6</v>
      </c>
      <c r="J4" s="2">
        <v>0.37400063013401103</v>
      </c>
      <c r="K4" s="2">
        <v>194250.38674664099</v>
      </c>
      <c r="L4" s="2">
        <v>36.8433585970362</v>
      </c>
      <c r="M4" s="2">
        <v>0.80559767093650902</v>
      </c>
      <c r="N4" s="2">
        <v>240011.11011268999</v>
      </c>
      <c r="O4" s="2">
        <v>47.763284412299903</v>
      </c>
      <c r="P4" s="2">
        <v>1.20964360488262E-3</v>
      </c>
      <c r="Q4" s="2">
        <v>7.2039238640052503E-3</v>
      </c>
    </row>
    <row r="5" spans="1:21" x14ac:dyDescent="0.25">
      <c r="A5" t="s">
        <v>17</v>
      </c>
      <c r="B5" s="6">
        <v>45616</v>
      </c>
      <c r="C5">
        <v>4</v>
      </c>
      <c r="D5">
        <v>0.11</v>
      </c>
      <c r="E5">
        <v>10000</v>
      </c>
      <c r="F5">
        <v>600000</v>
      </c>
      <c r="G5" s="2">
        <v>-2394.67877273984</v>
      </c>
      <c r="H5" s="2">
        <v>50528.110912646698</v>
      </c>
      <c r="I5" s="2">
        <v>2.3551748591321599E-6</v>
      </c>
      <c r="J5" s="2">
        <v>0.33600236785648202</v>
      </c>
      <c r="K5" s="2">
        <v>157521.809309684</v>
      </c>
      <c r="L5" s="2">
        <v>30.959872105298501</v>
      </c>
      <c r="M5" s="2">
        <v>0.81144251933788902</v>
      </c>
      <c r="N5" s="2">
        <v>219437.882994955</v>
      </c>
      <c r="O5" s="2">
        <v>62.0539950241185</v>
      </c>
      <c r="P5" s="2">
        <v>7.25668223062525E-4</v>
      </c>
      <c r="Q5" s="2">
        <v>6.4585476083182701E-3</v>
      </c>
    </row>
    <row r="6" spans="1:21" x14ac:dyDescent="0.25">
      <c r="A6" t="s">
        <v>17</v>
      </c>
      <c r="B6" s="6">
        <v>45616</v>
      </c>
      <c r="C6">
        <v>5</v>
      </c>
      <c r="D6">
        <v>0.11</v>
      </c>
      <c r="E6">
        <v>10000</v>
      </c>
      <c r="F6">
        <v>600000</v>
      </c>
      <c r="G6" s="2">
        <v>-2642.8655981632401</v>
      </c>
      <c r="H6" s="2">
        <v>59486.249770233699</v>
      </c>
      <c r="I6" s="2">
        <v>3.5676817707205098E-6</v>
      </c>
      <c r="J6" s="2">
        <v>0.37945886288631903</v>
      </c>
      <c r="K6" s="2">
        <v>169200.99343887001</v>
      </c>
      <c r="L6" s="2">
        <v>28.719570411357999</v>
      </c>
      <c r="M6" s="2">
        <v>0.76928027077354499</v>
      </c>
      <c r="N6" s="2">
        <v>255882.94037683701</v>
      </c>
      <c r="O6" s="2">
        <v>47.593896612417097</v>
      </c>
      <c r="P6" s="2">
        <v>1.2241340021901199E-4</v>
      </c>
      <c r="Q6" s="2">
        <v>7.1508180640606602E-3</v>
      </c>
    </row>
    <row r="7" spans="1:21" x14ac:dyDescent="0.25">
      <c r="A7" t="s">
        <v>17</v>
      </c>
      <c r="B7" s="6">
        <v>45616</v>
      </c>
      <c r="C7">
        <v>6</v>
      </c>
      <c r="D7">
        <v>0.11</v>
      </c>
      <c r="E7">
        <v>10000</v>
      </c>
      <c r="F7">
        <v>500000</v>
      </c>
      <c r="G7" s="2">
        <v>-1251.42857698119</v>
      </c>
      <c r="H7" s="2">
        <v>29364.766537421801</v>
      </c>
      <c r="I7" s="2">
        <v>1.00793707373347E-6</v>
      </c>
      <c r="J7" s="2">
        <v>0.25223678198124</v>
      </c>
      <c r="K7" s="2">
        <v>111555.201506846</v>
      </c>
      <c r="L7" s="2">
        <v>23.0624253800544</v>
      </c>
      <c r="M7" s="2">
        <v>0.83492969494622904</v>
      </c>
      <c r="N7" s="2">
        <v>146567.28900556799</v>
      </c>
      <c r="O7" s="2">
        <v>90.694187257685101</v>
      </c>
      <c r="P7" s="2">
        <v>5.1922616576194304E-4</v>
      </c>
      <c r="Q7" s="2">
        <v>1.14047038787989E-2</v>
      </c>
    </row>
    <row r="8" spans="1:21" x14ac:dyDescent="0.25">
      <c r="A8" t="s">
        <v>17</v>
      </c>
      <c r="B8" s="6">
        <v>45616</v>
      </c>
      <c r="C8">
        <v>7</v>
      </c>
      <c r="D8">
        <v>0.11</v>
      </c>
      <c r="E8">
        <v>10000</v>
      </c>
      <c r="F8">
        <v>500000</v>
      </c>
      <c r="G8" s="2">
        <v>-2482.0355526973799</v>
      </c>
      <c r="H8" s="2">
        <v>75354.712438479502</v>
      </c>
      <c r="I8" s="2">
        <v>2.6662013133373198E-6</v>
      </c>
      <c r="J8" s="2">
        <v>0.34350548605848102</v>
      </c>
      <c r="K8" s="2">
        <v>264069.97372591402</v>
      </c>
      <c r="L8" s="2">
        <v>20.238448574652001</v>
      </c>
      <c r="M8" s="2">
        <v>0.81394874495726399</v>
      </c>
      <c r="N8" s="2">
        <v>360351.61139745399</v>
      </c>
      <c r="O8" s="2">
        <v>78.711462649776806</v>
      </c>
      <c r="P8" s="2">
        <v>9.6265929060024204E-4</v>
      </c>
      <c r="Q8" s="2">
        <v>6.99291184127527E-3</v>
      </c>
      <c r="S8" s="6"/>
      <c r="T8" s="6"/>
      <c r="U8" s="6"/>
    </row>
    <row r="9" spans="1:21" x14ac:dyDescent="0.25">
      <c r="A9" t="s">
        <v>17</v>
      </c>
      <c r="B9" s="6">
        <v>45625</v>
      </c>
      <c r="C9" s="4">
        <v>1</v>
      </c>
      <c r="S9" s="6"/>
      <c r="T9" s="6"/>
      <c r="U9" s="6"/>
    </row>
    <row r="10" spans="1:21" x14ac:dyDescent="0.25">
      <c r="A10" t="s">
        <v>17</v>
      </c>
      <c r="B10" s="6">
        <v>45625</v>
      </c>
      <c r="C10">
        <v>2</v>
      </c>
      <c r="D10">
        <v>0.11</v>
      </c>
      <c r="E10">
        <v>10000</v>
      </c>
      <c r="F10">
        <v>50000</v>
      </c>
      <c r="G10" s="2">
        <v>-1331.99157575147</v>
      </c>
      <c r="H10" s="2">
        <v>64548.568389815096</v>
      </c>
      <c r="I10" s="2">
        <v>2.0246407268974299E-6</v>
      </c>
      <c r="J10" s="2">
        <v>0.36732813466974401</v>
      </c>
      <c r="K10" s="2">
        <v>157901.330250106</v>
      </c>
      <c r="L10" s="2">
        <v>33.403928544401701</v>
      </c>
      <c r="M10" s="2">
        <v>0.794443138797298</v>
      </c>
      <c r="N10" s="2">
        <v>186201.565080537</v>
      </c>
      <c r="O10" s="2">
        <v>57.047288806072601</v>
      </c>
      <c r="P10" s="2">
        <v>3.59569502085488E-4</v>
      </c>
      <c r="Q10" s="2">
        <v>1.5658776315771901E-2</v>
      </c>
      <c r="S10" s="6"/>
      <c r="T10" s="6"/>
      <c r="U10" s="6"/>
    </row>
    <row r="11" spans="1:21" x14ac:dyDescent="0.25">
      <c r="A11" t="s">
        <v>17</v>
      </c>
      <c r="B11" s="6">
        <v>45625</v>
      </c>
      <c r="C11">
        <v>3</v>
      </c>
      <c r="D11">
        <v>0.11</v>
      </c>
      <c r="E11">
        <v>10000</v>
      </c>
      <c r="F11">
        <v>50000</v>
      </c>
      <c r="G11" s="2">
        <v>-1977.9281531254901</v>
      </c>
      <c r="H11" s="2">
        <v>84414.443388577405</v>
      </c>
      <c r="I11" s="2">
        <v>2.5525173350440902E-6</v>
      </c>
      <c r="J11" s="2">
        <v>0.37946191888328701</v>
      </c>
      <c r="K11" s="2">
        <v>201115.36430760601</v>
      </c>
      <c r="L11" s="2">
        <v>37.211398101456098</v>
      </c>
      <c r="M11" s="2">
        <v>0.78156163448434601</v>
      </c>
      <c r="N11" s="2">
        <v>250384.903505686</v>
      </c>
      <c r="O11" s="2">
        <v>56.6209393600098</v>
      </c>
      <c r="P11" s="2">
        <v>2.1105526150615398E-3</v>
      </c>
      <c r="Q11" s="2">
        <v>1.4017575898136601E-2</v>
      </c>
      <c r="S11" s="6"/>
      <c r="T11" s="6"/>
      <c r="U11" s="6"/>
    </row>
    <row r="12" spans="1:21" x14ac:dyDescent="0.25">
      <c r="A12" t="s">
        <v>17</v>
      </c>
      <c r="B12" s="6">
        <v>45625</v>
      </c>
      <c r="C12">
        <v>4</v>
      </c>
      <c r="D12">
        <v>0.11</v>
      </c>
      <c r="E12">
        <v>10000</v>
      </c>
      <c r="F12">
        <v>300000</v>
      </c>
      <c r="G12" s="2">
        <v>-2829.9379062661701</v>
      </c>
      <c r="H12" s="2">
        <v>58442.745811426197</v>
      </c>
      <c r="I12" s="2">
        <v>2.8379074578125699E-6</v>
      </c>
      <c r="J12" s="2">
        <v>0.36959686381066997</v>
      </c>
      <c r="K12" s="2">
        <v>164111.00145768901</v>
      </c>
      <c r="L12" s="2">
        <v>31.802800407656701</v>
      </c>
      <c r="M12" s="2">
        <v>0.79552696740355899</v>
      </c>
      <c r="N12" s="2">
        <v>230812.435583724</v>
      </c>
      <c r="O12" s="2">
        <v>70.770180470085705</v>
      </c>
      <c r="P12" s="2">
        <v>3.6670732257537599E-4</v>
      </c>
      <c r="Q12" s="2">
        <v>7.5993841586370304E-3</v>
      </c>
      <c r="S12" s="6"/>
      <c r="T12" s="6"/>
      <c r="U12" s="6"/>
    </row>
    <row r="13" spans="1:21" x14ac:dyDescent="0.25">
      <c r="A13" t="s">
        <v>17</v>
      </c>
      <c r="B13" s="6">
        <v>45625</v>
      </c>
      <c r="C13">
        <v>5</v>
      </c>
      <c r="D13">
        <v>0.11</v>
      </c>
      <c r="E13">
        <v>10000</v>
      </c>
      <c r="F13">
        <v>30000</v>
      </c>
      <c r="G13" s="2">
        <v>-2748.46978535066</v>
      </c>
      <c r="H13" s="2">
        <v>64280.663945641303</v>
      </c>
      <c r="I13" s="2">
        <v>3.7227245720376198E-6</v>
      </c>
      <c r="J13" s="2">
        <v>0.38405673790839601</v>
      </c>
      <c r="K13" s="2">
        <v>175875.65793634701</v>
      </c>
      <c r="L13" s="2">
        <v>29.214636257427401</v>
      </c>
      <c r="M13" s="2">
        <v>0.76222479624073702</v>
      </c>
      <c r="N13" s="2">
        <v>267080.52101504599</v>
      </c>
      <c r="O13" s="2">
        <v>49.766233183422997</v>
      </c>
      <c r="P13" s="2">
        <v>9.9960805870491498E-6</v>
      </c>
      <c r="Q13" s="2">
        <v>8.3654715298564896E-3</v>
      </c>
      <c r="S13" s="6"/>
      <c r="T13" s="6"/>
      <c r="U13" s="6"/>
    </row>
    <row r="14" spans="1:21" x14ac:dyDescent="0.25">
      <c r="A14" t="s">
        <v>17</v>
      </c>
      <c r="B14" s="6">
        <v>45625</v>
      </c>
      <c r="C14">
        <v>6</v>
      </c>
      <c r="D14">
        <v>0.11</v>
      </c>
      <c r="E14">
        <v>10000</v>
      </c>
      <c r="F14">
        <v>400000</v>
      </c>
      <c r="G14" s="2">
        <v>-2207.0351213672102</v>
      </c>
      <c r="H14" s="2">
        <v>41272.408497680102</v>
      </c>
      <c r="I14" s="2">
        <v>1.86758702193666E-6</v>
      </c>
      <c r="J14" s="2">
        <v>0.35005537547777299</v>
      </c>
      <c r="K14" s="2">
        <v>118310.411261505</v>
      </c>
      <c r="L14" s="2">
        <v>36.993718222418899</v>
      </c>
      <c r="M14" s="2">
        <v>0.81090925450745499</v>
      </c>
      <c r="N14" s="2">
        <v>155270.58224443399</v>
      </c>
      <c r="O14" s="2">
        <v>106.99151592029099</v>
      </c>
      <c r="P14" s="2">
        <v>1.0300079728606799E-3</v>
      </c>
      <c r="Q14" s="2">
        <v>1.23508064641443E-2</v>
      </c>
      <c r="S14" s="6"/>
      <c r="T14" s="6"/>
      <c r="U14" s="6"/>
    </row>
    <row r="15" spans="1:21" x14ac:dyDescent="0.25">
      <c r="A15" t="s">
        <v>17</v>
      </c>
      <c r="B15" s="6">
        <v>45625</v>
      </c>
      <c r="C15">
        <v>7</v>
      </c>
      <c r="D15">
        <v>0.11</v>
      </c>
      <c r="E15">
        <v>10000</v>
      </c>
      <c r="F15">
        <v>400000</v>
      </c>
      <c r="G15" s="2">
        <v>-2285.9631737591899</v>
      </c>
      <c r="H15" s="2">
        <v>70161.1461271929</v>
      </c>
      <c r="I15" s="2">
        <v>2.1984355201994001E-6</v>
      </c>
      <c r="J15" s="2">
        <v>0.322341631562794</v>
      </c>
      <c r="K15" s="2">
        <v>277493.26212847902</v>
      </c>
      <c r="L15" s="2">
        <v>19.059036479960199</v>
      </c>
      <c r="M15" s="2">
        <v>0.82716766191700297</v>
      </c>
      <c r="N15" s="2">
        <v>384078.86727803998</v>
      </c>
      <c r="O15" s="2">
        <v>96.063675410482603</v>
      </c>
      <c r="P15" s="2">
        <v>6.54950725142644E-3</v>
      </c>
      <c r="Q15" s="2">
        <v>8.7978628937697995E-3</v>
      </c>
      <c r="S15" s="6"/>
      <c r="T15" s="6"/>
      <c r="U15" s="6"/>
    </row>
    <row r="16" spans="1:21" x14ac:dyDescent="0.25">
      <c r="A16" t="s">
        <v>17</v>
      </c>
      <c r="B16" s="6">
        <v>45631</v>
      </c>
      <c r="C16" s="4">
        <v>1</v>
      </c>
      <c r="I16" s="1"/>
      <c r="S16" s="6"/>
      <c r="T16" s="6"/>
      <c r="U16" s="6"/>
    </row>
    <row r="17" spans="1:21" x14ac:dyDescent="0.25">
      <c r="A17" t="s">
        <v>17</v>
      </c>
      <c r="B17" s="6">
        <v>45631</v>
      </c>
      <c r="C17">
        <v>2</v>
      </c>
      <c r="D17">
        <v>0.11</v>
      </c>
      <c r="E17">
        <v>10000</v>
      </c>
      <c r="F17">
        <v>400000</v>
      </c>
      <c r="G17" s="2">
        <v>-2008.66353378436</v>
      </c>
      <c r="H17" s="2">
        <v>68385.845378741695</v>
      </c>
      <c r="I17" s="2">
        <v>2.88963245098442E-6</v>
      </c>
      <c r="J17" s="2">
        <v>0.380252528379463</v>
      </c>
      <c r="K17" s="2">
        <v>170604.72871719699</v>
      </c>
      <c r="L17" s="2">
        <v>46.454226408693103</v>
      </c>
      <c r="M17" s="2">
        <v>0.81351188503234995</v>
      </c>
      <c r="N17" s="2">
        <v>203646.58678599901</v>
      </c>
      <c r="O17" s="2">
        <v>44.703967725592101</v>
      </c>
      <c r="P17" s="2">
        <v>1.83733529431062E-3</v>
      </c>
      <c r="Q17" s="2">
        <v>1.23512027087961E-2</v>
      </c>
      <c r="S17" s="6"/>
      <c r="T17" s="6"/>
      <c r="U17" s="6"/>
    </row>
    <row r="18" spans="1:21" x14ac:dyDescent="0.25">
      <c r="A18" t="s">
        <v>17</v>
      </c>
      <c r="B18" s="6">
        <v>45631</v>
      </c>
      <c r="C18">
        <v>3</v>
      </c>
      <c r="D18">
        <v>0.11</v>
      </c>
      <c r="E18">
        <v>10000</v>
      </c>
      <c r="F18">
        <v>400000</v>
      </c>
      <c r="G18" s="2">
        <v>-2216.3981770793598</v>
      </c>
      <c r="H18" s="2">
        <v>78491.796882294599</v>
      </c>
      <c r="I18" s="2">
        <v>3.08738879097823E-6</v>
      </c>
      <c r="J18" s="2">
        <v>0.35842725343129</v>
      </c>
      <c r="K18" s="2">
        <v>220614.65120066699</v>
      </c>
      <c r="L18" s="2">
        <v>37.637503140301398</v>
      </c>
      <c r="M18" s="2">
        <v>0.81602065141927205</v>
      </c>
      <c r="N18" s="2">
        <v>275928.44935287198</v>
      </c>
      <c r="O18" s="2">
        <v>45.777537974202197</v>
      </c>
      <c r="P18" s="2">
        <v>1.13352876211059E-4</v>
      </c>
      <c r="Q18" s="2">
        <v>6.2585713939038801E-3</v>
      </c>
      <c r="S18" s="6"/>
      <c r="T18" s="6"/>
      <c r="U18" s="6"/>
    </row>
    <row r="19" spans="1:21" x14ac:dyDescent="0.25">
      <c r="A19" t="s">
        <v>17</v>
      </c>
      <c r="B19" s="6">
        <v>45631</v>
      </c>
      <c r="C19">
        <v>4</v>
      </c>
      <c r="D19">
        <v>0.11</v>
      </c>
      <c r="E19">
        <v>10000</v>
      </c>
      <c r="F19">
        <v>300000</v>
      </c>
      <c r="G19" s="2">
        <v>-2605.74922838472</v>
      </c>
      <c r="H19" s="2">
        <v>61152.092491452102</v>
      </c>
      <c r="I19" s="2">
        <v>3.1307947891571299E-6</v>
      </c>
      <c r="J19" s="2">
        <v>0.34683101621417101</v>
      </c>
      <c r="K19" s="2">
        <v>178736.188055215</v>
      </c>
      <c r="L19" s="2">
        <v>32.770458498924199</v>
      </c>
      <c r="M19" s="2">
        <v>0.80270735715400299</v>
      </c>
      <c r="N19" s="2">
        <v>251868.58180566799</v>
      </c>
      <c r="O19" s="2">
        <v>62.083397061334402</v>
      </c>
      <c r="P19" s="2">
        <v>2.7383023225048199E-3</v>
      </c>
      <c r="Q19" s="2">
        <v>7.04368924489696E-3</v>
      </c>
      <c r="S19" s="6"/>
      <c r="T19" s="6"/>
      <c r="U19" s="6"/>
    </row>
    <row r="20" spans="1:21" x14ac:dyDescent="0.25">
      <c r="A20" t="s">
        <v>17</v>
      </c>
      <c r="B20" s="6">
        <v>45631</v>
      </c>
      <c r="C20">
        <v>5</v>
      </c>
      <c r="D20">
        <v>0.11</v>
      </c>
      <c r="E20">
        <v>10000</v>
      </c>
      <c r="F20">
        <v>400000</v>
      </c>
      <c r="G20" s="2">
        <v>-2133.9703376522102</v>
      </c>
      <c r="H20" s="2">
        <v>53132.113069978601</v>
      </c>
      <c r="I20" s="2">
        <v>2.5989081726248098E-6</v>
      </c>
      <c r="J20" s="2">
        <v>0.321374628424201</v>
      </c>
      <c r="K20" s="2">
        <v>191892.50084443801</v>
      </c>
      <c r="L20" s="2">
        <v>20.086732161768001</v>
      </c>
      <c r="M20" s="2">
        <v>0.79234672072304502</v>
      </c>
      <c r="N20" s="2">
        <v>289784.25179146999</v>
      </c>
      <c r="O20" s="2">
        <v>52.418562174330901</v>
      </c>
      <c r="P20" s="2">
        <v>1.61388347784308E-3</v>
      </c>
      <c r="Q20" s="2">
        <v>3.6617413176201099E-3</v>
      </c>
      <c r="S20" s="6"/>
      <c r="T20" s="6"/>
      <c r="U20" s="6"/>
    </row>
    <row r="21" spans="1:21" x14ac:dyDescent="0.25">
      <c r="A21" t="s">
        <v>17</v>
      </c>
      <c r="B21" s="6">
        <v>45631</v>
      </c>
      <c r="C21">
        <v>6</v>
      </c>
      <c r="D21">
        <v>0.11</v>
      </c>
      <c r="E21">
        <v>10000</v>
      </c>
      <c r="F21">
        <v>600000</v>
      </c>
      <c r="G21" s="2">
        <v>-1587.5203453050699</v>
      </c>
      <c r="H21" s="2">
        <v>34269.920792353303</v>
      </c>
      <c r="I21" s="2">
        <v>1.2221134962693501E-6</v>
      </c>
      <c r="J21" s="2">
        <v>0.26902840742316703</v>
      </c>
      <c r="K21" s="2">
        <v>123110.857140658</v>
      </c>
      <c r="L21" s="2">
        <v>23.642532577928101</v>
      </c>
      <c r="M21" s="2">
        <v>0.83876147478492902</v>
      </c>
      <c r="N21" s="2">
        <v>174621.165992211</v>
      </c>
      <c r="O21" s="2">
        <v>94.659961606620897</v>
      </c>
      <c r="P21" s="2">
        <v>1.0342330044899001E-3</v>
      </c>
      <c r="Q21" s="2">
        <v>1.169773495989E-2</v>
      </c>
      <c r="S21" s="6"/>
      <c r="T21" s="6"/>
      <c r="U21" s="6"/>
    </row>
    <row r="22" spans="1:21" x14ac:dyDescent="0.25">
      <c r="A22" t="s">
        <v>17</v>
      </c>
      <c r="B22" s="6">
        <v>45631</v>
      </c>
      <c r="C22">
        <v>7</v>
      </c>
      <c r="D22">
        <v>0.11</v>
      </c>
      <c r="E22">
        <v>10000</v>
      </c>
      <c r="F22">
        <v>400000</v>
      </c>
      <c r="G22" s="2">
        <v>-2676.0300341973998</v>
      </c>
      <c r="H22" s="2">
        <v>92972.721681722993</v>
      </c>
      <c r="I22" s="2">
        <v>3.6278860842518E-6</v>
      </c>
      <c r="J22" s="2">
        <v>0.34977865718609702</v>
      </c>
      <c r="K22" s="2">
        <v>310725.32771815598</v>
      </c>
      <c r="L22" s="2">
        <v>28.694998617621799</v>
      </c>
      <c r="M22" s="2">
        <v>0.81613077520791699</v>
      </c>
      <c r="N22" s="2">
        <v>432871.64091641398</v>
      </c>
      <c r="O22" s="2">
        <v>71.836287566522202</v>
      </c>
      <c r="P22" s="2">
        <v>1.53366858007242E-3</v>
      </c>
      <c r="Q22" s="2">
        <v>7.3427694310073998E-3</v>
      </c>
      <c r="S22" s="6"/>
      <c r="T22" s="6"/>
      <c r="U22" s="6"/>
    </row>
    <row r="23" spans="1:21" x14ac:dyDescent="0.25">
      <c r="A23" t="s">
        <v>17</v>
      </c>
      <c r="B23" s="6">
        <v>45638</v>
      </c>
      <c r="C23" s="4">
        <v>1</v>
      </c>
      <c r="I23" s="1"/>
      <c r="S23" s="6"/>
      <c r="T23" s="6"/>
      <c r="U23" s="6"/>
    </row>
    <row r="24" spans="1:21" x14ac:dyDescent="0.25">
      <c r="A24" t="s">
        <v>17</v>
      </c>
      <c r="B24" s="6">
        <v>45638</v>
      </c>
      <c r="C24">
        <v>2</v>
      </c>
      <c r="D24">
        <v>0.11</v>
      </c>
      <c r="E24">
        <v>10000</v>
      </c>
      <c r="F24">
        <v>50000</v>
      </c>
      <c r="G24" s="2">
        <v>-1361.09325240569</v>
      </c>
      <c r="H24" s="2">
        <v>78527.842246312401</v>
      </c>
      <c r="I24" s="2">
        <v>2.6051237967649899E-6</v>
      </c>
      <c r="J24" s="2">
        <v>0.358613163752248</v>
      </c>
      <c r="K24" s="2">
        <v>192134.81635929999</v>
      </c>
      <c r="L24" s="2">
        <v>35.974608478605099</v>
      </c>
      <c r="M24" s="2">
        <v>0.79500050238349496</v>
      </c>
      <c r="N24" s="2">
        <v>232693.45757196</v>
      </c>
      <c r="O24" s="2">
        <v>64.135583559023203</v>
      </c>
      <c r="P24" s="2">
        <v>2.74965447090214E-3</v>
      </c>
      <c r="Q24" s="2">
        <v>1.46108052749633E-2</v>
      </c>
      <c r="S24" s="6"/>
      <c r="T24" s="6"/>
      <c r="U24" s="6"/>
    </row>
    <row r="25" spans="1:21" x14ac:dyDescent="0.25">
      <c r="A25" t="s">
        <v>17</v>
      </c>
      <c r="B25" s="6">
        <v>45638</v>
      </c>
      <c r="C25">
        <v>3</v>
      </c>
      <c r="D25">
        <v>0.11</v>
      </c>
      <c r="E25">
        <v>10000</v>
      </c>
      <c r="F25">
        <v>400000</v>
      </c>
      <c r="G25" s="2">
        <v>-2084.04314264404</v>
      </c>
      <c r="H25" s="2">
        <v>94428.832835447596</v>
      </c>
      <c r="I25" s="2">
        <v>3.6779762370674402E-6</v>
      </c>
      <c r="J25" s="2">
        <v>0.35666049771650099</v>
      </c>
      <c r="K25" s="2">
        <v>247110.92133834001</v>
      </c>
      <c r="L25" s="2">
        <v>61.219375307207699</v>
      </c>
      <c r="M25" s="2">
        <v>0.82065173167148697</v>
      </c>
      <c r="N25" s="2">
        <v>315139.08302500902</v>
      </c>
      <c r="O25" s="2">
        <v>41.501000902733097</v>
      </c>
      <c r="P25" s="2">
        <v>1.8526321035716699E-5</v>
      </c>
      <c r="Q25" s="2">
        <v>1.2963984118043601E-2</v>
      </c>
      <c r="S25" s="6"/>
      <c r="T25" s="6"/>
      <c r="U25" s="6"/>
    </row>
    <row r="26" spans="1:21" x14ac:dyDescent="0.25">
      <c r="A26" t="s">
        <v>17</v>
      </c>
      <c r="B26" s="6">
        <v>45638</v>
      </c>
      <c r="C26">
        <v>4</v>
      </c>
      <c r="D26">
        <v>0.11</v>
      </c>
      <c r="E26">
        <v>10000</v>
      </c>
      <c r="F26">
        <v>400000</v>
      </c>
      <c r="G26" s="2">
        <v>-2536.48233215136</v>
      </c>
      <c r="H26" s="2">
        <v>61922.243414962199</v>
      </c>
      <c r="I26" s="2">
        <v>2.6679834721426199E-6</v>
      </c>
      <c r="J26" s="2">
        <v>0.323226706682047</v>
      </c>
      <c r="K26" s="2">
        <v>202569.51140613799</v>
      </c>
      <c r="L26" s="2">
        <v>29.8126234753144</v>
      </c>
      <c r="M26" s="2">
        <v>0.81571300582515804</v>
      </c>
      <c r="N26" s="2">
        <v>287775.11608869099</v>
      </c>
      <c r="O26" s="2">
        <v>64.624168118683798</v>
      </c>
      <c r="P26" s="2">
        <v>1.95038801605551E-3</v>
      </c>
      <c r="Q26" s="2">
        <v>5.8675100654010303E-3</v>
      </c>
      <c r="S26" s="6"/>
      <c r="T26" s="6"/>
      <c r="U26" s="6"/>
    </row>
    <row r="27" spans="1:21" x14ac:dyDescent="0.25">
      <c r="A27" t="s">
        <v>17</v>
      </c>
      <c r="B27" s="6">
        <v>45638</v>
      </c>
      <c r="C27">
        <v>5</v>
      </c>
      <c r="D27">
        <v>0.11</v>
      </c>
      <c r="E27">
        <v>10000</v>
      </c>
      <c r="F27">
        <v>400000</v>
      </c>
      <c r="G27" s="2">
        <v>-1877.84571596763</v>
      </c>
      <c r="H27" s="2">
        <v>55474.2592106011</v>
      </c>
      <c r="I27" s="2">
        <v>2.2954357532523799E-6</v>
      </c>
      <c r="J27" s="2">
        <v>0.28865431654713097</v>
      </c>
      <c r="K27" s="2">
        <v>214781.76967977401</v>
      </c>
      <c r="L27" s="2">
        <v>18.7877790124097</v>
      </c>
      <c r="M27" s="2">
        <v>0.79881575814366401</v>
      </c>
      <c r="N27" s="2">
        <v>325681.12456640898</v>
      </c>
      <c r="O27" s="2">
        <v>56.6851630466847</v>
      </c>
      <c r="P27" s="2">
        <v>2.38619906852866E-3</v>
      </c>
      <c r="Q27" s="2">
        <v>4.9175212428645403E-3</v>
      </c>
      <c r="S27" s="6"/>
      <c r="T27" s="6"/>
      <c r="U27" s="6"/>
    </row>
    <row r="28" spans="1:21" x14ac:dyDescent="0.25">
      <c r="A28" t="s">
        <v>17</v>
      </c>
      <c r="B28" s="6">
        <v>45638</v>
      </c>
      <c r="C28">
        <v>6</v>
      </c>
      <c r="D28">
        <v>0.11</v>
      </c>
      <c r="E28">
        <v>10000</v>
      </c>
      <c r="F28">
        <v>60000</v>
      </c>
      <c r="G28" s="2">
        <v>-2283.3398586265098</v>
      </c>
      <c r="H28" s="2">
        <v>59640.330684656699</v>
      </c>
      <c r="I28" s="2">
        <v>2.57215404247626E-6</v>
      </c>
      <c r="J28" s="2">
        <v>0.36139629143115698</v>
      </c>
      <c r="K28" s="2">
        <v>142156.66204470801</v>
      </c>
      <c r="L28" s="2">
        <v>31.756608421367702</v>
      </c>
      <c r="M28" s="2">
        <v>0.76835518820514903</v>
      </c>
      <c r="N28" s="2">
        <v>202979.32046522599</v>
      </c>
      <c r="O28" s="2">
        <v>123.93496223606201</v>
      </c>
      <c r="P28" s="2">
        <v>8.3033185458014603E-4</v>
      </c>
      <c r="Q28" s="2">
        <v>2.8914975022359901E-2</v>
      </c>
      <c r="S28" s="6"/>
      <c r="T28" s="6"/>
      <c r="U28" s="6"/>
    </row>
    <row r="29" spans="1:21" x14ac:dyDescent="0.25">
      <c r="A29" t="s">
        <v>17</v>
      </c>
      <c r="B29" s="6">
        <v>45638</v>
      </c>
      <c r="C29">
        <v>7</v>
      </c>
      <c r="D29">
        <v>0.11</v>
      </c>
      <c r="E29">
        <v>10000</v>
      </c>
      <c r="F29">
        <v>600000</v>
      </c>
      <c r="G29" s="2">
        <v>-3223.72193704439</v>
      </c>
      <c r="H29" s="2">
        <v>117160.328447277</v>
      </c>
      <c r="I29" s="2">
        <v>5.4980613272905703E-6</v>
      </c>
      <c r="J29" s="2">
        <v>0.37243544342746199</v>
      </c>
      <c r="K29" s="2">
        <v>354534.23203200003</v>
      </c>
      <c r="L29" s="2">
        <v>38.0502389422183</v>
      </c>
      <c r="M29" s="2">
        <v>0.80939961485246903</v>
      </c>
      <c r="N29" s="2">
        <v>500878.34801812598</v>
      </c>
      <c r="O29" s="2">
        <v>71.946626390888994</v>
      </c>
      <c r="P29" s="2">
        <v>2.9403665563876298E-3</v>
      </c>
      <c r="Q29" s="2">
        <v>9.4244733861041097E-3</v>
      </c>
      <c r="S29" s="6"/>
      <c r="T29" s="6"/>
      <c r="U29" s="6"/>
    </row>
    <row r="30" spans="1:21" x14ac:dyDescent="0.25">
      <c r="A30" t="s">
        <v>17</v>
      </c>
      <c r="B30" s="6">
        <v>45645</v>
      </c>
      <c r="C30" s="4">
        <v>1</v>
      </c>
      <c r="I30" s="1"/>
      <c r="S30" s="6"/>
      <c r="T30" s="6"/>
      <c r="U30" s="6"/>
    </row>
    <row r="31" spans="1:21" x14ac:dyDescent="0.25">
      <c r="A31" t="s">
        <v>17</v>
      </c>
      <c r="B31" s="6">
        <v>45645</v>
      </c>
      <c r="C31">
        <v>2</v>
      </c>
      <c r="D31">
        <v>0.11</v>
      </c>
      <c r="E31">
        <v>10000</v>
      </c>
      <c r="F31">
        <v>50000</v>
      </c>
      <c r="G31" s="2">
        <v>-1203.2371159967099</v>
      </c>
      <c r="H31" s="2">
        <v>77743.409552966201</v>
      </c>
      <c r="I31" s="2">
        <v>2.58789760072778E-6</v>
      </c>
      <c r="J31" s="2">
        <v>0.35595249627827402</v>
      </c>
      <c r="K31" s="2">
        <v>192006.85757278599</v>
      </c>
      <c r="L31" s="2">
        <v>36.475802397388499</v>
      </c>
      <c r="M31" s="2">
        <v>0.79784387206691798</v>
      </c>
      <c r="N31" s="2">
        <v>232219.07207937699</v>
      </c>
      <c r="O31" s="2">
        <v>65.826798676916994</v>
      </c>
      <c r="P31" s="2">
        <v>2.7236486995918502E-4</v>
      </c>
      <c r="Q31" s="2">
        <v>1.5211489164509999E-2</v>
      </c>
      <c r="S31" s="6"/>
      <c r="T31" s="6"/>
      <c r="U31" s="6"/>
    </row>
    <row r="32" spans="1:21" x14ac:dyDescent="0.25">
      <c r="A32" t="s">
        <v>17</v>
      </c>
      <c r="B32" s="6">
        <v>45645</v>
      </c>
      <c r="C32">
        <v>3</v>
      </c>
      <c r="D32">
        <v>0.11</v>
      </c>
      <c r="E32">
        <v>10000</v>
      </c>
      <c r="F32">
        <v>400000</v>
      </c>
      <c r="G32" s="2">
        <v>-1989.7390328777101</v>
      </c>
      <c r="H32" s="2">
        <v>83092.302223382401</v>
      </c>
      <c r="I32" s="2">
        <v>2.7347778732223802E-6</v>
      </c>
      <c r="J32" s="2">
        <v>0.35148430319354701</v>
      </c>
      <c r="K32" s="2">
        <v>245969.39515260601</v>
      </c>
      <c r="L32" s="2">
        <v>37.216911872363902</v>
      </c>
      <c r="M32" s="2">
        <v>0.82347641161905805</v>
      </c>
      <c r="N32" s="2">
        <v>313660.31274251</v>
      </c>
      <c r="O32" s="2">
        <v>50.821951283877901</v>
      </c>
      <c r="P32" s="2">
        <v>2.6014401070945099E-3</v>
      </c>
      <c r="Q32" s="2">
        <v>6.5787439940274304E-3</v>
      </c>
      <c r="S32" s="6"/>
      <c r="T32" s="6"/>
      <c r="U32" s="6"/>
    </row>
    <row r="33" spans="1:21" x14ac:dyDescent="0.25">
      <c r="A33" t="s">
        <v>17</v>
      </c>
      <c r="B33" s="6">
        <v>45645</v>
      </c>
      <c r="C33">
        <v>4</v>
      </c>
      <c r="D33">
        <v>0.11</v>
      </c>
      <c r="E33">
        <v>10000</v>
      </c>
      <c r="F33">
        <v>400000</v>
      </c>
      <c r="G33" s="2">
        <v>-2220.8272927493799</v>
      </c>
      <c r="H33" s="2">
        <v>53591.146364668297</v>
      </c>
      <c r="I33" s="2">
        <v>1.91515172525579E-6</v>
      </c>
      <c r="J33" s="2">
        <v>0.29456273927700599</v>
      </c>
      <c r="K33" s="2">
        <v>204055.92024128599</v>
      </c>
      <c r="L33" s="2">
        <v>28.0817832482571</v>
      </c>
      <c r="M33" s="2">
        <v>0.83372612948160896</v>
      </c>
      <c r="N33" s="2">
        <v>291636.09400600899</v>
      </c>
      <c r="O33" s="2">
        <v>65.992076829888802</v>
      </c>
      <c r="P33" s="2">
        <v>3.2570444509028002E-4</v>
      </c>
      <c r="Q33" s="2">
        <v>9.2145260336133194E-3</v>
      </c>
      <c r="S33" s="6"/>
      <c r="T33" s="6"/>
      <c r="U33" s="6"/>
    </row>
    <row r="34" spans="1:21" x14ac:dyDescent="0.25">
      <c r="A34" t="s">
        <v>17</v>
      </c>
      <c r="B34" s="6">
        <v>45645</v>
      </c>
      <c r="C34">
        <v>5</v>
      </c>
      <c r="D34">
        <v>0.11</v>
      </c>
      <c r="E34">
        <v>10000</v>
      </c>
      <c r="F34">
        <v>600000</v>
      </c>
      <c r="G34" s="2">
        <v>-2522.4186733167498</v>
      </c>
      <c r="H34" s="2">
        <v>69199.293932435001</v>
      </c>
      <c r="I34" s="2">
        <v>3.7509930100212199E-6</v>
      </c>
      <c r="J34" s="2">
        <v>0.352559617669708</v>
      </c>
      <c r="K34" s="2">
        <v>212700.721580207</v>
      </c>
      <c r="L34" s="2">
        <v>30.0472672919757</v>
      </c>
      <c r="M34" s="2">
        <v>0.78683277146294495</v>
      </c>
      <c r="N34" s="2">
        <v>324266.33716237399</v>
      </c>
      <c r="O34" s="2">
        <v>49.594740556332503</v>
      </c>
      <c r="P34" s="2">
        <v>3.2445101862208499E-3</v>
      </c>
      <c r="Q34" s="2">
        <v>5.6260221314091098E-3</v>
      </c>
      <c r="S34" s="6"/>
      <c r="T34" s="6"/>
      <c r="U34" s="6"/>
    </row>
    <row r="35" spans="1:21" x14ac:dyDescent="0.25">
      <c r="A35" t="s">
        <v>17</v>
      </c>
      <c r="B35" s="6">
        <v>45645</v>
      </c>
      <c r="C35">
        <v>6</v>
      </c>
      <c r="D35">
        <v>0.11</v>
      </c>
      <c r="E35">
        <v>10000</v>
      </c>
      <c r="F35">
        <v>500000</v>
      </c>
      <c r="G35" s="2">
        <v>-1812.0065997496199</v>
      </c>
      <c r="H35" s="2">
        <v>47999.160603491902</v>
      </c>
      <c r="I35" s="2">
        <v>2.06283610527514E-6</v>
      </c>
      <c r="J35" s="2">
        <v>0.31714216358637998</v>
      </c>
      <c r="K35" s="2">
        <v>141826.043024496</v>
      </c>
      <c r="L35" s="2">
        <v>39.993245877351399</v>
      </c>
      <c r="M35" s="2">
        <v>0.82195484077586001</v>
      </c>
      <c r="N35" s="2">
        <v>198021.89642211501</v>
      </c>
      <c r="O35" s="2">
        <v>110.931951726162</v>
      </c>
      <c r="P35" s="2">
        <v>2.89890594682096E-4</v>
      </c>
      <c r="Q35" s="2">
        <v>1.39530521639074E-2</v>
      </c>
      <c r="S35" s="6"/>
      <c r="T35" s="6"/>
      <c r="U35" s="6"/>
    </row>
    <row r="36" spans="1:21" x14ac:dyDescent="0.25">
      <c r="A36" t="s">
        <v>17</v>
      </c>
      <c r="B36" s="6">
        <v>45645</v>
      </c>
      <c r="C36">
        <v>7</v>
      </c>
      <c r="D36">
        <v>0.11</v>
      </c>
      <c r="E36">
        <v>10000</v>
      </c>
      <c r="F36">
        <v>500000</v>
      </c>
      <c r="G36" s="2">
        <v>-3354.58700011479</v>
      </c>
      <c r="H36" s="2">
        <v>129600.720849465</v>
      </c>
      <c r="I36" s="2">
        <v>6.8557438836131404E-6</v>
      </c>
      <c r="J36" s="2">
        <v>0.38536359397792702</v>
      </c>
      <c r="K36" s="2">
        <v>338428.502322232</v>
      </c>
      <c r="L36" s="2">
        <v>26.469497518330499</v>
      </c>
      <c r="M36" s="2">
        <v>0.78437514410628695</v>
      </c>
      <c r="N36" s="2">
        <v>499974.25591738999</v>
      </c>
      <c r="O36" s="2">
        <v>92.360459590127903</v>
      </c>
      <c r="P36" s="2">
        <v>1.6340342785398001E-3</v>
      </c>
      <c r="Q36" s="2">
        <v>1.0546719259475699E-2</v>
      </c>
      <c r="S36" s="6"/>
      <c r="T36" s="6"/>
      <c r="U36" s="6"/>
    </row>
    <row r="37" spans="1:21" x14ac:dyDescent="0.25">
      <c r="B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21" x14ac:dyDescent="0.25">
      <c r="B38" s="6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</row>
    <row r="39" spans="1:21" x14ac:dyDescent="0.25">
      <c r="B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21" x14ac:dyDescent="0.25">
      <c r="B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21" x14ac:dyDescent="0.25">
      <c r="B41" s="6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</row>
    <row r="42" spans="1:21" x14ac:dyDescent="0.25">
      <c r="B42" s="6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</row>
    <row r="43" spans="1:21" x14ac:dyDescent="0.25"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21" x14ac:dyDescent="0.25">
      <c r="B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21" x14ac:dyDescent="0.25">
      <c r="B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21" x14ac:dyDescent="0.25">
      <c r="B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21" x14ac:dyDescent="0.25">
      <c r="B47" s="6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</row>
    <row r="48" spans="1:21" x14ac:dyDescent="0.25">
      <c r="B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29" x14ac:dyDescent="0.25">
      <c r="B49" s="6"/>
      <c r="G49" s="2"/>
      <c r="H49" s="2"/>
      <c r="I49" s="2"/>
      <c r="J49" s="2"/>
      <c r="K49" s="2"/>
      <c r="L49" s="2"/>
      <c r="M49" s="2"/>
      <c r="N49" s="2"/>
      <c r="O49" s="2"/>
      <c r="P49" s="3"/>
      <c r="Q49" s="2"/>
    </row>
    <row r="50" spans="1:29" x14ac:dyDescent="0.25">
      <c r="B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29" x14ac:dyDescent="0.25">
      <c r="B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29" x14ac:dyDescent="0.25">
      <c r="B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29" x14ac:dyDescent="0.25">
      <c r="B53" s="8" t="str">
        <f>_xlfn.CONCAT("C3_",W54,"_RCB")</f>
        <v>C3_1_RCB</v>
      </c>
      <c r="C53" s="8" t="str">
        <f t="shared" ref="C53:H53" si="0">_xlfn.CONCAT("C3_",X54,"_RCB")</f>
        <v>C3_2_RCB</v>
      </c>
      <c r="D53" s="8" t="str">
        <f t="shared" si="0"/>
        <v>C3_3_RCB</v>
      </c>
      <c r="E53" s="8" t="str">
        <f t="shared" si="0"/>
        <v>C3_4_RCB</v>
      </c>
      <c r="F53" s="8" t="str">
        <f t="shared" si="0"/>
        <v>C3_5_RCB</v>
      </c>
      <c r="G53" s="8" t="str">
        <f t="shared" si="0"/>
        <v>C3_6_RCB</v>
      </c>
      <c r="H53" s="8" t="str">
        <f t="shared" si="0"/>
        <v>C3_7_RCB</v>
      </c>
      <c r="I53" s="8" t="s">
        <v>21</v>
      </c>
      <c r="J53" s="8" t="s">
        <v>22</v>
      </c>
      <c r="K53" s="8" t="s">
        <v>23</v>
      </c>
      <c r="M53" s="8" t="str">
        <f>_xlfn.CONCAT("Q1_",W54,"_RCB")</f>
        <v>Q1_1_RCB</v>
      </c>
      <c r="N53" s="8" t="str">
        <f t="shared" ref="N53:S53" si="1">_xlfn.CONCAT("Q1_",X54,"_RCB")</f>
        <v>Q1_2_RCB</v>
      </c>
      <c r="O53" s="8" t="str">
        <f t="shared" si="1"/>
        <v>Q1_3_RCB</v>
      </c>
      <c r="P53" s="8" t="str">
        <f t="shared" si="1"/>
        <v>Q1_4_RCB</v>
      </c>
      <c r="Q53" s="8" t="str">
        <f t="shared" si="1"/>
        <v>Q1_5_RCB</v>
      </c>
      <c r="R53" s="8" t="str">
        <f t="shared" si="1"/>
        <v>Q1_6_RCB</v>
      </c>
      <c r="S53" s="8" t="str">
        <f t="shared" si="1"/>
        <v>Q1_7_RCB</v>
      </c>
      <c r="T53" s="8" t="s">
        <v>21</v>
      </c>
      <c r="U53" s="8" t="s">
        <v>22</v>
      </c>
      <c r="V53" s="8" t="s">
        <v>23</v>
      </c>
    </row>
    <row r="54" spans="1:29" x14ac:dyDescent="0.25">
      <c r="A54" s="7">
        <f>_xlfn.DAYS(B2,B$2)</f>
        <v>0</v>
      </c>
      <c r="B54" t="e" cm="1">
        <f t="array" ref="B54:B58">INDEX($O:$O/$N:$N,W55:W59)</f>
        <v>#DIV/0!</v>
      </c>
      <c r="C54" cm="1">
        <f t="array" ref="C54:C58">INDEX($O:$O/$N:$N,X55:X59)</f>
        <v>2.669154560291276E-4</v>
      </c>
      <c r="D54" cm="1">
        <f t="array" ref="D54:D58">INDEX($O:$O/$N:$N,Y55:Y59)</f>
        <v>1.9900447270909289E-4</v>
      </c>
      <c r="E54" cm="1">
        <f t="array" ref="E54:E58">INDEX($O:$O/$N:$N,Z55:Z59)</f>
        <v>2.8278615422818837E-4</v>
      </c>
      <c r="F54" cm="1">
        <f t="array" ref="F54:F58">INDEX($O:$O/$N:$N,AA55:AA59)</f>
        <v>1.8599870918446497E-4</v>
      </c>
      <c r="G54" cm="1">
        <f t="array" ref="G54:G58">INDEX($O:$O/$N:$N,AB55:AB59)</f>
        <v>6.1878873432829674E-4</v>
      </c>
      <c r="H54" cm="1">
        <f t="array" ref="H54:H58">INDEX($O:$O/$N:$N,AC55:AC59)</f>
        <v>2.1842961196852007E-4</v>
      </c>
      <c r="I54">
        <v>24.1</v>
      </c>
      <c r="J54">
        <v>12.9</v>
      </c>
      <c r="K54">
        <v>49.8</v>
      </c>
      <c r="L54" s="7">
        <v>0</v>
      </c>
      <c r="M54" s="1" t="e" cm="1">
        <f t="array" ref="M54:M58">INDEX(($I:$I^(1-$J:$J))/$H:$H,W55:W59)</f>
        <v>#DIV/0!</v>
      </c>
      <c r="N54" s="1" cm="1">
        <f t="array" ref="N54:N58">INDEX(($I:$I^(1-$J:$J))/$H:$H,X55:X59)</f>
        <v>2.6049045064782165E-9</v>
      </c>
      <c r="O54" s="1" cm="1">
        <f t="array" ref="O54:O58">INDEX(($I:$I^(1-$J:$J))/$H:$H,Y55:Y59)</f>
        <v>4.5768644182882611E-9</v>
      </c>
      <c r="P54" s="1" cm="1">
        <f t="array" ref="P54:P58">INDEX(($I:$I^(1-$J:$J))/$H:$H,Z55:Z59)</f>
        <v>3.6266332641104854E-9</v>
      </c>
      <c r="Q54" s="1" cm="1">
        <f t="array" ref="Q54:Q58">INDEX(($I:$I^(1-$J:$J))/$H:$H,AA55:AA59)</f>
        <v>7.0002716182349703E-9</v>
      </c>
      <c r="R54" s="1" cm="1">
        <f t="array" ref="R54:R58">INDEX(($I:$I^(1-$J:$J))/$H:$H,AB55:AB59)</f>
        <v>1.1172787130025253E-9</v>
      </c>
      <c r="S54" s="1" cm="1">
        <f t="array" ref="S54:S58">INDEX(($I:$I^(1-$J:$J))/$H:$H,AC55:AC59)</f>
        <v>2.9074943323525181E-9</v>
      </c>
      <c r="T54">
        <v>24.1</v>
      </c>
      <c r="U54">
        <v>12.9</v>
      </c>
      <c r="V54">
        <v>49.8</v>
      </c>
      <c r="W54" s="5">
        <f>C2</f>
        <v>1</v>
      </c>
      <c r="X54" s="5">
        <f>C3</f>
        <v>2</v>
      </c>
      <c r="Y54" s="5">
        <f>C4</f>
        <v>3</v>
      </c>
      <c r="Z54" s="5">
        <f>C5</f>
        <v>4</v>
      </c>
      <c r="AA54" s="5">
        <f>C6</f>
        <v>5</v>
      </c>
      <c r="AB54" s="5">
        <f>C7</f>
        <v>6</v>
      </c>
      <c r="AC54" s="5">
        <f>C8</f>
        <v>7</v>
      </c>
    </row>
    <row r="55" spans="1:29" x14ac:dyDescent="0.25">
      <c r="A55" s="7">
        <f>_xlfn.DAYS(B9,B$2)</f>
        <v>9</v>
      </c>
      <c r="B55" t="e">
        <v>#DIV/0!</v>
      </c>
      <c r="C55">
        <v>3.0637384160223449E-4</v>
      </c>
      <c r="D55">
        <v>2.2613559590554147E-4</v>
      </c>
      <c r="E55">
        <v>3.0661337761593354E-4</v>
      </c>
      <c r="F55">
        <v>1.8633419237870744E-4</v>
      </c>
      <c r="G55">
        <v>6.890649495463352E-4</v>
      </c>
      <c r="H55">
        <v>2.5011445199076986E-4</v>
      </c>
      <c r="I55">
        <v>19.100000000000001</v>
      </c>
      <c r="J55">
        <v>10.6</v>
      </c>
      <c r="K55">
        <v>57.3</v>
      </c>
      <c r="L55" s="7">
        <v>9</v>
      </c>
      <c r="M55" s="1" t="e">
        <v>#DIV/0!</v>
      </c>
      <c r="N55">
        <v>3.871684271954659E-9</v>
      </c>
      <c r="O55">
        <v>4.007691915005185E-9</v>
      </c>
      <c r="P55">
        <v>5.4503209255985315E-9</v>
      </c>
      <c r="Q55">
        <v>7.0449514111279257E-9</v>
      </c>
      <c r="R55">
        <v>4.5813130392352977E-9</v>
      </c>
      <c r="S55">
        <v>2.0882829765039867E-9</v>
      </c>
      <c r="T55">
        <v>19.100000000000001</v>
      </c>
      <c r="U55">
        <v>10.6</v>
      </c>
      <c r="V55">
        <v>57.3</v>
      </c>
      <c r="W55">
        <v>2</v>
      </c>
      <c r="X55">
        <v>3</v>
      </c>
      <c r="Y55">
        <v>4</v>
      </c>
      <c r="Z55">
        <v>5</v>
      </c>
      <c r="AA55">
        <v>6</v>
      </c>
      <c r="AB55">
        <v>7</v>
      </c>
      <c r="AC55">
        <v>8</v>
      </c>
    </row>
    <row r="56" spans="1:29" x14ac:dyDescent="0.25">
      <c r="A56" s="7">
        <f>_xlfn.DAYS(B16,B$2)</f>
        <v>15</v>
      </c>
      <c r="B56" t="e">
        <v>#DIV/0!</v>
      </c>
      <c r="C56">
        <v>2.195173925137721E-4</v>
      </c>
      <c r="D56">
        <v>1.6590365394203861E-4</v>
      </c>
      <c r="E56">
        <v>2.4649123211896093E-4</v>
      </c>
      <c r="F56">
        <v>1.8088823616285238E-4</v>
      </c>
      <c r="G56">
        <v>5.420875589093433E-4</v>
      </c>
      <c r="H56">
        <v>1.6595286171771539E-4</v>
      </c>
      <c r="I56">
        <v>20.9</v>
      </c>
      <c r="J56">
        <v>4.0999999999999996</v>
      </c>
      <c r="K56">
        <v>33</v>
      </c>
      <c r="L56" s="7">
        <v>15</v>
      </c>
      <c r="M56" s="3" t="e">
        <v>#DIV/0!</v>
      </c>
      <c r="N56">
        <v>5.3970319625675384E-9</v>
      </c>
      <c r="O56">
        <v>3.7140495981930342E-9</v>
      </c>
      <c r="P56">
        <v>4.152608493928525E-9</v>
      </c>
      <c r="Q56">
        <v>3.050551313068236E-9</v>
      </c>
      <c r="R56">
        <v>1.3897395118329461E-9</v>
      </c>
      <c r="S56">
        <v>3.1204350029847974E-9</v>
      </c>
      <c r="T56">
        <v>20.9</v>
      </c>
      <c r="U56">
        <v>4.0999999999999996</v>
      </c>
      <c r="V56">
        <v>33</v>
      </c>
      <c r="W56">
        <v>9</v>
      </c>
      <c r="X56">
        <f t="shared" ref="X56:AB59" si="2">W56+1</f>
        <v>10</v>
      </c>
      <c r="Y56">
        <f t="shared" si="2"/>
        <v>11</v>
      </c>
      <c r="Z56">
        <f t="shared" si="2"/>
        <v>12</v>
      </c>
      <c r="AA56">
        <f t="shared" si="2"/>
        <v>13</v>
      </c>
      <c r="AB56">
        <f t="shared" si="2"/>
        <v>14</v>
      </c>
      <c r="AC56">
        <v>15</v>
      </c>
    </row>
    <row r="57" spans="1:29" x14ac:dyDescent="0.25">
      <c r="A57" s="7">
        <f>_xlfn.DAYS(B23,B$2)</f>
        <v>22</v>
      </c>
      <c r="B57" t="e">
        <v>#DIV/0!</v>
      </c>
      <c r="C57">
        <v>2.7562263343475999E-4</v>
      </c>
      <c r="D57">
        <v>1.3169106321046073E-4</v>
      </c>
      <c r="E57">
        <v>2.2456482338371092E-4</v>
      </c>
      <c r="F57">
        <v>1.7405111555713183E-4</v>
      </c>
      <c r="G57">
        <v>6.1057925483248572E-4</v>
      </c>
      <c r="H57">
        <v>1.4364091934811557E-4</v>
      </c>
      <c r="I57">
        <v>17.899999999999999</v>
      </c>
      <c r="J57">
        <v>4.8</v>
      </c>
      <c r="K57">
        <v>42</v>
      </c>
      <c r="L57" s="7">
        <v>22</v>
      </c>
      <c r="M57" s="3" t="e">
        <v>#DIV/0!</v>
      </c>
      <c r="N57">
        <v>3.3370457315143084E-9</v>
      </c>
      <c r="O57">
        <v>3.3786011457380556E-9</v>
      </c>
      <c r="P57">
        <v>2.728619142419581E-9</v>
      </c>
      <c r="Q57">
        <v>1.756039371198152E-9</v>
      </c>
      <c r="R57">
        <v>4.5170497640202632E-9</v>
      </c>
      <c r="S57">
        <v>4.2693462367008139E-9</v>
      </c>
      <c r="T57">
        <v>17.899999999999999</v>
      </c>
      <c r="U57">
        <v>4.8</v>
      </c>
      <c r="V57">
        <v>42</v>
      </c>
      <c r="W57">
        <v>16</v>
      </c>
      <c r="X57">
        <f t="shared" si="2"/>
        <v>17</v>
      </c>
      <c r="Y57">
        <f t="shared" si="2"/>
        <v>18</v>
      </c>
      <c r="Z57">
        <f t="shared" si="2"/>
        <v>19</v>
      </c>
      <c r="AA57">
        <f t="shared" si="2"/>
        <v>20</v>
      </c>
      <c r="AB57">
        <f t="shared" si="2"/>
        <v>21</v>
      </c>
      <c r="AC57">
        <v>22</v>
      </c>
    </row>
    <row r="58" spans="1:29" x14ac:dyDescent="0.25">
      <c r="A58" s="7">
        <f>_xlfn.DAYS(B30,B$2)</f>
        <v>29</v>
      </c>
      <c r="B58" t="e">
        <v>#DIV/0!</v>
      </c>
      <c r="C58">
        <v>2.8346852860740101E-4</v>
      </c>
      <c r="D58">
        <v>1.6202863167326704E-4</v>
      </c>
      <c r="E58">
        <v>2.2628226816303839E-4</v>
      </c>
      <c r="F58">
        <v>1.5294446222920236E-4</v>
      </c>
      <c r="G58">
        <v>5.6020043101543163E-4</v>
      </c>
      <c r="H58">
        <v>1.8473043061118828E-4</v>
      </c>
      <c r="I58">
        <v>18.600000000000001</v>
      </c>
      <c r="J58">
        <v>9.5</v>
      </c>
      <c r="K58">
        <v>55.6</v>
      </c>
      <c r="L58" s="7">
        <v>29</v>
      </c>
      <c r="M58" s="3" t="e">
        <v>#DIV/0!</v>
      </c>
      <c r="N58">
        <v>3.2434629061494646E-9</v>
      </c>
      <c r="O58">
        <v>2.9695855387461008E-9</v>
      </c>
      <c r="P58">
        <v>1.7272692086297927E-9</v>
      </c>
      <c r="Q58">
        <v>4.4358976142647351E-9</v>
      </c>
      <c r="R58">
        <v>2.7312033726216995E-9</v>
      </c>
      <c r="S58">
        <v>5.1694427740737644E-9</v>
      </c>
      <c r="T58">
        <v>18.600000000000001</v>
      </c>
      <c r="U58">
        <v>9.5</v>
      </c>
      <c r="V58">
        <v>55.6</v>
      </c>
      <c r="W58">
        <v>23</v>
      </c>
      <c r="X58">
        <f t="shared" si="2"/>
        <v>24</v>
      </c>
      <c r="Y58">
        <f t="shared" si="2"/>
        <v>25</v>
      </c>
      <c r="Z58">
        <f t="shared" si="2"/>
        <v>26</v>
      </c>
      <c r="AA58">
        <f t="shared" si="2"/>
        <v>27</v>
      </c>
      <c r="AB58">
        <f t="shared" si="2"/>
        <v>28</v>
      </c>
      <c r="AC58">
        <v>29</v>
      </c>
    </row>
    <row r="59" spans="1:29" x14ac:dyDescent="0.25">
      <c r="A59" s="7"/>
      <c r="L59" s="7"/>
      <c r="M59" s="1"/>
      <c r="W59">
        <v>30</v>
      </c>
      <c r="X59">
        <f t="shared" si="2"/>
        <v>31</v>
      </c>
      <c r="Y59">
        <f t="shared" si="2"/>
        <v>32</v>
      </c>
      <c r="Z59">
        <f t="shared" si="2"/>
        <v>33</v>
      </c>
      <c r="AA59">
        <f t="shared" si="2"/>
        <v>34</v>
      </c>
      <c r="AB59">
        <f t="shared" si="2"/>
        <v>35</v>
      </c>
      <c r="AC59">
        <v>36</v>
      </c>
    </row>
    <row r="60" spans="1:29" x14ac:dyDescent="0.25">
      <c r="A60" s="7"/>
      <c r="L60" s="7"/>
      <c r="M60" s="1"/>
    </row>
    <row r="61" spans="1:29" x14ac:dyDescent="0.25">
      <c r="A61" s="7"/>
      <c r="L61" s="7"/>
      <c r="M61" s="1"/>
    </row>
    <row r="62" spans="1:29" x14ac:dyDescent="0.25">
      <c r="A62" s="7"/>
      <c r="L62" s="7"/>
      <c r="M62" s="1"/>
    </row>
    <row r="63" spans="1:29" x14ac:dyDescent="0.25">
      <c r="A63" s="7"/>
      <c r="L63" s="7"/>
      <c r="M63" s="1"/>
    </row>
    <row r="64" spans="1:29" x14ac:dyDescent="0.25">
      <c r="A64" s="7"/>
      <c r="L64" s="7"/>
      <c r="M64" s="1"/>
    </row>
    <row r="65" spans="1:22" x14ac:dyDescent="0.25">
      <c r="A65" s="7"/>
      <c r="L65" s="7"/>
      <c r="M65" s="1"/>
    </row>
    <row r="66" spans="1:22" x14ac:dyDescent="0.25">
      <c r="A66" s="7"/>
      <c r="L66" s="7"/>
      <c r="M66" s="1"/>
    </row>
    <row r="67" spans="1:22" x14ac:dyDescent="0.25">
      <c r="A67" s="7"/>
      <c r="L67" s="7"/>
      <c r="M67" s="1"/>
    </row>
    <row r="68" spans="1:22" x14ac:dyDescent="0.25">
      <c r="M68" s="1"/>
    </row>
    <row r="75" spans="1:22" x14ac:dyDescent="0.25">
      <c r="B75" s="8" t="str">
        <f>_xlfn.CONCAT("ΔR_",W54,"_RCB")</f>
        <v>ΔR_1_RCB</v>
      </c>
      <c r="C75" s="8" t="str">
        <f t="shared" ref="C75:H75" si="3">_xlfn.CONCAT("ΔR_",X54,"_RCB")</f>
        <v>ΔR_2_RCB</v>
      </c>
      <c r="D75" s="8" t="str">
        <f t="shared" si="3"/>
        <v>ΔR_3_RCB</v>
      </c>
      <c r="E75" s="8" t="str">
        <f t="shared" si="3"/>
        <v>ΔR_4_RCB</v>
      </c>
      <c r="F75" s="8" t="str">
        <f t="shared" si="3"/>
        <v>ΔR_5_RCB</v>
      </c>
      <c r="G75" s="8" t="str">
        <f t="shared" si="3"/>
        <v>ΔR_6_RCB</v>
      </c>
      <c r="H75" s="8" t="str">
        <f t="shared" si="3"/>
        <v>ΔR_7_RCB</v>
      </c>
      <c r="I75" s="8" t="s">
        <v>21</v>
      </c>
      <c r="J75" s="8" t="s">
        <v>22</v>
      </c>
      <c r="K75" s="8" t="s">
        <v>23</v>
      </c>
      <c r="M75" s="8" t="str">
        <f>_xlfn.CONCAT("Q2_",W54,"_RCB")</f>
        <v>Q2_1_RCB</v>
      </c>
      <c r="N75" s="8" t="str">
        <f t="shared" ref="N75:S75" si="4">_xlfn.CONCAT("Q2_",X54,"_RCB")</f>
        <v>Q2_2_RCB</v>
      </c>
      <c r="O75" s="8" t="str">
        <f t="shared" si="4"/>
        <v>Q2_3_RCB</v>
      </c>
      <c r="P75" s="8" t="str">
        <f t="shared" si="4"/>
        <v>Q2_4_RCB</v>
      </c>
      <c r="Q75" s="8" t="str">
        <f t="shared" si="4"/>
        <v>Q2_5_RCB</v>
      </c>
      <c r="R75" s="8" t="str">
        <f t="shared" si="4"/>
        <v>Q2_6_RCB</v>
      </c>
      <c r="S75" s="8" t="str">
        <f t="shared" si="4"/>
        <v>Q2_7_RCB</v>
      </c>
      <c r="T75" s="8" t="s">
        <v>21</v>
      </c>
      <c r="U75" s="8" t="s">
        <v>22</v>
      </c>
      <c r="V75" s="8" t="s">
        <v>23</v>
      </c>
    </row>
    <row r="76" spans="1:22" x14ac:dyDescent="0.25">
      <c r="A76" s="7">
        <v>0</v>
      </c>
      <c r="B76" s="1" cm="1">
        <f t="array" ref="B76:B80">INDEX($H:$H,W55:W59)</f>
        <v>0</v>
      </c>
      <c r="C76" s="1" cm="1">
        <f t="array" ref="C76:C80">INDEX($H:$H,X55:X59)</f>
        <v>51615.9931271112</v>
      </c>
      <c r="D76" s="1" cm="1">
        <f t="array" ref="D76:D80">INDEX($H:$H,Y55:Y59)</f>
        <v>73242.335328259695</v>
      </c>
      <c r="E76" s="1" cm="1">
        <f t="array" ref="E76:E80">INDEX($H:$H,Z55:Z59)</f>
        <v>50528.110912646698</v>
      </c>
      <c r="F76" s="1" cm="1">
        <f t="array" ref="F76:F80">INDEX($H:$H,AA55:AA59)</f>
        <v>59486.249770233699</v>
      </c>
      <c r="G76" s="1" cm="1">
        <f t="array" ref="G76:G80">INDEX($H:$H,AB55:AB59)</f>
        <v>29364.766537421801</v>
      </c>
      <c r="H76" s="1" cm="1">
        <f t="array" ref="H76:H80">INDEX($H:$H,AC55:AC59)</f>
        <v>75354.712438479502</v>
      </c>
      <c r="I76">
        <v>24.1</v>
      </c>
      <c r="J76">
        <v>12.9</v>
      </c>
      <c r="K76">
        <v>49.8</v>
      </c>
      <c r="L76" s="7">
        <v>0</v>
      </c>
      <c r="M76" s="1" t="e" cm="1">
        <f t="array" ref="M76:M80">INDEX($L:$L^(1-$M:$M)/$K:$K,W55:W59)</f>
        <v>#DIV/0!</v>
      </c>
      <c r="N76" s="1" cm="1">
        <f t="array" ref="N76:N80">INDEX($L:$L^(1-$M:$M)/$K:$K,X55:X59)</f>
        <v>1.1844961055110687E-5</v>
      </c>
      <c r="O76" s="1" cm="1">
        <f t="array" ref="O76:O80">INDEX($L:$L^(1-$M:$M)/$K:$K,Y55:Y59)</f>
        <v>1.0378676779424829E-5</v>
      </c>
      <c r="P76" s="1" cm="1">
        <f t="array" ref="P76:P80">INDEX($L:$L^(1-$M:$M)/$K:$K,Z55:Z59)</f>
        <v>1.2127202846632485E-5</v>
      </c>
      <c r="Q76" s="1" cm="1">
        <f t="array" ref="Q76:Q80">INDEX($L:$L^(1-$M:$M)/$K:$K,AA55:AA59)</f>
        <v>1.2824118155123968E-5</v>
      </c>
      <c r="R76" s="1" cm="1">
        <f t="array" ref="R76:R80">INDEX($L:$L^(1-$M:$M)/$K:$K,AB55:AB59)</f>
        <v>1.5048226364185855E-5</v>
      </c>
      <c r="S76" s="1" cm="1">
        <f t="array" ref="S76:S80">INDEX($L:$L^(1-$M:$M)/$K:$K,AC55:AC59)</f>
        <v>6.626693568373777E-6</v>
      </c>
      <c r="T76">
        <v>24.1</v>
      </c>
      <c r="U76">
        <v>12.9</v>
      </c>
      <c r="V76">
        <v>49.8</v>
      </c>
    </row>
    <row r="77" spans="1:22" x14ac:dyDescent="0.25">
      <c r="A77" s="7">
        <v>9</v>
      </c>
      <c r="B77" s="1">
        <v>0</v>
      </c>
      <c r="C77">
        <v>64548.568389815096</v>
      </c>
      <c r="D77">
        <v>84414.443388577405</v>
      </c>
      <c r="E77">
        <v>58442.745811426197</v>
      </c>
      <c r="F77">
        <v>64280.663945641303</v>
      </c>
      <c r="G77">
        <v>41272.408497680102</v>
      </c>
      <c r="H77">
        <v>70161.1461271929</v>
      </c>
      <c r="I77">
        <v>19.100000000000001</v>
      </c>
      <c r="J77">
        <v>10.6</v>
      </c>
      <c r="K77">
        <v>57.3</v>
      </c>
      <c r="L77" s="7">
        <v>9</v>
      </c>
      <c r="M77" s="1" t="e">
        <v>#DIV/0!</v>
      </c>
      <c r="N77">
        <v>1.3026905176277818E-5</v>
      </c>
      <c r="O77">
        <v>1.0955965234408085E-5</v>
      </c>
      <c r="P77">
        <v>1.2361636066801603E-5</v>
      </c>
      <c r="Q77">
        <v>1.2684627509472806E-5</v>
      </c>
      <c r="R77">
        <v>1.6729983997299046E-5</v>
      </c>
      <c r="S77">
        <v>5.9977781298976433E-6</v>
      </c>
      <c r="T77">
        <v>19.100000000000001</v>
      </c>
      <c r="U77">
        <v>10.6</v>
      </c>
      <c r="V77">
        <v>57.3</v>
      </c>
    </row>
    <row r="78" spans="1:22" x14ac:dyDescent="0.25">
      <c r="A78" s="7">
        <v>15</v>
      </c>
      <c r="B78" s="1">
        <v>0</v>
      </c>
      <c r="C78">
        <v>68385.845378741695</v>
      </c>
      <c r="D78">
        <v>78491.796882294599</v>
      </c>
      <c r="E78">
        <v>61152.092491452102</v>
      </c>
      <c r="F78">
        <v>53132.113069978601</v>
      </c>
      <c r="G78">
        <v>34269.920792353303</v>
      </c>
      <c r="H78">
        <v>92972.721681722993</v>
      </c>
      <c r="I78">
        <v>20.9</v>
      </c>
      <c r="J78">
        <v>4.0999999999999996</v>
      </c>
      <c r="K78">
        <v>33</v>
      </c>
      <c r="L78" s="7">
        <v>15</v>
      </c>
      <c r="M78" s="1" t="e">
        <v>#DIV/0!</v>
      </c>
      <c r="N78">
        <v>1.1991936734805672E-5</v>
      </c>
      <c r="O78">
        <v>8.8358297320929416E-6</v>
      </c>
      <c r="P78">
        <v>1.1137329273547151E-5</v>
      </c>
      <c r="Q78">
        <v>9.716176234511581E-6</v>
      </c>
      <c r="R78">
        <v>1.3526830217710052E-5</v>
      </c>
      <c r="S78">
        <v>5.9658048471285576E-6</v>
      </c>
      <c r="T78">
        <v>20.9</v>
      </c>
      <c r="U78">
        <v>4.0999999999999996</v>
      </c>
      <c r="V78">
        <v>33</v>
      </c>
    </row>
    <row r="79" spans="1:22" x14ac:dyDescent="0.25">
      <c r="A79" s="7">
        <v>22</v>
      </c>
      <c r="B79" s="1">
        <v>0</v>
      </c>
      <c r="C79">
        <v>78527.842246312401</v>
      </c>
      <c r="D79">
        <v>94428.832835447596</v>
      </c>
      <c r="E79">
        <v>61922.243414962199</v>
      </c>
      <c r="F79">
        <v>55474.2592106011</v>
      </c>
      <c r="G79">
        <v>59640.330684656699</v>
      </c>
      <c r="H79">
        <v>117160.328447277</v>
      </c>
      <c r="I79">
        <v>17.899999999999999</v>
      </c>
      <c r="J79">
        <v>4.8</v>
      </c>
      <c r="K79">
        <v>42</v>
      </c>
      <c r="L79" s="7">
        <v>22</v>
      </c>
      <c r="M79" s="1" t="e">
        <v>#DIV/0!</v>
      </c>
      <c r="N79">
        <v>1.084856622003166E-5</v>
      </c>
      <c r="O79">
        <v>8.4641526814940726E-6</v>
      </c>
      <c r="P79">
        <v>9.2286611361830285E-6</v>
      </c>
      <c r="Q79">
        <v>8.4001346737325058E-6</v>
      </c>
      <c r="R79">
        <v>1.5672015890938876E-5</v>
      </c>
      <c r="S79">
        <v>5.6436302426684317E-6</v>
      </c>
      <c r="T79">
        <v>17.899999999999999</v>
      </c>
      <c r="U79">
        <v>4.8</v>
      </c>
      <c r="V79">
        <v>42</v>
      </c>
    </row>
    <row r="80" spans="1:22" x14ac:dyDescent="0.25">
      <c r="A80" s="7">
        <v>29</v>
      </c>
      <c r="B80" s="1">
        <v>0</v>
      </c>
      <c r="C80">
        <v>77743.409552966201</v>
      </c>
      <c r="D80">
        <v>83092.302223382401</v>
      </c>
      <c r="E80">
        <v>53591.146364668297</v>
      </c>
      <c r="F80">
        <v>69199.293932435001</v>
      </c>
      <c r="G80">
        <v>47999.160603491902</v>
      </c>
      <c r="H80">
        <v>129600.720849465</v>
      </c>
      <c r="I80">
        <v>18.600000000000001</v>
      </c>
      <c r="J80">
        <v>9.5</v>
      </c>
      <c r="K80">
        <v>55.6</v>
      </c>
      <c r="L80" s="7">
        <v>29</v>
      </c>
      <c r="M80" s="1" t="e">
        <v>#DIV/0!</v>
      </c>
      <c r="N80">
        <v>1.077586428875541E-5</v>
      </c>
      <c r="O80">
        <v>7.698243553700377E-6</v>
      </c>
      <c r="P80">
        <v>8.5326902189612252E-6</v>
      </c>
      <c r="Q80">
        <v>9.7107020438194272E-6</v>
      </c>
      <c r="R80">
        <v>1.3597841749338918E-5</v>
      </c>
      <c r="S80">
        <v>5.9884220920355333E-6</v>
      </c>
      <c r="T80">
        <v>18.600000000000001</v>
      </c>
      <c r="U80">
        <v>9.5</v>
      </c>
      <c r="V80">
        <v>55.6</v>
      </c>
    </row>
    <row r="81" spans="1:13" x14ac:dyDescent="0.25">
      <c r="A81" s="7"/>
      <c r="B81" s="1"/>
      <c r="L81" s="7"/>
      <c r="M81" s="1"/>
    </row>
    <row r="82" spans="1:13" x14ac:dyDescent="0.25">
      <c r="A82" s="7"/>
      <c r="B82" s="1"/>
      <c r="L82" s="7"/>
      <c r="M82" s="1"/>
    </row>
    <row r="83" spans="1:13" x14ac:dyDescent="0.25">
      <c r="B83" s="1"/>
      <c r="M83" s="1"/>
    </row>
  </sheetData>
  <autoFilter ref="A1:Q49" xr:uid="{845BEF35-BB85-4AD8-BFB5-7122EF488156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RCP</vt:lpstr>
      <vt:lpstr>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Andres Triana Camacho</cp:lastModifiedBy>
  <dcterms:created xsi:type="dcterms:W3CDTF">2024-11-29T16:07:57Z</dcterms:created>
  <dcterms:modified xsi:type="dcterms:W3CDTF">2025-01-16T11:30:00Z</dcterms:modified>
</cp:coreProperties>
</file>